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ervisní prohlídky" sheetId="2" r:id="rId2"/>
    <sheet name="02a - Práce a dodávky ÚRS" sheetId="3" r:id="rId3"/>
    <sheet name="02b - Práce a dodávky ÚOŽI" sheetId="4" r:id="rId4"/>
    <sheet name="03 - VON" sheetId="5" r:id="rId5"/>
    <sheet name="Pokyny pro vyplnění" sheetId="6" r:id="rId6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'01 - Servisní prohlídky'!$C$79:$K$83</definedName>
    <definedName name="_xlnm.Print_Area" localSheetId="1">'01 - Servisní prohlídky'!$C$4:$J$39,'01 - Servisní prohlídky'!$C$45:$J$61,'01 - Servisní prohlídky'!$C$67:$K$83</definedName>
    <definedName name="_xlnm.Print_Titles" localSheetId="1">'01 - Servisní prohlídky'!$79:$79</definedName>
    <definedName name="_xlnm._FilterDatabase" localSheetId="2" hidden="1">'02a - Práce a dodávky ÚRS'!$C$84:$K$297</definedName>
    <definedName name="_xlnm.Print_Area" localSheetId="2">'02a - Práce a dodávky ÚRS'!$C$4:$J$39,'02a - Práce a dodávky ÚRS'!$C$45:$J$66,'02a - Práce a dodávky ÚRS'!$C$72:$K$297</definedName>
    <definedName name="_xlnm.Print_Titles" localSheetId="2">'02a - Práce a dodávky ÚRS'!$84:$84</definedName>
    <definedName name="_xlnm._FilterDatabase" localSheetId="3" hidden="1">'02b - Práce a dodávky ÚOŽI'!$C$79:$K$117</definedName>
    <definedName name="_xlnm.Print_Area" localSheetId="3">'02b - Práce a dodávky ÚOŽI'!$C$4:$J$39,'02b - Práce a dodávky ÚOŽI'!$C$45:$J$61,'02b - Práce a dodávky ÚOŽI'!$C$67:$K$117</definedName>
    <definedName name="_xlnm.Print_Titles" localSheetId="3">'02b - Práce a dodávky ÚOŽI'!$79:$79</definedName>
    <definedName name="_xlnm._FilterDatabase" localSheetId="4" hidden="1">'03 - VON'!$C$81:$K$91</definedName>
    <definedName name="_xlnm.Print_Area" localSheetId="4">'03 - VON'!$C$4:$J$39,'03 - VON'!$C$45:$J$63,'03 - VON'!$C$69:$K$91</definedName>
    <definedName name="_xlnm.Print_Titles" localSheetId="4">'03 - VON'!$81:$81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9"/>
  <c r="BH89"/>
  <c r="BG89"/>
  <c r="BF89"/>
  <c r="T89"/>
  <c r="T88"/>
  <c r="T87"/>
  <c r="R89"/>
  <c r="R88"/>
  <c r="R87"/>
  <c r="P89"/>
  <c r="P88"/>
  <c r="P87"/>
  <c r="BI84"/>
  <c r="BH84"/>
  <c r="BG84"/>
  <c r="BF84"/>
  <c r="T84"/>
  <c r="T83"/>
  <c r="T82"/>
  <c r="R84"/>
  <c r="R83"/>
  <c r="R82"/>
  <c r="P84"/>
  <c r="P83"/>
  <c r="J79"/>
  <c r="J78"/>
  <c r="F78"/>
  <c r="F76"/>
  <c r="E74"/>
  <c r="J55"/>
  <c r="J54"/>
  <c r="F54"/>
  <c r="F52"/>
  <c r="E50"/>
  <c r="J18"/>
  <c r="E18"/>
  <c r="F55"/>
  <c r="J17"/>
  <c r="J12"/>
  <c r="J76"/>
  <c r="E7"/>
  <c r="E72"/>
  <c i="4" r="J37"/>
  <c r="J36"/>
  <c i="1" r="AY57"/>
  <c i="4" r="J35"/>
  <c i="1" r="AX57"/>
  <c i="4"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BI81"/>
  <c r="BH81"/>
  <c r="BG81"/>
  <c r="BF81"/>
  <c r="T81"/>
  <c r="R81"/>
  <c r="P81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1" r="AY56"/>
  <c i="3" r="J37"/>
  <c r="J36"/>
  <c r="J35"/>
  <c i="1" r="AX56"/>
  <c i="3"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2" r="J37"/>
  <c r="J36"/>
  <c i="1" r="AY55"/>
  <c i="2" r="J35"/>
  <c i="1" r="AX55"/>
  <c i="2" r="BI82"/>
  <c r="BH82"/>
  <c r="BG82"/>
  <c r="BF82"/>
  <c r="T82"/>
  <c r="T81"/>
  <c r="T80"/>
  <c r="R82"/>
  <c r="R81"/>
  <c r="R80"/>
  <c r="P82"/>
  <c r="P81"/>
  <c r="P80"/>
  <c i="1" r="AU55"/>
  <c i="2" r="J77"/>
  <c r="J76"/>
  <c r="F76"/>
  <c r="F74"/>
  <c r="E72"/>
  <c r="J55"/>
  <c r="J54"/>
  <c r="F54"/>
  <c r="F52"/>
  <c r="E50"/>
  <c r="J18"/>
  <c r="E18"/>
  <c r="F77"/>
  <c r="J17"/>
  <c r="J12"/>
  <c r="J74"/>
  <c r="E7"/>
  <c r="E48"/>
  <c i="1" r="L50"/>
  <c r="AM50"/>
  <c r="AM49"/>
  <c r="L49"/>
  <c r="AM47"/>
  <c r="L47"/>
  <c r="L45"/>
  <c r="L44"/>
  <c i="3" r="J242"/>
  <c r="BK286"/>
  <c r="BK242"/>
  <c r="J220"/>
  <c r="J100"/>
  <c i="4" r="J87"/>
  <c r="BK100"/>
  <c r="BK85"/>
  <c i="2" r="J34"/>
  <c i="3" r="F36"/>
  <c r="J254"/>
  <c r="J208"/>
  <c r="BK183"/>
  <c r="BK137"/>
  <c r="J127"/>
  <c r="J276"/>
  <c r="BK252"/>
  <c r="J232"/>
  <c r="J200"/>
  <c r="BK124"/>
  <c r="BK295"/>
  <c r="BK279"/>
  <c r="BK262"/>
  <c r="BK249"/>
  <c r="BK226"/>
  <c r="J186"/>
  <c r="BK181"/>
  <c r="J149"/>
  <c r="BK139"/>
  <c r="BK91"/>
  <c r="BK108"/>
  <c i="4" r="BK102"/>
  <c r="BK91"/>
  <c r="BK114"/>
  <c r="BK93"/>
  <c r="BK87"/>
  <c r="BK116"/>
  <c r="BK83"/>
  <c i="1" r="AS54"/>
  <c i="3" r="BK254"/>
  <c r="BK237"/>
  <c r="J205"/>
  <c r="BK178"/>
  <c r="BK158"/>
  <c r="J139"/>
  <c r="J108"/>
  <c r="J286"/>
  <c r="BK223"/>
  <c r="J181"/>
  <c r="BK129"/>
  <c r="J257"/>
  <c r="BK195"/>
  <c r="BK289"/>
  <c r="J259"/>
  <c r="BK232"/>
  <c r="J189"/>
  <c r="J129"/>
  <c r="BK100"/>
  <c i="4" r="J85"/>
  <c r="BK106"/>
  <c i="5" r="J84"/>
  <c i="3" r="F37"/>
  <c r="BK117"/>
  <c r="BK111"/>
  <c i="4" r="BK95"/>
  <c r="BK104"/>
  <c i="2" r="F35"/>
  <c i="3" r="BK259"/>
  <c r="J229"/>
  <c r="BK198"/>
  <c r="J167"/>
  <c r="J147"/>
  <c r="BK132"/>
  <c r="BK292"/>
  <c r="J244"/>
  <c r="BK186"/>
  <c r="J282"/>
  <c r="BK214"/>
  <c r="BK282"/>
  <c r="BK244"/>
  <c r="J183"/>
  <c r="BK144"/>
  <c r="BK127"/>
  <c i="2" r="J82"/>
  <c i="3" r="J295"/>
  <c r="J264"/>
  <c r="BK247"/>
  <c r="J203"/>
  <c r="BK164"/>
  <c r="J142"/>
  <c r="J117"/>
  <c r="F35"/>
  <c r="J132"/>
  <c r="J120"/>
  <c r="J94"/>
  <c i="4" r="J83"/>
  <c r="J100"/>
  <c r="J95"/>
  <c r="J110"/>
  <c i="5" r="BK89"/>
  <c i="3" r="BK155"/>
  <c r="BK103"/>
  <c r="J284"/>
  <c r="BK203"/>
  <c r="J161"/>
  <c r="BK94"/>
  <c r="J247"/>
  <c r="BK170"/>
  <c r="BK267"/>
  <c r="BK208"/>
  <c r="BK147"/>
  <c r="BK120"/>
  <c i="4" r="J112"/>
  <c r="J98"/>
  <c r="J91"/>
  <c i="2" r="F37"/>
  <c i="3" r="BK284"/>
  <c r="J252"/>
  <c r="J214"/>
  <c r="BK176"/>
  <c r="BK149"/>
  <c r="BK134"/>
  <c r="BK97"/>
  <c r="J279"/>
  <c r="J211"/>
  <c r="J155"/>
  <c r="J292"/>
  <c r="BK211"/>
  <c r="BK273"/>
  <c r="BK239"/>
  <c r="J195"/>
  <c r="BK152"/>
  <c r="BK88"/>
  <c i="4" r="BK98"/>
  <c r="J116"/>
  <c r="J104"/>
  <c i="3" r="J289"/>
  <c r="J234"/>
  <c r="BK189"/>
  <c r="BK173"/>
  <c r="J152"/>
  <c r="J124"/>
  <c r="J88"/>
  <c r="J267"/>
  <c r="J217"/>
  <c r="J164"/>
  <c r="J273"/>
  <c r="J173"/>
  <c r="BK270"/>
  <c r="BK217"/>
  <c r="BK161"/>
  <c r="J97"/>
  <c i="4" r="BK112"/>
  <c r="J81"/>
  <c r="J102"/>
  <c r="J93"/>
  <c i="2" r="F34"/>
  <c i="3" r="J270"/>
  <c r="J249"/>
  <c r="J223"/>
  <c r="BK192"/>
  <c r="J170"/>
  <c r="J144"/>
  <c r="BK122"/>
  <c r="J34"/>
  <c r="J91"/>
  <c r="J237"/>
  <c r="J122"/>
  <c r="J262"/>
  <c r="BK234"/>
  <c r="BK167"/>
  <c r="J137"/>
  <c i="4" r="J108"/>
  <c r="BK81"/>
  <c r="BK110"/>
  <c i="5" r="J89"/>
  <c i="2" r="BK82"/>
  <c r="F36"/>
  <c i="3" r="F34"/>
  <c r="J226"/>
  <c r="BK200"/>
  <c r="J178"/>
  <c r="J134"/>
  <c r="J103"/>
  <c r="BK264"/>
  <c r="J239"/>
  <c r="BK220"/>
  <c r="J192"/>
  <c r="J111"/>
  <c r="BK276"/>
  <c r="BK257"/>
  <c r="BK229"/>
  <c r="J198"/>
  <c r="J176"/>
  <c r="J158"/>
  <c r="BK142"/>
  <c r="BK114"/>
  <c r="BK205"/>
  <c r="J114"/>
  <c i="4" r="BK89"/>
  <c r="BK108"/>
  <c r="J106"/>
  <c r="J114"/>
  <c r="J89"/>
  <c i="5" r="BK84"/>
  <c l="1" r="P82"/>
  <c i="1" r="AU58"/>
  <c i="3" r="BK119"/>
  <c r="J119"/>
  <c r="J65"/>
  <c r="T87"/>
  <c r="T86"/>
  <c r="R87"/>
  <c r="R86"/>
  <c r="BK113"/>
  <c r="J113"/>
  <c r="J64"/>
  <c i="4" r="R97"/>
  <c r="R80"/>
  <c i="3" r="BK107"/>
  <c r="J107"/>
  <c r="J63"/>
  <c r="R113"/>
  <c r="P87"/>
  <c r="P86"/>
  <c r="R107"/>
  <c r="T113"/>
  <c r="P113"/>
  <c i="4" r="T97"/>
  <c r="T80"/>
  <c i="3" r="P107"/>
  <c r="R119"/>
  <c r="P119"/>
  <c i="4" r="BK97"/>
  <c r="J97"/>
  <c r="J60"/>
  <c i="3" r="BK87"/>
  <c r="J87"/>
  <c r="J61"/>
  <c r="T107"/>
  <c r="T119"/>
  <c i="4" r="P97"/>
  <c r="P80"/>
  <c i="1" r="AU57"/>
  <c i="4" r="BK80"/>
  <c r="J80"/>
  <c i="5" r="BK88"/>
  <c r="BK87"/>
  <c r="J87"/>
  <c r="J61"/>
  <c i="2" r="BK81"/>
  <c r="J81"/>
  <c r="J60"/>
  <c i="5" r="BK83"/>
  <c r="J83"/>
  <c r="J60"/>
  <c r="J52"/>
  <c r="F79"/>
  <c r="E48"/>
  <c r="BE89"/>
  <c r="BE84"/>
  <c i="3" r="BK86"/>
  <c r="J86"/>
  <c r="J60"/>
  <c i="4" r="BE98"/>
  <c r="BE110"/>
  <c r="BE89"/>
  <c r="BE100"/>
  <c r="BE112"/>
  <c r="E48"/>
  <c r="F55"/>
  <c r="BE102"/>
  <c r="BE106"/>
  <c r="BE93"/>
  <c r="BE81"/>
  <c r="J74"/>
  <c r="BE91"/>
  <c r="BE108"/>
  <c r="BE116"/>
  <c r="BE87"/>
  <c r="BE83"/>
  <c r="BE85"/>
  <c r="BE95"/>
  <c r="BE104"/>
  <c r="BE114"/>
  <c i="3" r="BE91"/>
  <c r="BE117"/>
  <c r="BE132"/>
  <c r="BE134"/>
  <c r="E48"/>
  <c r="J52"/>
  <c r="F82"/>
  <c r="BE94"/>
  <c r="BE97"/>
  <c r="BE108"/>
  <c r="BE111"/>
  <c r="BE120"/>
  <c r="BE137"/>
  <c r="BE142"/>
  <c r="BE144"/>
  <c r="BE149"/>
  <c r="BE152"/>
  <c r="BE155"/>
  <c r="BE158"/>
  <c r="BE167"/>
  <c r="BE176"/>
  <c r="BE178"/>
  <c r="BE189"/>
  <c r="BE195"/>
  <c r="BE200"/>
  <c r="BE211"/>
  <c r="BE217"/>
  <c r="BE229"/>
  <c r="BE237"/>
  <c r="BE247"/>
  <c r="BE249"/>
  <c r="BE254"/>
  <c r="BE257"/>
  <c r="BE270"/>
  <c r="BE292"/>
  <c r="BE295"/>
  <c r="BE103"/>
  <c r="BE129"/>
  <c r="BE161"/>
  <c r="BE164"/>
  <c r="BE181"/>
  <c r="BE183"/>
  <c r="BE186"/>
  <c r="BE198"/>
  <c r="BE203"/>
  <c r="BE205"/>
  <c r="BE223"/>
  <c r="BE244"/>
  <c r="BE88"/>
  <c r="BE100"/>
  <c r="BE170"/>
  <c r="BE173"/>
  <c r="BE192"/>
  <c r="BE208"/>
  <c r="BE214"/>
  <c r="BE226"/>
  <c r="BE232"/>
  <c r="BE234"/>
  <c r="BE239"/>
  <c r="BE252"/>
  <c r="BE259"/>
  <c r="BE264"/>
  <c r="BE267"/>
  <c r="BE276"/>
  <c r="BE284"/>
  <c r="BE286"/>
  <c r="BE289"/>
  <c i="1" r="BB56"/>
  <c i="3" r="BE114"/>
  <c r="BE122"/>
  <c r="BE124"/>
  <c r="BE127"/>
  <c r="BE139"/>
  <c r="BE147"/>
  <c r="BE220"/>
  <c r="BE242"/>
  <c r="BE262"/>
  <c r="BE273"/>
  <c r="BE279"/>
  <c r="BE282"/>
  <c i="1" r="AW56"/>
  <c r="BC56"/>
  <c r="BA56"/>
  <c r="BD56"/>
  <c r="BC55"/>
  <c i="2" r="BE82"/>
  <c r="J52"/>
  <c r="F55"/>
  <c r="E70"/>
  <c i="1" r="BA55"/>
  <c r="BB55"/>
  <c r="AW55"/>
  <c r="BD55"/>
  <c i="4" r="F35"/>
  <c i="1" r="BB57"/>
  <c i="5" r="F37"/>
  <c i="1" r="BD58"/>
  <c i="4" r="F37"/>
  <c i="1" r="BD57"/>
  <c i="4" r="J30"/>
  <c i="5" r="F36"/>
  <c i="1" r="BC58"/>
  <c i="2" r="J33"/>
  <c i="1" r="AV55"/>
  <c i="5" r="F34"/>
  <c i="1" r="BA58"/>
  <c i="5" r="F35"/>
  <c i="1" r="BB58"/>
  <c i="4" r="F34"/>
  <c i="1" r="BA57"/>
  <c i="5" r="J34"/>
  <c i="1" r="AW58"/>
  <c i="4" r="F36"/>
  <c i="1" r="BC57"/>
  <c i="4" r="J34"/>
  <c i="1" r="AW57"/>
  <c i="3" l="1" r="R106"/>
  <c r="R85"/>
  <c r="T106"/>
  <c r="T85"/>
  <c r="P106"/>
  <c r="P85"/>
  <c i="1" r="AU56"/>
  <c i="4" r="J59"/>
  <c i="1" r="AG57"/>
  <c i="3" r="BK106"/>
  <c r="J106"/>
  <c r="J62"/>
  <c i="5" r="J88"/>
  <c r="J62"/>
  <c i="2" r="BK80"/>
  <c r="J80"/>
  <c i="5" r="BK82"/>
  <c r="J82"/>
  <c r="J59"/>
  <c i="3" r="BK85"/>
  <c r="J85"/>
  <c i="1" r="BA54"/>
  <c r="AW54"/>
  <c r="AK30"/>
  <c r="AU54"/>
  <c i="3" r="F33"/>
  <c i="1" r="AZ56"/>
  <c r="AT55"/>
  <c r="BC54"/>
  <c r="W32"/>
  <c i="2" r="F33"/>
  <c i="1" r="AZ55"/>
  <c i="4" r="F33"/>
  <c i="1" r="AZ57"/>
  <c i="5" r="F33"/>
  <c i="1" r="AZ58"/>
  <c i="2" r="J30"/>
  <c i="1" r="AG55"/>
  <c r="BB54"/>
  <c r="AX54"/>
  <c i="3" r="J33"/>
  <c i="1" r="AV56"/>
  <c r="AT56"/>
  <c i="3" r="J30"/>
  <c i="1" r="AG56"/>
  <c i="4" r="J33"/>
  <c i="1" r="AV57"/>
  <c r="AT57"/>
  <c r="AN57"/>
  <c r="BD54"/>
  <c r="W33"/>
  <c i="5" r="J33"/>
  <c i="1" r="AV58"/>
  <c r="AT58"/>
  <c i="2" l="1" r="J39"/>
  <c r="J59"/>
  <c i="1" r="AN56"/>
  <c i="3" r="J59"/>
  <c i="4" r="J39"/>
  <c i="3" r="J39"/>
  <c i="1" r="AN55"/>
  <c r="AY54"/>
  <c i="5" r="J30"/>
  <c i="1" r="AG58"/>
  <c r="AG54"/>
  <c r="AK26"/>
  <c r="AZ54"/>
  <c r="AV54"/>
  <c r="AK29"/>
  <c r="AK35"/>
  <c r="W30"/>
  <c r="W31"/>
  <c i="5" l="1" r="J39"/>
  <c i="1" r="AN58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<sst xmlns="http://schemas.openxmlformats.org/spreadsheetml/2006/main">
  <si>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</si>
  <si>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</si>
  <si>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</si>
  <si>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</si>
  <si>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</si>
  <si>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{c30cab58-325f-4819-b511-4d360ddee180}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</si>
  <si>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</si>
  <si>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</si>
  <si>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</si>
  <si>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</si>
  <si>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</si>
  <si>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</si>
  <si>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</si>
  <si>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</si>
  <si>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65023036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</si>
  <si>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</si>
  <si>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</si>
  <si>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Opravy a revize klimatizací v obvodu OŘ UNL 2023-2025</t>
  </si>
  <si>
    <t>KSO:</t>
  </si>
  <si>
    <t/>
  </si>
  <si>
    <t>CC-CZ:</t>
  </si>
  <si>
    <t>Místo:</t>
  </si>
  <si>
    <t>obvod OŘ UNL</t>
  </si>
  <si>
    <t>Datum:</t>
  </si>
  <si>
    <t>22. 3. 2023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</si>
  <si>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</si>
  <si>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</si>
  <si>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</si>
  <si>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</si>
  <si>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</si>
  <si>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</si>
  <si>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</si>
  <si>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</si>
  <si>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</si>
  <si>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</si>
  <si>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</si>
  <si>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</si>
  <si>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</si>
  <si>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</si>
  <si>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</si>
  <si>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</si>
  <si>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</si>
  <si>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</si>
  <si>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</si>
  <si>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</si>
  <si>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</si>
  <si>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</si>
  <si>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</si>
  <si>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</si>
  <si>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</si>
  <si>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</si>
  <si>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</si>
  <si>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</si>
  <si>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</si>
  <si>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</si>
  <si>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</si>
  <si>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</si>
  <si>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</si>
  <si>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</si>
  <si>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</si>
  <si>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</si>
  <si>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</si>
  <si>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</si>
  <si>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</si>
  <si>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</si>
  <si>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</si>
  <si>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</si>
  <si>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</si>
  <si>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</si>
  <si>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</si>
  <si>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</si>
  <si>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</si>
  <si>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</si>
  <si>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</si>
  <si>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</si>
  <si>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</si>
  <si>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</si>
  <si>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</si>
  <si>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</si>
  <si>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Servisní prohlídky</t>
  </si>
  <si>
    <t>STA</t>
  </si>
  <si>
    <t>1</t>
  </si>
  <si>
    <t>{338072f8-6263-4371-899a-0866cb5c3e0b}</t>
  </si>
  <si>
    <t>2</t>
  </si>
  <si>
    <t>02a</t>
  </si>
  <si>
    <t>Práce a dodávky ÚRS</t>
  </si>
  <si>
    <t>{6b3711f2-15d8-4131-93a8-bc672c515995}</t>
  </si>
  <si>
    <t>02b</t>
  </si>
  <si>
    <t>Práce a dodávky ÚOŽI</t>
  </si>
  <si>
    <t>PRO</t>
  </si>
  <si>
    <t>{98484770-612c-436b-b872-83d0770cb566}</t>
  </si>
  <si>
    <t>03</t>
  </si>
  <si>
    <t>VON</t>
  </si>
  <si>
    <t>{9d2940b7-bfad-4385-8459-31d0a8894b92}</t>
  </si>
  <si>
    <t>KRYCÍ LIST SOUPISU PRACÍ</t>
  </si>
  <si>
    <t>Objekt:</t>
  </si>
  <si>
    <t>01 - Servisní prohlídky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</si>
  <si>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</si>
  <si>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</si>
  <si>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</si>
  <si>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</si>
  <si>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</si>
  <si>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</si>
  <si>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</si>
  <si>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</si>
  <si>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</si>
  <si>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</si>
  <si>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</si>
  <si>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</si>
  <si>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</si>
  <si>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</si>
  <si>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</si>
  <si>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</si>
  <si>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</si>
  <si>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</si>
  <si>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</si>
  <si>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OST</t>
  </si>
  <si>
    <t>Ostatní</t>
  </si>
  <si>
    <t>4</t>
  </si>
  <si>
    <t>ROZPOCET</t>
  </si>
  <si>
    <t>K</t>
  </si>
  <si>
    <t>7590183010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</si>
  <si>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</t>
  </si>
  <si>
    <t>kus</t>
  </si>
  <si>
    <t>Sborník UOŽI 01 2023</t>
  </si>
  <si>
    <t>512</t>
  </si>
  <si>
    <t>709713443</t>
  </si>
  <si>
    <t>PP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</si>
  <si>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všech ovládacích a jistících prvků, kontrola spojů chladícího okruhu včetně kontroly těsnosti, kontrola izolací chladícího potrubí, kontrola spojů elektroinstalace, test sestavy na výkon při všech režimech</t>
  </si>
  <si>
    <t>02a - Práce a dodávky ÚRS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</si>
  <si>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</si>
  <si>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</si>
  <si>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</si>
  <si>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</si>
  <si>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</si>
  <si>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751 - Vzduchotechnika</t>
  </si>
  <si>
    <t>HSV</t>
  </si>
  <si>
    <t>Práce a dodávky HSV</t>
  </si>
  <si>
    <t>9</t>
  </si>
  <si>
    <t>Ostatní konstrukce a práce, bourání</t>
  </si>
  <si>
    <t>945421110</t>
  </si>
  <si>
    <t>Hydraulická zvedací plošina včetně obsluhy instalovaná na automobilovém podvozku, výšky zdvihu do 18 m</t>
  </si>
  <si>
    <t>hod</t>
  </si>
  <si>
    <t>CS ÚRS 2023 01</t>
  </si>
  <si>
    <t>1673336687</t>
  </si>
  <si>
    <t>Online PSC</t>
  </si>
  <si>
    <t>https://podminky.urs.cz/item/CS_URS_2023_01/945421110</t>
  </si>
  <si>
    <t>946111114</t>
  </si>
  <si>
    <t>Montáž pojízdných věží trubkových nebo dílcových s maximálním zatížením podlahy do 200 kg/m2 šířky od 0,6 do 0,9 m, délky do 3,2 m, výšky přes 3,5 m do 4,5 m</t>
  </si>
  <si>
    <t>-1969286336</t>
  </si>
  <si>
    <t>https://podminky.urs.cz/item/CS_URS_2023_01/946111114</t>
  </si>
  <si>
    <t>3</t>
  </si>
  <si>
    <t>946111115</t>
  </si>
  <si>
    <t>Montáž pojízdných věží trubkových nebo dílcových s maximálním zatížením podlahy do 200 kg/m2 šířky od 0,6 do 0,9 m, délky do 3,2 m, výšky přes 4,5 m do 5,5 m</t>
  </si>
  <si>
    <t>-1233527753</t>
  </si>
  <si>
    <t>https://podminky.urs.cz/item/CS_URS_2023_01/946111115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</si>
  <si>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</si>
  <si>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</si>
  <si>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863244881</t>
  </si>
  <si>
    <t>https://podminky.urs.cz/item/CS_URS_2023_01/971033141</t>
  </si>
  <si>
    <t>5</t>
  </si>
  <si>
    <t>971033451</t>
  </si>
  <si>
    <t>Vybourání otvorů ve zdivu základovém nebo nadzákladovém z cihel, tvárnic, příčkovek z cihel pálených na maltu vápennou nebo vápenocementovou plochy do 0,25 m2, tl. do 450 mm</t>
  </si>
  <si>
    <t>1098422447</t>
  </si>
  <si>
    <t>https://podminky.urs.cz/item/CS_URS_2023_01/971033451</t>
  </si>
  <si>
    <t>6</t>
  </si>
  <si>
    <t>972012211</t>
  </si>
  <si>
    <t>Vybourání výplní otvorů z lehkých betonů v prefabrikovaných stropech tl. přes 120 mm, plochy do 0,09 m2</t>
  </si>
  <si>
    <t>458673227</t>
  </si>
  <si>
    <t>https://podminky.urs.cz/item/CS_URS_2023_01/972012211</t>
  </si>
  <si>
    <t>PSV</t>
  </si>
  <si>
    <t>Práce a dodávky PSV</t>
  </si>
  <si>
    <t>741</t>
  </si>
  <si>
    <t>Elektroinstalace - silnoproud</t>
  </si>
  <si>
    <t>7</t>
  </si>
  <si>
    <t>741122016</t>
  </si>
  <si>
    <t>Montáž kabelů měděných bez ukončení uložených pod omítku plných kulatých (např. CYKY), počtu a průřezu žil 3x2,5 až 6 mm2</t>
  </si>
  <si>
    <t>m</t>
  </si>
  <si>
    <t>16</t>
  </si>
  <si>
    <t>1799430883</t>
  </si>
  <si>
    <t>https://podminky.urs.cz/item/CS_URS_2023_01/741122016</t>
  </si>
  <si>
    <t>8</t>
  </si>
  <si>
    <t>M</t>
  </si>
  <si>
    <t>34111036</t>
  </si>
  <si>
    <t>kabel instalační jádro Cu plné izolace PVC plášť PVC 450/750V (CYKY) 3x2,5mm2</t>
  </si>
  <si>
    <t>32</t>
  </si>
  <si>
    <t>-1900831634</t>
  </si>
  <si>
    <t>742</t>
  </si>
  <si>
    <t>Elektroinstalace - slaboproud</t>
  </si>
  <si>
    <t>742110041</t>
  </si>
  <si>
    <t>Montáž lišt elektroinstalačních vkládacích</t>
  </si>
  <si>
    <t>1512669530</t>
  </si>
  <si>
    <t>https://podminky.urs.cz/item/CS_URS_2023_01/742110041</t>
  </si>
  <si>
    <t>10</t>
  </si>
  <si>
    <t>34571001</t>
  </si>
  <si>
    <t>lišta elektroinstalační hranatá PVC 15x10mm</t>
  </si>
  <si>
    <t>1221433214</t>
  </si>
  <si>
    <t>751</t>
  </si>
  <si>
    <t>Vzduchotechnika</t>
  </si>
  <si>
    <t>11</t>
  </si>
  <si>
    <t>751611810R</t>
  </si>
  <si>
    <t>Výměna baterií v ovladači</t>
  </si>
  <si>
    <t>-1475229190</t>
  </si>
  <si>
    <t>12</t>
  </si>
  <si>
    <t>42952001R</t>
  </si>
  <si>
    <t>BATERIE 24A LR03-AAA</t>
  </si>
  <si>
    <t>695844956</t>
  </si>
  <si>
    <t>13</t>
  </si>
  <si>
    <t>751721111</t>
  </si>
  <si>
    <t>Montáž klimatizační jednotky venkovní s jednofázovým napájením do 2 vnitřních jednotek</t>
  </si>
  <si>
    <t>-1584213690</t>
  </si>
  <si>
    <t>Montáž klimatizační jednotky venkovní jednofázové napájení do 2 vnitřních jednotek</t>
  </si>
  <si>
    <t>https://podminky.urs.cz/item/CS_URS_2023_01/751721111</t>
  </si>
  <si>
    <t>14</t>
  </si>
  <si>
    <t>42952015</t>
  </si>
  <si>
    <t>jednotka klimatizační venkovní jednofázové napájení do 2 vnitřních jednotek o výkonu do 5,5kW</t>
  </si>
  <si>
    <t>-729884191</t>
  </si>
  <si>
    <t>751711111</t>
  </si>
  <si>
    <t>Montáž klimatizační jednotky vnitřní nástěnné o výkonu (pro objem místnosti) do 3,5 kW (do 35 m3)</t>
  </si>
  <si>
    <t>155597223</t>
  </si>
  <si>
    <t>https://podminky.urs.cz/item/CS_URS_2023_01/751711111</t>
  </si>
  <si>
    <t>42952001</t>
  </si>
  <si>
    <t>jednotka klimatizační nástěnná o výkonu do 3,5kW</t>
  </si>
  <si>
    <t>3734804</t>
  </si>
  <si>
    <t>17</t>
  </si>
  <si>
    <t>751711112</t>
  </si>
  <si>
    <t>Montáž klimatizační jednotky vnitřní nástěnné o výkonu (pro objem místnosti) přes 3,5 do 5 kW (přes 35 do 50 m3)</t>
  </si>
  <si>
    <t>410433973</t>
  </si>
  <si>
    <t>https://podminky.urs.cz/item/CS_URS_2023_01/751711112</t>
  </si>
  <si>
    <t>18</t>
  </si>
  <si>
    <t>42952002</t>
  </si>
  <si>
    <t>jednotka klimatizační nástěnná o výkonu do 5,0kW</t>
  </si>
  <si>
    <t>860794109</t>
  </si>
  <si>
    <t>19</t>
  </si>
  <si>
    <t>751721112</t>
  </si>
  <si>
    <t>Montáž klimatizační jednotky venkovní s jednofázovým napájením do 3 vnitřních jednotek</t>
  </si>
  <si>
    <t>190260363</t>
  </si>
  <si>
    <t>Montáž klimatizační jednotky venkovní jednofázové napájení do 3 vnitřních jednotek</t>
  </si>
  <si>
    <t>https://podminky.urs.cz/item/CS_URS_2023_01/751721112</t>
  </si>
  <si>
    <t>20</t>
  </si>
  <si>
    <t>42952016</t>
  </si>
  <si>
    <t>jednotka klimatizační venkovní jednofázové napájení do 3 vnitřních jednotek o výkonu do 6,5kW</t>
  </si>
  <si>
    <t>1781590467</t>
  </si>
  <si>
    <t>751711114</t>
  </si>
  <si>
    <t>Montáž klimatizační jednotky vnitřní nástěnné o výkonu (pro objem místnosti) přes 6,5 do 9 kW (přes 65 do 90 m3)</t>
  </si>
  <si>
    <t>-1029821835</t>
  </si>
  <si>
    <t>https://podminky.urs.cz/item/CS_URS_2023_01/751711114</t>
  </si>
  <si>
    <t>22</t>
  </si>
  <si>
    <t>42952003</t>
  </si>
  <si>
    <t>jednotka klimatizační nástěnná o výkonu do 6,6kW</t>
  </si>
  <si>
    <t>855074693</t>
  </si>
  <si>
    <t>23</t>
  </si>
  <si>
    <t>751711811</t>
  </si>
  <si>
    <t>Demontáž klimatizační jednotky vnitřní nástěnné o výkonu (pro objem místnosti) do 3,5 kW (do 35 m3)</t>
  </si>
  <si>
    <t>-1255894505</t>
  </si>
  <si>
    <t>https://podminky.urs.cz/item/CS_URS_2023_01/751711811</t>
  </si>
  <si>
    <t>24</t>
  </si>
  <si>
    <t>751711812</t>
  </si>
  <si>
    <t>Demontáž klimatizační jednotky vnitřní nástěnné o výkonu (pro objem místnosti) přes 3,5 do 5 kW (přes 35 do 50 m3)</t>
  </si>
  <si>
    <t>-1610727207</t>
  </si>
  <si>
    <t>https://podminky.urs.cz/item/CS_URS_2023_01/751711812</t>
  </si>
  <si>
    <t>25</t>
  </si>
  <si>
    <t>751711814</t>
  </si>
  <si>
    <t>Demontáž klimatizační jednotky vnitřní nástěnné o výkonu (pro objem místnosti) přes 6,5 do 9 kW (přes 65 do 90 m3)</t>
  </si>
  <si>
    <t>-321389118</t>
  </si>
  <si>
    <t>https://podminky.urs.cz/item/CS_URS_2023_01/751711814</t>
  </si>
  <si>
    <t>26</t>
  </si>
  <si>
    <t>751711851</t>
  </si>
  <si>
    <t>Demontáž klimatizační jednotky vnitřní podstropní o výkonu (pro objem místnosti) do 6,5 kW (do 65 m3)</t>
  </si>
  <si>
    <t>-2076331518</t>
  </si>
  <si>
    <t>https://podminky.urs.cz/item/CS_URS_2023_01/751711851</t>
  </si>
  <si>
    <t>27</t>
  </si>
  <si>
    <t>751721811</t>
  </si>
  <si>
    <t>Demontáž klimatizační jednotky venkovní jednofázové napájení do 2 vnitřních jednotek</t>
  </si>
  <si>
    <t>1037114589</t>
  </si>
  <si>
    <t>https://podminky.urs.cz/item/CS_URS_2023_01/751721811</t>
  </si>
  <si>
    <t>28</t>
  </si>
  <si>
    <t>751721812</t>
  </si>
  <si>
    <t>Demontáž klimatizační jednotky venkovní jednofázové napájení do 3 vnitřních jednotek</t>
  </si>
  <si>
    <t>-1241656154</t>
  </si>
  <si>
    <t>https://podminky.urs.cz/item/CS_URS_2023_01/751721812</t>
  </si>
  <si>
    <t>29</t>
  </si>
  <si>
    <t>751721813</t>
  </si>
  <si>
    <t>Demontáž klimatizační jednotky venkovní jednofázové napájení do 4 vnitřních jednotek</t>
  </si>
  <si>
    <t>1684650224</t>
  </si>
  <si>
    <t>https://podminky.urs.cz/item/CS_URS_2023_01/751721813</t>
  </si>
  <si>
    <t>30</t>
  </si>
  <si>
    <t>751721814</t>
  </si>
  <si>
    <t>Demontáž klimatizační jednotky venkovní jednofázové napájení do 5 vnitřních jednotek</t>
  </si>
  <si>
    <t>-820148322</t>
  </si>
  <si>
    <t>https://podminky.urs.cz/item/CS_URS_2023_01/751721814</t>
  </si>
  <si>
    <t>31</t>
  </si>
  <si>
    <t>751791122</t>
  </si>
  <si>
    <t>Montáž napojovacího potrubí měděného předizolované dvojice, D mm (") 6-12 (1/4"-1/2")</t>
  </si>
  <si>
    <t>-1040824463</t>
  </si>
  <si>
    <t>https://podminky.urs.cz/item/CS_URS_2023_01/751791122</t>
  </si>
  <si>
    <t>42981914</t>
  </si>
  <si>
    <t>trubka dvojitě předizolovaná Cu 1/4" -1/2" (6-12 mm), stěna tl 0,8/0,8mm, izolace 9 mm</t>
  </si>
  <si>
    <t>279533910</t>
  </si>
  <si>
    <t>33</t>
  </si>
  <si>
    <t>751791123</t>
  </si>
  <si>
    <t>Montáž napojovacího potrubí měděného předizolované dvojice, D mm (") 10-16 (3/8"-5/8")</t>
  </si>
  <si>
    <t>-1929642177</t>
  </si>
  <si>
    <t>https://podminky.urs.cz/item/CS_URS_2023_01/751791123</t>
  </si>
  <si>
    <t>34</t>
  </si>
  <si>
    <t>42981915</t>
  </si>
  <si>
    <t>trubka dvojitě předizolovaná Cu 3/8" -5/8" (10-16 mm), stěna tl 0,8/1,0mm, izolace 9 mm</t>
  </si>
  <si>
    <t>-11672157</t>
  </si>
  <si>
    <t>35</t>
  </si>
  <si>
    <t>751791151</t>
  </si>
  <si>
    <t>Montáž napojovacího potrubí měděného tvarování potrubí, D x tl. stěny 6 x 1</t>
  </si>
  <si>
    <t>979862713</t>
  </si>
  <si>
    <t>https://podminky.urs.cz/item/CS_URS_2023_01/751791151</t>
  </si>
  <si>
    <t>36</t>
  </si>
  <si>
    <t>751791153</t>
  </si>
  <si>
    <t>Montáž napojovacího potrubí měděného tvarování potrubí, D x tl. stěny 10 x 1</t>
  </si>
  <si>
    <t>-1249522381</t>
  </si>
  <si>
    <t>https://podminky.urs.cz/item/CS_URS_2023_01/751791153</t>
  </si>
  <si>
    <t>37</t>
  </si>
  <si>
    <t>751791154</t>
  </si>
  <si>
    <t>Montáž napojovacího potrubí měděného tvarování potrubí, D x tl. stěny 12 x 1</t>
  </si>
  <si>
    <t>175671314</t>
  </si>
  <si>
    <t>https://podminky.urs.cz/item/CS_URS_2023_01/751791154</t>
  </si>
  <si>
    <t>38</t>
  </si>
  <si>
    <t>751791155</t>
  </si>
  <si>
    <t>Montáž napojovacího potrubí měděného tvarování potrubí, D x tl. stěny 16 x 1</t>
  </si>
  <si>
    <t>7516564</t>
  </si>
  <si>
    <t>https://podminky.urs.cz/item/CS_URS_2023_01/751791155</t>
  </si>
  <si>
    <t>39</t>
  </si>
  <si>
    <t>751791182</t>
  </si>
  <si>
    <t>Montáž napojovacího potrubí měděného krycích lišt šířky přes 70 mm</t>
  </si>
  <si>
    <t>1836617846</t>
  </si>
  <si>
    <t>https://podminky.urs.cz/item/CS_URS_2023_01/751791182</t>
  </si>
  <si>
    <t>40</t>
  </si>
  <si>
    <t>42975406</t>
  </si>
  <si>
    <t>lišta krycí pro vedení potrubí klimatizace plastová, 110x75mm</t>
  </si>
  <si>
    <t>844032624</t>
  </si>
  <si>
    <t>41</t>
  </si>
  <si>
    <t>751791183</t>
  </si>
  <si>
    <t>Montáž napojovacího potrubí měděného tvarovek krycích lišt šířky do 70 mm</t>
  </si>
  <si>
    <t>424094608</t>
  </si>
  <si>
    <t>https://podminky.urs.cz/item/CS_URS_2023_01/751791183</t>
  </si>
  <si>
    <t>42</t>
  </si>
  <si>
    <t>42975419</t>
  </si>
  <si>
    <t>roh vnitřní krycí lišty pro vedení potrubí klimatizace plastový, šířka 70mm</t>
  </si>
  <si>
    <t>718215477</t>
  </si>
  <si>
    <t>43</t>
  </si>
  <si>
    <t>751791301</t>
  </si>
  <si>
    <t>Montáž napojovacího potrubí měděného zkouška těsnosti potrubí</t>
  </si>
  <si>
    <t>-955504310</t>
  </si>
  <si>
    <t>https://podminky.urs.cz/item/CS_URS_2023_01/751791301</t>
  </si>
  <si>
    <t>44</t>
  </si>
  <si>
    <t>751791401</t>
  </si>
  <si>
    <t>Montáž napojovacího potrubí měděného vakuování potrubí</t>
  </si>
  <si>
    <t>1187695965</t>
  </si>
  <si>
    <t>https://podminky.urs.cz/item/CS_URS_2023_01/751791401</t>
  </si>
  <si>
    <t>45</t>
  </si>
  <si>
    <t>751791822</t>
  </si>
  <si>
    <t>Demontáž napojovacího potrubí měděného předizolované dvojice, D mm (") 6-12 (1/4"-1/2")</t>
  </si>
  <si>
    <t>-688710976</t>
  </si>
  <si>
    <t>https://podminky.urs.cz/item/CS_URS_2023_01/751791822</t>
  </si>
  <si>
    <t>46</t>
  </si>
  <si>
    <t>751791823</t>
  </si>
  <si>
    <t>Demontáž napojovacího potrubí měděného předizolované dvojice, D mm (") 10-16 (3/8"-5/8")</t>
  </si>
  <si>
    <t>-888257895</t>
  </si>
  <si>
    <t>https://podminky.urs.cz/item/CS_URS_2023_01/751791823</t>
  </si>
  <si>
    <t>47</t>
  </si>
  <si>
    <t>751791881</t>
  </si>
  <si>
    <t>Demontáž napojovacího potrubí měděného krycích lišt šířky do 70 mm</t>
  </si>
  <si>
    <t>1464838238</t>
  </si>
  <si>
    <t>https://podminky.urs.cz/item/CS_URS_2023_01/751791881</t>
  </si>
  <si>
    <t>48</t>
  </si>
  <si>
    <t>751791882</t>
  </si>
  <si>
    <t>Demontáž napojovacího potrubí měděného krycích lišt šířky přes 70 mm</t>
  </si>
  <si>
    <t>-1716560827</t>
  </si>
  <si>
    <t>https://podminky.urs.cz/item/CS_URS_2023_01/751791882</t>
  </si>
  <si>
    <t>49</t>
  </si>
  <si>
    <t>751791883</t>
  </si>
  <si>
    <t>Demontáž napojovacího potrubí měděného tvarovek krycích lišt šířky do 70 mm</t>
  </si>
  <si>
    <t>-158997210</t>
  </si>
  <si>
    <t>https://podminky.urs.cz/item/CS_URS_2023_01/751791883</t>
  </si>
  <si>
    <t>50</t>
  </si>
  <si>
    <t>751791884</t>
  </si>
  <si>
    <t>Demontáž napojovacího potrubí měděného tvarovek krycích lišt šířky přes 70 mm</t>
  </si>
  <si>
    <t>850075547</t>
  </si>
  <si>
    <t>https://podminky.urs.cz/item/CS_URS_2023_01/751791884</t>
  </si>
  <si>
    <t>51</t>
  </si>
  <si>
    <t>751792001</t>
  </si>
  <si>
    <t>Montáž ostatních zařízení uložení pro klimatizační jednotky na rovný podklad podstavců (2 ks)</t>
  </si>
  <si>
    <t>2094538031</t>
  </si>
  <si>
    <t>https://podminky.urs.cz/item/CS_URS_2023_01/751792001</t>
  </si>
  <si>
    <t>52</t>
  </si>
  <si>
    <t>42990008</t>
  </si>
  <si>
    <t>noha podstavná plastová pod klimatizační jednotku s fixačními šrouby, bez čela, výška 80mm, délka 450mm</t>
  </si>
  <si>
    <t>897507894</t>
  </si>
  <si>
    <t>53</t>
  </si>
  <si>
    <t>751792002</t>
  </si>
  <si>
    <t>Montáž ostatních zařízení uložení pro klimatizační jednotky na rovný podklad trnů nebo noh (4 ks)</t>
  </si>
  <si>
    <t>520846171</t>
  </si>
  <si>
    <t>https://podminky.urs.cz/item/CS_URS_2023_01/751792002</t>
  </si>
  <si>
    <t>54</t>
  </si>
  <si>
    <t>42990011</t>
  </si>
  <si>
    <t>trn podstavný plastový pod klimatizační jednotku, výška 95mm</t>
  </si>
  <si>
    <t>sada</t>
  </si>
  <si>
    <t>330154073</t>
  </si>
  <si>
    <t>55</t>
  </si>
  <si>
    <t>751792003</t>
  </si>
  <si>
    <t>Montáž ostatních zařízení uložení pro klimatizační jednotky na rovný podklad podstavné konstrukce (1 ks)</t>
  </si>
  <si>
    <t>675740915</t>
  </si>
  <si>
    <t>https://podminky.urs.cz/item/CS_URS_2023_01/751792003</t>
  </si>
  <si>
    <t>56</t>
  </si>
  <si>
    <t>42990013</t>
  </si>
  <si>
    <t>konstrukce podstavná na rovné střechy nebo zpevněné plochy, dva pohyblivé příčníky, nosnost do 700 kg, 1000x1300mm</t>
  </si>
  <si>
    <t>-1796497734</t>
  </si>
  <si>
    <t>57</t>
  </si>
  <si>
    <t>751792004</t>
  </si>
  <si>
    <t>Montáž ostatních zařízení uložení pro klimatizační jednotky na stěnu konzol (2 ks)</t>
  </si>
  <si>
    <t>2119825825</t>
  </si>
  <si>
    <t>https://podminky.urs.cz/item/CS_URS_2023_01/751792004</t>
  </si>
  <si>
    <t>58</t>
  </si>
  <si>
    <t>42990005</t>
  </si>
  <si>
    <t>konzole pevná nástěnná pro klimatizační jednotku, délka podpěry 420mm, nosnost konzoly 70kg</t>
  </si>
  <si>
    <t>1785467218</t>
  </si>
  <si>
    <t>59</t>
  </si>
  <si>
    <t>751792006</t>
  </si>
  <si>
    <t>Montáž ostatních zařízení pro odvod kondenzátu klimatizace čerpadla</t>
  </si>
  <si>
    <t>208233808</t>
  </si>
  <si>
    <t>https://podminky.urs.cz/item/CS_URS_2023_01/751792006</t>
  </si>
  <si>
    <t>60</t>
  </si>
  <si>
    <t>48481002</t>
  </si>
  <si>
    <t>přečerpávač kondenzátu</t>
  </si>
  <si>
    <t>-1067746974</t>
  </si>
  <si>
    <t>61</t>
  </si>
  <si>
    <t>751792007</t>
  </si>
  <si>
    <t>Montáž ostatních zařízení pro odvod kondenzátu klimatizace sifonu</t>
  </si>
  <si>
    <t>915965759</t>
  </si>
  <si>
    <t>https://podminky.urs.cz/item/CS_URS_2023_01/751792007</t>
  </si>
  <si>
    <t>62</t>
  </si>
  <si>
    <t>48481003</t>
  </si>
  <si>
    <t>sifon pro odvod kondenzátu</t>
  </si>
  <si>
    <t>-1518796770</t>
  </si>
  <si>
    <t>63</t>
  </si>
  <si>
    <t>751792008</t>
  </si>
  <si>
    <t>Montáž ostatních zařízení pro odvod kondenzátu klimatizace hadice</t>
  </si>
  <si>
    <t>-697047725</t>
  </si>
  <si>
    <t>https://podminky.urs.cz/item/CS_URS_2023_01/751792008</t>
  </si>
  <si>
    <t>64</t>
  </si>
  <si>
    <t>48481004</t>
  </si>
  <si>
    <t>hadice pro odvod kondenzátu</t>
  </si>
  <si>
    <t>-735307331</t>
  </si>
  <si>
    <t>65</t>
  </si>
  <si>
    <t>751792801</t>
  </si>
  <si>
    <t>Demontáž ostatních zařízení uložení klimatizační jednotky na rovný podklad podstavců (2 ks), trnů nebo noh (4 ks), podstavné konstrukce (1 ks)</t>
  </si>
  <si>
    <t>-1748094469</t>
  </si>
  <si>
    <t>https://podminky.urs.cz/item/CS_URS_2023_01/751792801</t>
  </si>
  <si>
    <t>66</t>
  </si>
  <si>
    <t>751792804</t>
  </si>
  <si>
    <t>Demontáž ostatních zařízení uložení klimatizační jednotky na stěnu konzol (2 ks)</t>
  </si>
  <si>
    <t>806182503</t>
  </si>
  <si>
    <t>https://podminky.urs.cz/item/CS_URS_2023_01/751792804</t>
  </si>
  <si>
    <t>67</t>
  </si>
  <si>
    <t>751792806</t>
  </si>
  <si>
    <t>Demontáž ostatních zařízení pro odvod kondenzátu klimatizace čerpadla</t>
  </si>
  <si>
    <t>1695242391</t>
  </si>
  <si>
    <t>https://podminky.urs.cz/item/CS_URS_2023_01/751792806</t>
  </si>
  <si>
    <t>68</t>
  </si>
  <si>
    <t>751792807</t>
  </si>
  <si>
    <t>Demontáž ostatních zařízení pro odvod kondenzátu klimatizace sifonu</t>
  </si>
  <si>
    <t>673066933</t>
  </si>
  <si>
    <t>https://podminky.urs.cz/item/CS_URS_2023_01/751792807</t>
  </si>
  <si>
    <t>69</t>
  </si>
  <si>
    <t>751792808</t>
  </si>
  <si>
    <t>Demontáž ostatních zařízení pro odvod kondenzátu klimatizace hadice</t>
  </si>
  <si>
    <t>-610175806</t>
  </si>
  <si>
    <t>https://podminky.urs.cz/item/CS_URS_2023_01/751792808</t>
  </si>
  <si>
    <t>70</t>
  </si>
  <si>
    <t>751793001</t>
  </si>
  <si>
    <t>Doplnění chladiva do systému</t>
  </si>
  <si>
    <t>kg</t>
  </si>
  <si>
    <t>1220710532</t>
  </si>
  <si>
    <t>https://podminky.urs.cz/item/CS_URS_2023_01/751793001</t>
  </si>
  <si>
    <t>71</t>
  </si>
  <si>
    <t>10892000</t>
  </si>
  <si>
    <t>chladivo R407C</t>
  </si>
  <si>
    <t>-1555998230</t>
  </si>
  <si>
    <t>72</t>
  </si>
  <si>
    <t>10892004</t>
  </si>
  <si>
    <t>chladivo R32</t>
  </si>
  <si>
    <t>796440268</t>
  </si>
  <si>
    <t>73</t>
  </si>
  <si>
    <t>998751201</t>
  </si>
  <si>
    <t>Přesun hmot pro vzduchotechniku stanovený procentní sazbou (%) z ceny vodorovná dopravní vzdálenost do 50 m v objektech výšky do 12 m</t>
  </si>
  <si>
    <t>sazba</t>
  </si>
  <si>
    <t>-1057427164</t>
  </si>
  <si>
    <t>https://podminky.urs.cz/item/CS_URS_2023_01/998751201</t>
  </si>
  <si>
    <t>74</t>
  </si>
  <si>
    <t>998751202</t>
  </si>
  <si>
    <t>Přesun hmot pro vzduchotechniku stanovený procentní sazbou (%) z ceny vodorovná dopravní vzdálenost do 50 m v objektech výšky přes 12 do 24 m</t>
  </si>
  <si>
    <t>-1628503096</t>
  </si>
  <si>
    <t>https://podminky.urs.cz/item/CS_URS_2023_01/998751202</t>
  </si>
  <si>
    <t>75</t>
  </si>
  <si>
    <t>998751203</t>
  </si>
  <si>
    <t>Přesun hmot pro vzduchotechniku stanovený procentní sazbou (%) z ceny vodorovná dopravní vzdálenost do 50 m v objektech výšky přes 24 do 36 m</t>
  </si>
  <si>
    <t>-956129847</t>
  </si>
  <si>
    <t>https://podminky.urs.cz/item/CS_URS_2023_01/998751203</t>
  </si>
  <si>
    <t>76</t>
  </si>
  <si>
    <t>998751204</t>
  </si>
  <si>
    <t>Přesun hmot pro vzduchotechniku stanovený procentní sazbou (%) z ceny vodorovná dopravní vzdálenost do 50 m v objektech výšky přes 36 do 48 m</t>
  </si>
  <si>
    <t>-1646910769</t>
  </si>
  <si>
    <t>https://podminky.urs.cz/item/CS_URS_2023_01/998751204</t>
  </si>
  <si>
    <t>02b - Práce a dodávky ÚOŽI</t>
  </si>
  <si>
    <t>7590180060</t>
  </si>
  <si>
    <t>Klimatizace Kompletní technologické vedení ke klimatizaci nad 5kW (CU potrubí 16/10 včetně izolace, potrubí odvodu kondenzátu, přívodní kabel CYKY 3x2,5 a ovládací kabel CYKY 5x1,5)</t>
  </si>
  <si>
    <t>1043695590</t>
  </si>
  <si>
    <t>7590180050</t>
  </si>
  <si>
    <t>Klimatizace Kompletní technologické vedení ke klimatizaci do 5 kW vč. (CU potrubí (10)12/6 včetně izolace, potrubí odvodu kondenzátu, přívodní kabel CYKY 3x2,5 a ovládací kabel CYKY 5x1,5)</t>
  </si>
  <si>
    <t>548560749</t>
  </si>
  <si>
    <t>7590180210</t>
  </si>
  <si>
    <t>Klimatizace Doplněk pro zimní provoz klimatizací (chlazení) - proporciální regulátor nebo presostat, vyhřívání kompresoru</t>
  </si>
  <si>
    <t>262316817</t>
  </si>
  <si>
    <t>7590180110</t>
  </si>
  <si>
    <t>Klimatizace plyn R410A</t>
  </si>
  <si>
    <t>-704614122</t>
  </si>
  <si>
    <t>7590180120</t>
  </si>
  <si>
    <t>Klimatizace čistící roztok</t>
  </si>
  <si>
    <t>litr</t>
  </si>
  <si>
    <t>-976829991</t>
  </si>
  <si>
    <t>7590180070</t>
  </si>
  <si>
    <t>Klimatizace Konzole venkovní pro zavěšení klimatizační jednotky</t>
  </si>
  <si>
    <t>-1541668688</t>
  </si>
  <si>
    <t>7590180040</t>
  </si>
  <si>
    <t>Klimatizace Klimatizace - Ovladač</t>
  </si>
  <si>
    <t>144644469</t>
  </si>
  <si>
    <t>7590180300</t>
  </si>
  <si>
    <t>Klimatizace Kniha kontroly úniku chladiva klimatizace</t>
  </si>
  <si>
    <t>-1821574294</t>
  </si>
  <si>
    <t>7590183020</t>
  </si>
  <si>
    <t>Kontrola úniku chladiva klimatizační jednotky dle nařízení EU č. 517/2014</t>
  </si>
  <si>
    <t>-1882155087</t>
  </si>
  <si>
    <t>7590185010</t>
  </si>
  <si>
    <t>Montáž klimatizační jednotky bez rozvodů do 5 kW</t>
  </si>
  <si>
    <t>-151534008</t>
  </si>
  <si>
    <t>Montáž klimatizační jednotky bez rozvodů do 5 kW - venkovních a vnitřních částí</t>
  </si>
  <si>
    <t>7590180010</t>
  </si>
  <si>
    <t>Klimatizace Podstropní klimatizační jednotka (venkovní i vnitřní jednotka) 3,5 kW, topení 4 kW</t>
  </si>
  <si>
    <t>-1190728088</t>
  </si>
  <si>
    <t>7590185015</t>
  </si>
  <si>
    <t>Montáž klimatizační jednotky bez rozvodů nad 5 kW</t>
  </si>
  <si>
    <t>-1018771627</t>
  </si>
  <si>
    <t>Montáž klimatizační jednotky bez rozvodů nad 5 kW - venkovních a vnitřních částí</t>
  </si>
  <si>
    <t>7590180030</t>
  </si>
  <si>
    <t>Klimatizace Podstropní klimatizační jednotka (venkovní i vnitřní jednotka) nad 7 kW</t>
  </si>
  <si>
    <t>-1522363980</t>
  </si>
  <si>
    <t>7590185020</t>
  </si>
  <si>
    <t>Montáž klimatizační jednotky včetně rozvodů do 5 kW</t>
  </si>
  <si>
    <t>577552584</t>
  </si>
  <si>
    <t>Montáž klimatizační jednotky včetně rozvodů do 5 kW - venkovních a vnitřních částí</t>
  </si>
  <si>
    <t>-1432093824</t>
  </si>
  <si>
    <t>7590185025</t>
  </si>
  <si>
    <t>Montáž klimatizační jednotky včetně rozvodů nad 5 kW</t>
  </si>
  <si>
    <t>-1737671133</t>
  </si>
  <si>
    <t>Montáž klimatizační jednotky včetně rozvodů nad 5 kW - venkovních a vnitřních částí</t>
  </si>
  <si>
    <t>7590180020</t>
  </si>
  <si>
    <t>Klimatizace Podstropní klimatizační jednotka (venkovní i vnitřní jednotka) nad 5kW do 6,9 kW chlazení.</t>
  </si>
  <si>
    <t>989565651</t>
  </si>
  <si>
    <t>7590187010</t>
  </si>
  <si>
    <t>Demontáž klimatizační jednotky včetně ekologické likvidace původní jednotky</t>
  </si>
  <si>
    <t>-959951197</t>
  </si>
  <si>
    <t>Demontáž klimatizační jednotky včetně ekologické likvidace původní jednotky - demontáž vnitřní a venkovní části, bez demontáže rozvodů</t>
  </si>
  <si>
    <t>03 - VON</t>
  </si>
  <si>
    <t>HZS - Hodinové zúčtovací sazby</t>
  </si>
  <si>
    <t>VRN - Vedlejší rozpočtové náklady</t>
  </si>
  <si>
    <t xml:space="preserve">    VRN8 - Přesun stavebních kapacit</t>
  </si>
  <si>
    <t>HZS</t>
  </si>
  <si>
    <t>Hodinové zúčtovací sazby</t>
  </si>
  <si>
    <t>HZS4232</t>
  </si>
  <si>
    <t>Hodinové zúčtovací sazby ostatních profesí revizní a kontrolní činnost technik odborný</t>
  </si>
  <si>
    <t>2141392887</t>
  </si>
  <si>
    <t>https://podminky.urs.cz/item/CS_URS_2023_01/HZS4232</t>
  </si>
  <si>
    <t>VRN</t>
  </si>
  <si>
    <t>Vedlejší rozpočtové náklady</t>
  </si>
  <si>
    <t>VRN8</t>
  </si>
  <si>
    <t>Přesun stavebních kapacit</t>
  </si>
  <si>
    <t>081103000</t>
  </si>
  <si>
    <t>Denní doprava pracovníků na pracoviště</t>
  </si>
  <si>
    <t>km</t>
  </si>
  <si>
    <t>1024</t>
  </si>
  <si>
    <t>-1754521229</t>
  </si>
  <si>
    <t>https://podminky.urs.cz/item/CS_URS_2023_01/081103000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</si>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</sst>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6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45421110" TargetMode="External" /><Relationship Id="rId2" Type="http://schemas.openxmlformats.org/officeDocument/2006/relationships/hyperlink" Target="https://podminky.urs.cz/item/CS_URS_2023_01/946111114" TargetMode="External" /><Relationship Id="rId3" Type="http://schemas.openxmlformats.org/officeDocument/2006/relationships/hyperlink" Target="https://podminky.urs.cz/item/CS_URS_2023_01/946111115" TargetMode="External" /><Relationship Id="rId4" Type="http://schemas.openxmlformats.org/officeDocument/2006/relationships/hyperlink" Target="https://podminky.urs.cz/item/CS_URS_2023_01/971033141" TargetMode="External" /><Relationship Id="rId5" Type="http://schemas.openxmlformats.org/officeDocument/2006/relationships/hyperlink" Target="https://podminky.urs.cz/item/CS_URS_2023_01/971033451" TargetMode="External" /><Relationship Id="rId6" Type="http://schemas.openxmlformats.org/officeDocument/2006/relationships/hyperlink" Target="https://podminky.urs.cz/item/CS_URS_2023_01/972012211" TargetMode="External" /><Relationship Id="rId7" Type="http://schemas.openxmlformats.org/officeDocument/2006/relationships/hyperlink" Target="https://podminky.urs.cz/item/CS_URS_2023_01/741122016" TargetMode="External" /><Relationship Id="rId8" Type="http://schemas.openxmlformats.org/officeDocument/2006/relationships/hyperlink" Target="https://podminky.urs.cz/item/CS_URS_2023_01/742110041" TargetMode="External" /><Relationship Id="rId9" Type="http://schemas.openxmlformats.org/officeDocument/2006/relationships/hyperlink" Target="https://podminky.urs.cz/item/CS_URS_2023_01/751721111" TargetMode="External" /><Relationship Id="rId10" Type="http://schemas.openxmlformats.org/officeDocument/2006/relationships/hyperlink" Target="https://podminky.urs.cz/item/CS_URS_2023_01/751711111" TargetMode="External" /><Relationship Id="rId11" Type="http://schemas.openxmlformats.org/officeDocument/2006/relationships/hyperlink" Target="https://podminky.urs.cz/item/CS_URS_2023_01/751711112" TargetMode="External" /><Relationship Id="rId12" Type="http://schemas.openxmlformats.org/officeDocument/2006/relationships/hyperlink" Target="https://podminky.urs.cz/item/CS_URS_2023_01/751721112" TargetMode="External" /><Relationship Id="rId13" Type="http://schemas.openxmlformats.org/officeDocument/2006/relationships/hyperlink" Target="https://podminky.urs.cz/item/CS_URS_2023_01/751711114" TargetMode="External" /><Relationship Id="rId14" Type="http://schemas.openxmlformats.org/officeDocument/2006/relationships/hyperlink" Target="https://podminky.urs.cz/item/CS_URS_2023_01/751711811" TargetMode="External" /><Relationship Id="rId15" Type="http://schemas.openxmlformats.org/officeDocument/2006/relationships/hyperlink" Target="https://podminky.urs.cz/item/CS_URS_2023_01/751711812" TargetMode="External" /><Relationship Id="rId16" Type="http://schemas.openxmlformats.org/officeDocument/2006/relationships/hyperlink" Target="https://podminky.urs.cz/item/CS_URS_2023_01/751711814" TargetMode="External" /><Relationship Id="rId17" Type="http://schemas.openxmlformats.org/officeDocument/2006/relationships/hyperlink" Target="https://podminky.urs.cz/item/CS_URS_2023_01/751711851" TargetMode="External" /><Relationship Id="rId18" Type="http://schemas.openxmlformats.org/officeDocument/2006/relationships/hyperlink" Target="https://podminky.urs.cz/item/CS_URS_2023_01/751721811" TargetMode="External" /><Relationship Id="rId19" Type="http://schemas.openxmlformats.org/officeDocument/2006/relationships/hyperlink" Target="https://podminky.urs.cz/item/CS_URS_2023_01/751721812" TargetMode="External" /><Relationship Id="rId20" Type="http://schemas.openxmlformats.org/officeDocument/2006/relationships/hyperlink" Target="https://podminky.urs.cz/item/CS_URS_2023_01/751721813" TargetMode="External" /><Relationship Id="rId21" Type="http://schemas.openxmlformats.org/officeDocument/2006/relationships/hyperlink" Target="https://podminky.urs.cz/item/CS_URS_2023_01/751721814" TargetMode="External" /><Relationship Id="rId22" Type="http://schemas.openxmlformats.org/officeDocument/2006/relationships/hyperlink" Target="https://podminky.urs.cz/item/CS_URS_2023_01/751791122" TargetMode="External" /><Relationship Id="rId23" Type="http://schemas.openxmlformats.org/officeDocument/2006/relationships/hyperlink" Target="https://podminky.urs.cz/item/CS_URS_2023_01/751791123" TargetMode="External" /><Relationship Id="rId24" Type="http://schemas.openxmlformats.org/officeDocument/2006/relationships/hyperlink" Target="https://podminky.urs.cz/item/CS_URS_2023_01/751791151" TargetMode="External" /><Relationship Id="rId25" Type="http://schemas.openxmlformats.org/officeDocument/2006/relationships/hyperlink" Target="https://podminky.urs.cz/item/CS_URS_2023_01/751791153" TargetMode="External" /><Relationship Id="rId26" Type="http://schemas.openxmlformats.org/officeDocument/2006/relationships/hyperlink" Target="https://podminky.urs.cz/item/CS_URS_2023_01/751791154" TargetMode="External" /><Relationship Id="rId27" Type="http://schemas.openxmlformats.org/officeDocument/2006/relationships/hyperlink" Target="https://podminky.urs.cz/item/CS_URS_2023_01/751791155" TargetMode="External" /><Relationship Id="rId28" Type="http://schemas.openxmlformats.org/officeDocument/2006/relationships/hyperlink" Target="https://podminky.urs.cz/item/CS_URS_2023_01/751791182" TargetMode="External" /><Relationship Id="rId29" Type="http://schemas.openxmlformats.org/officeDocument/2006/relationships/hyperlink" Target="https://podminky.urs.cz/item/CS_URS_2023_01/751791183" TargetMode="External" /><Relationship Id="rId30" Type="http://schemas.openxmlformats.org/officeDocument/2006/relationships/hyperlink" Target="https://podminky.urs.cz/item/CS_URS_2023_01/751791301" TargetMode="External" /><Relationship Id="rId31" Type="http://schemas.openxmlformats.org/officeDocument/2006/relationships/hyperlink" Target="https://podminky.urs.cz/item/CS_URS_2023_01/751791401" TargetMode="External" /><Relationship Id="rId32" Type="http://schemas.openxmlformats.org/officeDocument/2006/relationships/hyperlink" Target="https://podminky.urs.cz/item/CS_URS_2023_01/751791822" TargetMode="External" /><Relationship Id="rId33" Type="http://schemas.openxmlformats.org/officeDocument/2006/relationships/hyperlink" Target="https://podminky.urs.cz/item/CS_URS_2023_01/751791823" TargetMode="External" /><Relationship Id="rId34" Type="http://schemas.openxmlformats.org/officeDocument/2006/relationships/hyperlink" Target="https://podminky.urs.cz/item/CS_URS_2023_01/751791881" TargetMode="External" /><Relationship Id="rId35" Type="http://schemas.openxmlformats.org/officeDocument/2006/relationships/hyperlink" Target="https://podminky.urs.cz/item/CS_URS_2023_01/751791882" TargetMode="External" /><Relationship Id="rId36" Type="http://schemas.openxmlformats.org/officeDocument/2006/relationships/hyperlink" Target="https://podminky.urs.cz/item/CS_URS_2023_01/751791883" TargetMode="External" /><Relationship Id="rId37" Type="http://schemas.openxmlformats.org/officeDocument/2006/relationships/hyperlink" Target="https://podminky.urs.cz/item/CS_URS_2023_01/751791884" TargetMode="External" /><Relationship Id="rId38" Type="http://schemas.openxmlformats.org/officeDocument/2006/relationships/hyperlink" Target="https://podminky.urs.cz/item/CS_URS_2023_01/751792001" TargetMode="External" /><Relationship Id="rId39" Type="http://schemas.openxmlformats.org/officeDocument/2006/relationships/hyperlink" Target="https://podminky.urs.cz/item/CS_URS_2023_01/751792002" TargetMode="External" /><Relationship Id="rId40" Type="http://schemas.openxmlformats.org/officeDocument/2006/relationships/hyperlink" Target="https://podminky.urs.cz/item/CS_URS_2023_01/751792003" TargetMode="External" /><Relationship Id="rId41" Type="http://schemas.openxmlformats.org/officeDocument/2006/relationships/hyperlink" Target="https://podminky.urs.cz/item/CS_URS_2023_01/751792004" TargetMode="External" /><Relationship Id="rId42" Type="http://schemas.openxmlformats.org/officeDocument/2006/relationships/hyperlink" Target="https://podminky.urs.cz/item/CS_URS_2023_01/751792006" TargetMode="External" /><Relationship Id="rId43" Type="http://schemas.openxmlformats.org/officeDocument/2006/relationships/hyperlink" Target="https://podminky.urs.cz/item/CS_URS_2023_01/751792007" TargetMode="External" /><Relationship Id="rId44" Type="http://schemas.openxmlformats.org/officeDocument/2006/relationships/hyperlink" Target="https://podminky.urs.cz/item/CS_URS_2023_01/751792008" TargetMode="External" /><Relationship Id="rId45" Type="http://schemas.openxmlformats.org/officeDocument/2006/relationships/hyperlink" Target="https://podminky.urs.cz/item/CS_URS_2023_01/751792801" TargetMode="External" /><Relationship Id="rId46" Type="http://schemas.openxmlformats.org/officeDocument/2006/relationships/hyperlink" Target="https://podminky.urs.cz/item/CS_URS_2023_01/751792804" TargetMode="External" /><Relationship Id="rId47" Type="http://schemas.openxmlformats.org/officeDocument/2006/relationships/hyperlink" Target="https://podminky.urs.cz/item/CS_URS_2023_01/751792806" TargetMode="External" /><Relationship Id="rId48" Type="http://schemas.openxmlformats.org/officeDocument/2006/relationships/hyperlink" Target="https://podminky.urs.cz/item/CS_URS_2023_01/751792807" TargetMode="External" /><Relationship Id="rId49" Type="http://schemas.openxmlformats.org/officeDocument/2006/relationships/hyperlink" Target="https://podminky.urs.cz/item/CS_URS_2023_01/751792808" TargetMode="External" /><Relationship Id="rId50" Type="http://schemas.openxmlformats.org/officeDocument/2006/relationships/hyperlink" Target="https://podminky.urs.cz/item/CS_URS_2023_01/751793001" TargetMode="External" /><Relationship Id="rId51" Type="http://schemas.openxmlformats.org/officeDocument/2006/relationships/hyperlink" Target="https://podminky.urs.cz/item/CS_URS_2023_01/998751201" TargetMode="External" /><Relationship Id="rId52" Type="http://schemas.openxmlformats.org/officeDocument/2006/relationships/hyperlink" Target="https://podminky.urs.cz/item/CS_URS_2023_01/998751202" TargetMode="External" /><Relationship Id="rId53" Type="http://schemas.openxmlformats.org/officeDocument/2006/relationships/hyperlink" Target="https://podminky.urs.cz/item/CS_URS_2023_01/998751203" TargetMode="External" /><Relationship Id="rId54" Type="http://schemas.openxmlformats.org/officeDocument/2006/relationships/hyperlink" Target="https://podminky.urs.cz/item/CS_URS_2023_01/998751204" TargetMode="External" /><Relationship Id="rId5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HZS4232" TargetMode="External" /><Relationship Id="rId2" Type="http://schemas.openxmlformats.org/officeDocument/2006/relationships/hyperlink" Target="https://podminky.urs.cz/item/CS_URS_2023_01/081103000" TargetMode="External" /><Relationship Id="rId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65023036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Opravy a revize klimatizací v obvodu OŘ UNL 2023-2025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obvod OŘ UNL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22. 3. 2023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ROUND(SUM(AG55:AG58),2)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ROUND(SUM(AS55:AS58),2)</f>
        <v>0</v>
      </c>
      <c r="AT54" s="104">
        <f>ROUND(SUM(AV54:AW54),2)</f>
        <v>0</v>
      </c>
      <c r="AU54" s="105">
        <f>ROUND(SUM(AU55:AU58),5)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ROUND(SUM(AZ55:AZ58),2)</f>
        <v>0</v>
      </c>
      <c r="BA54" s="104">
        <f>ROUND(SUM(BA55:BA58),2)</f>
        <v>0</v>
      </c>
      <c r="BB54" s="104">
        <f>ROUND(SUM(BB55:BB58),2)</f>
        <v>0</v>
      </c>
      <c r="BC54" s="104">
        <f>ROUND(SUM(BC55:BC58),2)</f>
        <v>0</v>
      </c>
      <c r="BD54" s="106">
        <f>ROUND(SUM(BD55:BD58),2)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Servisní prohlídky'!J30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'01 - Servisní prohlídky'!P80</f>
        <v>0</v>
      </c>
      <c r="AV55" s="118">
        <f>'01 - Servisní prohlídky'!J33</f>
        <v>0</v>
      </c>
      <c r="AW55" s="118">
        <f>'01 - Servisní prohlídky'!J34</f>
        <v>0</v>
      </c>
      <c r="AX55" s="118">
        <f>'01 - Servisní prohlídky'!J35</f>
        <v>0</v>
      </c>
      <c r="AY55" s="118">
        <f>'01 - Servisní prohlídky'!J36</f>
        <v>0</v>
      </c>
      <c r="AZ55" s="118">
        <f>'01 - Servisní prohlídky'!F33</f>
        <v>0</v>
      </c>
      <c r="BA55" s="118">
        <f>'01 - Servisní prohlídky'!F34</f>
        <v>0</v>
      </c>
      <c r="BB55" s="118">
        <f>'01 - Servisní prohlídky'!F35</f>
        <v>0</v>
      </c>
      <c r="BC55" s="118">
        <f>'01 - Servisní prohlídky'!F36</f>
        <v>0</v>
      </c>
      <c r="BD55" s="120">
        <f>'01 - Servisní prohlídky'!F37</f>
        <v>0</v>
      </c>
      <c r="BE55" s="7"/>
      <c r="BT55" s="121" t="s">
        <v>81</v>
      </c>
      <c r="BV55" s="121" t="s">
        <v>75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7" customFormat="1" ht="16.5" customHeight="1">
      <c r="A56" s="109" t="s">
        <v>77</v>
      </c>
      <c r="B56" s="110"/>
      <c r="C56" s="111"/>
      <c r="D56" s="112" t="s">
        <v>84</v>
      </c>
      <c r="E56" s="112"/>
      <c r="F56" s="112"/>
      <c r="G56" s="112"/>
      <c r="H56" s="112"/>
      <c r="I56" s="113"/>
      <c r="J56" s="112" t="s">
        <v>85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'02a - Práce a dodávky ÚRS'!J30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80</v>
      </c>
      <c r="AR56" s="116"/>
      <c r="AS56" s="117">
        <v>0</v>
      </c>
      <c r="AT56" s="118">
        <f>ROUND(SUM(AV56:AW56),2)</f>
        <v>0</v>
      </c>
      <c r="AU56" s="119">
        <f>'02a - Práce a dodávky ÚRS'!P85</f>
        <v>0</v>
      </c>
      <c r="AV56" s="118">
        <f>'02a - Práce a dodávky ÚRS'!J33</f>
        <v>0</v>
      </c>
      <c r="AW56" s="118">
        <f>'02a - Práce a dodávky ÚRS'!J34</f>
        <v>0</v>
      </c>
      <c r="AX56" s="118">
        <f>'02a - Práce a dodávky ÚRS'!J35</f>
        <v>0</v>
      </c>
      <c r="AY56" s="118">
        <f>'02a - Práce a dodávky ÚRS'!J36</f>
        <v>0</v>
      </c>
      <c r="AZ56" s="118">
        <f>'02a - Práce a dodávky ÚRS'!F33</f>
        <v>0</v>
      </c>
      <c r="BA56" s="118">
        <f>'02a - Práce a dodávky ÚRS'!F34</f>
        <v>0</v>
      </c>
      <c r="BB56" s="118">
        <f>'02a - Práce a dodávky ÚRS'!F35</f>
        <v>0</v>
      </c>
      <c r="BC56" s="118">
        <f>'02a - Práce a dodávky ÚRS'!F36</f>
        <v>0</v>
      </c>
      <c r="BD56" s="120">
        <f>'02a - Práce a dodávky ÚRS'!F37</f>
        <v>0</v>
      </c>
      <c r="BE56" s="7"/>
      <c r="BT56" s="121" t="s">
        <v>81</v>
      </c>
      <c r="BV56" s="121" t="s">
        <v>75</v>
      </c>
      <c r="BW56" s="121" t="s">
        <v>86</v>
      </c>
      <c r="BX56" s="121" t="s">
        <v>5</v>
      </c>
      <c r="CL56" s="121" t="s">
        <v>19</v>
      </c>
      <c r="CM56" s="121" t="s">
        <v>83</v>
      </c>
    </row>
    <row r="57" s="7" customFormat="1" ht="16.5" customHeight="1">
      <c r="A57" s="109" t="s">
        <v>77</v>
      </c>
      <c r="B57" s="110"/>
      <c r="C57" s="111"/>
      <c r="D57" s="112" t="s">
        <v>87</v>
      </c>
      <c r="E57" s="112"/>
      <c r="F57" s="112"/>
      <c r="G57" s="112"/>
      <c r="H57" s="112"/>
      <c r="I57" s="113"/>
      <c r="J57" s="112" t="s">
        <v>88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'02b - Práce a dodávky ÚOŽI'!J30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89</v>
      </c>
      <c r="AR57" s="116"/>
      <c r="AS57" s="117">
        <v>0</v>
      </c>
      <c r="AT57" s="118">
        <f>ROUND(SUM(AV57:AW57),2)</f>
        <v>0</v>
      </c>
      <c r="AU57" s="119">
        <f>'02b - Práce a dodávky ÚOŽI'!P80</f>
        <v>0</v>
      </c>
      <c r="AV57" s="118">
        <f>'02b - Práce a dodávky ÚOŽI'!J33</f>
        <v>0</v>
      </c>
      <c r="AW57" s="118">
        <f>'02b - Práce a dodávky ÚOŽI'!J34</f>
        <v>0</v>
      </c>
      <c r="AX57" s="118">
        <f>'02b - Práce a dodávky ÚOŽI'!J35</f>
        <v>0</v>
      </c>
      <c r="AY57" s="118">
        <f>'02b - Práce a dodávky ÚOŽI'!J36</f>
        <v>0</v>
      </c>
      <c r="AZ57" s="118">
        <f>'02b - Práce a dodávky ÚOŽI'!F33</f>
        <v>0</v>
      </c>
      <c r="BA57" s="118">
        <f>'02b - Práce a dodávky ÚOŽI'!F34</f>
        <v>0</v>
      </c>
      <c r="BB57" s="118">
        <f>'02b - Práce a dodávky ÚOŽI'!F35</f>
        <v>0</v>
      </c>
      <c r="BC57" s="118">
        <f>'02b - Práce a dodávky ÚOŽI'!F36</f>
        <v>0</v>
      </c>
      <c r="BD57" s="120">
        <f>'02b - Práce a dodávky ÚOŽI'!F37</f>
        <v>0</v>
      </c>
      <c r="BE57" s="7"/>
      <c r="BT57" s="121" t="s">
        <v>81</v>
      </c>
      <c r="BV57" s="121" t="s">
        <v>75</v>
      </c>
      <c r="BW57" s="121" t="s">
        <v>90</v>
      </c>
      <c r="BX57" s="121" t="s">
        <v>5</v>
      </c>
      <c r="CL57" s="121" t="s">
        <v>19</v>
      </c>
      <c r="CM57" s="121" t="s">
        <v>83</v>
      </c>
    </row>
    <row r="58" s="7" customFormat="1" ht="16.5" customHeight="1">
      <c r="A58" s="109" t="s">
        <v>77</v>
      </c>
      <c r="B58" s="110"/>
      <c r="C58" s="111"/>
      <c r="D58" s="112" t="s">
        <v>91</v>
      </c>
      <c r="E58" s="112"/>
      <c r="F58" s="112"/>
      <c r="G58" s="112"/>
      <c r="H58" s="112"/>
      <c r="I58" s="113"/>
      <c r="J58" s="112" t="s">
        <v>92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4">
        <f>'03 - VON'!J30</f>
        <v>0</v>
      </c>
      <c r="AH58" s="113"/>
      <c r="AI58" s="113"/>
      <c r="AJ58" s="113"/>
      <c r="AK58" s="113"/>
      <c r="AL58" s="113"/>
      <c r="AM58" s="113"/>
      <c r="AN58" s="114">
        <f>SUM(AG58,AT58)</f>
        <v>0</v>
      </c>
      <c r="AO58" s="113"/>
      <c r="AP58" s="113"/>
      <c r="AQ58" s="115" t="s">
        <v>80</v>
      </c>
      <c r="AR58" s="116"/>
      <c r="AS58" s="122">
        <v>0</v>
      </c>
      <c r="AT58" s="123">
        <f>ROUND(SUM(AV58:AW58),2)</f>
        <v>0</v>
      </c>
      <c r="AU58" s="124">
        <f>'03 - VON'!P82</f>
        <v>0</v>
      </c>
      <c r="AV58" s="123">
        <f>'03 - VON'!J33</f>
        <v>0</v>
      </c>
      <c r="AW58" s="123">
        <f>'03 - VON'!J34</f>
        <v>0</v>
      </c>
      <c r="AX58" s="123">
        <f>'03 - VON'!J35</f>
        <v>0</v>
      </c>
      <c r="AY58" s="123">
        <f>'03 - VON'!J36</f>
        <v>0</v>
      </c>
      <c r="AZ58" s="123">
        <f>'03 - VON'!F33</f>
        <v>0</v>
      </c>
      <c r="BA58" s="123">
        <f>'03 - VON'!F34</f>
        <v>0</v>
      </c>
      <c r="BB58" s="123">
        <f>'03 - VON'!F35</f>
        <v>0</v>
      </c>
      <c r="BC58" s="123">
        <f>'03 - VON'!F36</f>
        <v>0</v>
      </c>
      <c r="BD58" s="125">
        <f>'03 - VON'!F37</f>
        <v>0</v>
      </c>
      <c r="BE58" s="7"/>
      <c r="BT58" s="121" t="s">
        <v>81</v>
      </c>
      <c r="BV58" s="121" t="s">
        <v>75</v>
      </c>
      <c r="BW58" s="121" t="s">
        <v>93</v>
      </c>
      <c r="BX58" s="121" t="s">
        <v>5</v>
      </c>
      <c r="CL58" s="121" t="s">
        <v>19</v>
      </c>
      <c r="CM58" s="121" t="s">
        <v>83</v>
      </c>
    </row>
    <row r="59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="2" customFormat="1" ht="6.96" customHeight="1">
      <c r="A60" s="36"/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sheet="1" formatColumns="0" formatRows="0" objects="1" scenarios="1" spinCount="100000" saltValue="8YGDQ0Jnwplj6IwdenZ0d3eFOSrADXLnLQWG66Jt2/kkrBPr9zPQ/1f4eUsSx4hhzvaqownEYFo531X1Ad3wDQ==" hashValue="7hkdOkVv9yqbsscZfuvufitco9kKciyjwbfOc7JV2TUhMua4Dtk00AL4V+UMlUc5bM6PVi83/2UqwPAq0EXyh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ervisní prohlídky'!C2" display="/"/>
    <hyperlink ref="A56" location="'02a - Práce a dodávky ÚRS'!C2" display="/"/>
    <hyperlink ref="A57" location="'02b - Práce a dodávky ÚOŽI'!C2" display="/"/>
    <hyperlink ref="A58" location="'03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94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Opravy a revize klimatizací v obvodu OŘ UNL 2023-2025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95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96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zakázky'!AN8</f>
        <v>22. 3. 2023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29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34</v>
      </c>
      <c r="F24" s="36"/>
      <c r="G24" s="36"/>
      <c r="H24" s="36"/>
      <c r="I24" s="130" t="s">
        <v>29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47.25" customHeight="1">
      <c r="A27" s="136"/>
      <c r="B27" s="137"/>
      <c r="C27" s="136"/>
      <c r="D27" s="136"/>
      <c r="E27" s="138" t="s">
        <v>38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ROUND((SUM(BE80:BE83)),  2)</f>
        <v>0</v>
      </c>
      <c r="G33" s="36"/>
      <c r="H33" s="36"/>
      <c r="I33" s="146">
        <v>0.20999999999999999</v>
      </c>
      <c r="J33" s="145">
        <f>ROUND(((SUM(BE80:BE83))*I33),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ROUND((SUM(BF80:BF83)),  2)</f>
        <v>0</v>
      </c>
      <c r="G34" s="36"/>
      <c r="H34" s="36"/>
      <c r="I34" s="146">
        <v>0.14999999999999999</v>
      </c>
      <c r="J34" s="145">
        <f>ROUND(((SUM(BF80:BF83))*I34),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ROUND((SUM(BG80:BG83)),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ROUND((SUM(BH80:BH83)),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ROUND((SUM(BI80:BI83)),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97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Opravy a revize klimatizací v obvodu OŘ UNL 2023-2025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95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01 - Servisní prohlídky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obvod OŘ UNL</v>
      </c>
      <c r="G52" s="38"/>
      <c r="H52" s="38"/>
      <c r="I52" s="30" t="s">
        <v>23</v>
      </c>
      <c r="J52" s="70" t="str">
        <f>IF(J12="","",J12)</f>
        <v>22. 3. 2023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33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98</v>
      </c>
      <c r="D57" s="160"/>
      <c r="E57" s="160"/>
      <c r="F57" s="160"/>
      <c r="G57" s="160"/>
      <c r="H57" s="160"/>
      <c r="I57" s="160"/>
      <c r="J57" s="161" t="s">
        <v>99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100</v>
      </c>
    </row>
    <row r="60" s="9" customFormat="1" ht="24.96" customHeight="1">
      <c r="A60" s="9"/>
      <c r="B60" s="163"/>
      <c r="C60" s="164"/>
      <c r="D60" s="165" t="s">
        <v>101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102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Opravy a revize klimatizací v obvodu OŘ UNL 2023-2025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95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01 - Servisní prohlídky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obvod OŘ UNL</v>
      </c>
      <c r="G74" s="38"/>
      <c r="H74" s="38"/>
      <c r="I74" s="30" t="s">
        <v>23</v>
      </c>
      <c r="J74" s="70" t="str">
        <f>IF(J12="","",J12)</f>
        <v>22. 3. 2023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Správa železnic, státní organizace</v>
      </c>
      <c r="G76" s="38"/>
      <c r="H76" s="38"/>
      <c r="I76" s="30" t="s">
        <v>33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31</v>
      </c>
      <c r="D77" s="38"/>
      <c r="E77" s="38"/>
      <c r="F77" s="25" t="str">
        <f>IF(E18="","",E18)</f>
        <v>Vyplň údaj</v>
      </c>
      <c r="G77" s="38"/>
      <c r="H77" s="38"/>
      <c r="I77" s="30" t="s">
        <v>36</v>
      </c>
      <c r="J77" s="34" t="str">
        <f>E24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103</v>
      </c>
      <c r="D79" s="172" t="s">
        <v>58</v>
      </c>
      <c r="E79" s="172" t="s">
        <v>54</v>
      </c>
      <c r="F79" s="172" t="s">
        <v>55</v>
      </c>
      <c r="G79" s="172" t="s">
        <v>104</v>
      </c>
      <c r="H79" s="172" t="s">
        <v>105</v>
      </c>
      <c r="I79" s="172" t="s">
        <v>106</v>
      </c>
      <c r="J79" s="172" t="s">
        <v>99</v>
      </c>
      <c r="K79" s="173" t="s">
        <v>107</v>
      </c>
      <c r="L79" s="174"/>
      <c r="M79" s="90" t="s">
        <v>19</v>
      </c>
      <c r="N79" s="91" t="s">
        <v>43</v>
      </c>
      <c r="O79" s="91" t="s">
        <v>108</v>
      </c>
      <c r="P79" s="91" t="s">
        <v>109</v>
      </c>
      <c r="Q79" s="91" t="s">
        <v>110</v>
      </c>
      <c r="R79" s="91" t="s">
        <v>111</v>
      </c>
      <c r="S79" s="91" t="s">
        <v>112</v>
      </c>
      <c r="T79" s="91" t="s">
        <v>113</v>
      </c>
      <c r="U79" s="92" t="s">
        <v>114</v>
      </c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115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7">
        <f>T81</f>
        <v>0</v>
      </c>
      <c r="U80" s="95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72</v>
      </c>
      <c r="AU80" s="15" t="s">
        <v>100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72</v>
      </c>
      <c r="E81" s="182" t="s">
        <v>116</v>
      </c>
      <c r="F81" s="182" t="s">
        <v>117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SUM(P82:P83)</f>
        <v>0</v>
      </c>
      <c r="Q81" s="187"/>
      <c r="R81" s="188">
        <f>SUM(R82:R83)</f>
        <v>0</v>
      </c>
      <c r="S81" s="187"/>
      <c r="T81" s="188">
        <f>SUM(T82:T83)</f>
        <v>0</v>
      </c>
      <c r="U81" s="189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118</v>
      </c>
      <c r="AT81" s="191" t="s">
        <v>72</v>
      </c>
      <c r="AU81" s="191" t="s">
        <v>73</v>
      </c>
      <c r="AY81" s="190" t="s">
        <v>119</v>
      </c>
      <c r="BK81" s="192">
        <f>SUM(BK82:BK83)</f>
        <v>0</v>
      </c>
    </row>
    <row r="82" s="2" customFormat="1" ht="37.8" customHeight="1">
      <c r="A82" s="36"/>
      <c r="B82" s="37"/>
      <c r="C82" s="193" t="s">
        <v>81</v>
      </c>
      <c r="D82" s="193" t="s">
        <v>120</v>
      </c>
      <c r="E82" s="194" t="s">
        <v>121</v>
      </c>
      <c r="F82" s="195" t="s">
        <v>122</v>
      </c>
      <c r="G82" s="196" t="s">
        <v>123</v>
      </c>
      <c r="H82" s="197">
        <v>873</v>
      </c>
      <c r="I82" s="198"/>
      <c r="J82" s="199">
        <f>ROUND(I82*H82,2)</f>
        <v>0</v>
      </c>
      <c r="K82" s="195" t="s">
        <v>124</v>
      </c>
      <c r="L82" s="42"/>
      <c r="M82" s="200" t="s">
        <v>19</v>
      </c>
      <c r="N82" s="201" t="s">
        <v>44</v>
      </c>
      <c r="O82" s="82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2">
        <f>S82*H82</f>
        <v>0</v>
      </c>
      <c r="U82" s="203" t="s">
        <v>19</v>
      </c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4" t="s">
        <v>125</v>
      </c>
      <c r="AT82" s="204" t="s">
        <v>120</v>
      </c>
      <c r="AU82" s="204" t="s">
        <v>81</v>
      </c>
      <c r="AY82" s="15" t="s">
        <v>119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5" t="s">
        <v>81</v>
      </c>
      <c r="BK82" s="205">
        <f>ROUND(I82*H82,2)</f>
        <v>0</v>
      </c>
      <c r="BL82" s="15" t="s">
        <v>125</v>
      </c>
      <c r="BM82" s="204" t="s">
        <v>126</v>
      </c>
    </row>
    <row r="83" s="2" customFormat="1">
      <c r="A83" s="36"/>
      <c r="B83" s="37"/>
      <c r="C83" s="38"/>
      <c r="D83" s="206" t="s">
        <v>127</v>
      </c>
      <c r="E83" s="38"/>
      <c r="F83" s="207" t="s">
        <v>128</v>
      </c>
      <c r="G83" s="38"/>
      <c r="H83" s="38"/>
      <c r="I83" s="208"/>
      <c r="J83" s="38"/>
      <c r="K83" s="38"/>
      <c r="L83" s="42"/>
      <c r="M83" s="209"/>
      <c r="N83" s="210"/>
      <c r="O83" s="211"/>
      <c r="P83" s="211"/>
      <c r="Q83" s="211"/>
      <c r="R83" s="211"/>
      <c r="S83" s="211"/>
      <c r="T83" s="211"/>
      <c r="U83" s="212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127</v>
      </c>
      <c r="AU83" s="15" t="s">
        <v>81</v>
      </c>
    </row>
    <row r="84" s="2" customFormat="1" ht="6.96" customHeight="1">
      <c r="A84" s="36"/>
      <c r="B84" s="57"/>
      <c r="C84" s="58"/>
      <c r="D84" s="58"/>
      <c r="E84" s="58"/>
      <c r="F84" s="58"/>
      <c r="G84" s="58"/>
      <c r="H84" s="58"/>
      <c r="I84" s="58"/>
      <c r="J84" s="58"/>
      <c r="K84" s="58"/>
      <c r="L84" s="42"/>
      <c r="M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</sheetData>
  <sheetProtection sheet="1" autoFilter="0" formatColumns="0" formatRows="0" objects="1" scenarios="1" spinCount="100000" saltValue="Vo5kythQrvib7z0TG/aSDf0DhYH/FUwTg4npIaNU7L/IY1mQ8PJyHOQUQzybMLnR16VpZe2ExrNttDP/yyz9kg==" hashValue="uO7X3Bo+a2VLtGpCj2cn7Ps8GQtIF8Ow1ewUUFio8zimPHOciefDEZNqxdKrHbP5+wjM+NNaeKKLIIWIWRVrgQ==" algorithmName="SHA-512" password="CC35"/>
  <autoFilter ref="C79:K8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94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Opravy a revize klimatizací v obvodu OŘ UNL 2023-2025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95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129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zakázky'!AN8</f>
        <v>22. 3. 2023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29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34</v>
      </c>
      <c r="F24" s="36"/>
      <c r="G24" s="36"/>
      <c r="H24" s="36"/>
      <c r="I24" s="130" t="s">
        <v>29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47.25" customHeight="1">
      <c r="A27" s="136"/>
      <c r="B27" s="137"/>
      <c r="C27" s="136"/>
      <c r="D27" s="136"/>
      <c r="E27" s="138" t="s">
        <v>38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ROUND(J85,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ROUND((SUM(BE85:BE297)),  2)</f>
        <v>0</v>
      </c>
      <c r="G33" s="36"/>
      <c r="H33" s="36"/>
      <c r="I33" s="146">
        <v>0.20999999999999999</v>
      </c>
      <c r="J33" s="145">
        <f>ROUND(((SUM(BE85:BE297))*I33),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ROUND((SUM(BF85:BF297)),  2)</f>
        <v>0</v>
      </c>
      <c r="G34" s="36"/>
      <c r="H34" s="36"/>
      <c r="I34" s="146">
        <v>0.14999999999999999</v>
      </c>
      <c r="J34" s="145">
        <f>ROUND(((SUM(BF85:BF297))*I34),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ROUND((SUM(BG85:BG297)),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ROUND((SUM(BH85:BH297)),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ROUND((SUM(BI85:BI297)),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97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Opravy a revize klimatizací v obvodu OŘ UNL 2023-2025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95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02a - Práce a dodávky ÚRS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obvod OŘ UNL</v>
      </c>
      <c r="G52" s="38"/>
      <c r="H52" s="38"/>
      <c r="I52" s="30" t="s">
        <v>23</v>
      </c>
      <c r="J52" s="70" t="str">
        <f>IF(J12="","",J12)</f>
        <v>22. 3. 2023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33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98</v>
      </c>
      <c r="D57" s="160"/>
      <c r="E57" s="160"/>
      <c r="F57" s="160"/>
      <c r="G57" s="160"/>
      <c r="H57" s="160"/>
      <c r="I57" s="160"/>
      <c r="J57" s="161" t="s">
        <v>99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100</v>
      </c>
    </row>
    <row r="60" s="9" customFormat="1" ht="24.96" customHeight="1">
      <c r="A60" s="9"/>
      <c r="B60" s="163"/>
      <c r="C60" s="164"/>
      <c r="D60" s="165" t="s">
        <v>130</v>
      </c>
      <c r="E60" s="166"/>
      <c r="F60" s="166"/>
      <c r="G60" s="166"/>
      <c r="H60" s="166"/>
      <c r="I60" s="166"/>
      <c r="J60" s="167">
        <f>J86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3"/>
      <c r="C61" s="214"/>
      <c r="D61" s="215" t="s">
        <v>131</v>
      </c>
      <c r="E61" s="216"/>
      <c r="F61" s="216"/>
      <c r="G61" s="216"/>
      <c r="H61" s="216"/>
      <c r="I61" s="216"/>
      <c r="J61" s="217">
        <f>J87</f>
        <v>0</v>
      </c>
      <c r="K61" s="214"/>
      <c r="L61" s="21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9" customFormat="1" ht="24.96" customHeight="1">
      <c r="A62" s="9"/>
      <c r="B62" s="163"/>
      <c r="C62" s="164"/>
      <c r="D62" s="165" t="s">
        <v>132</v>
      </c>
      <c r="E62" s="166"/>
      <c r="F62" s="166"/>
      <c r="G62" s="166"/>
      <c r="H62" s="166"/>
      <c r="I62" s="166"/>
      <c r="J62" s="167">
        <f>J106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2" customFormat="1" ht="19.92" customHeight="1">
      <c r="A63" s="12"/>
      <c r="B63" s="213"/>
      <c r="C63" s="214"/>
      <c r="D63" s="215" t="s">
        <v>133</v>
      </c>
      <c r="E63" s="216"/>
      <c r="F63" s="216"/>
      <c r="G63" s="216"/>
      <c r="H63" s="216"/>
      <c r="I63" s="216"/>
      <c r="J63" s="217">
        <f>J107</f>
        <v>0</v>
      </c>
      <c r="K63" s="214"/>
      <c r="L63" s="218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3"/>
      <c r="C64" s="214"/>
      <c r="D64" s="215" t="s">
        <v>134</v>
      </c>
      <c r="E64" s="216"/>
      <c r="F64" s="216"/>
      <c r="G64" s="216"/>
      <c r="H64" s="216"/>
      <c r="I64" s="216"/>
      <c r="J64" s="217">
        <f>J113</f>
        <v>0</v>
      </c>
      <c r="K64" s="214"/>
      <c r="L64" s="218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3"/>
      <c r="C65" s="214"/>
      <c r="D65" s="215" t="s">
        <v>135</v>
      </c>
      <c r="E65" s="216"/>
      <c r="F65" s="216"/>
      <c r="G65" s="216"/>
      <c r="H65" s="216"/>
      <c r="I65" s="216"/>
      <c r="J65" s="217">
        <f>J119</f>
        <v>0</v>
      </c>
      <c r="K65" s="214"/>
      <c r="L65" s="21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102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8" t="str">
        <f>E7</f>
        <v>Opravy a revize klimatizací v obvodu OŘ UNL 2023-2025</v>
      </c>
      <c r="F75" s="30"/>
      <c r="G75" s="30"/>
      <c r="H75" s="30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95</v>
      </c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E9</f>
        <v>02a - Práce a dodávky ÚRS</v>
      </c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obvod OŘ UNL</v>
      </c>
      <c r="G79" s="38"/>
      <c r="H79" s="38"/>
      <c r="I79" s="30" t="s">
        <v>23</v>
      </c>
      <c r="J79" s="70" t="str">
        <f>IF(J12="","",J12)</f>
        <v>22. 3. 2023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E15</f>
        <v>Správa železnic, státní organizace</v>
      </c>
      <c r="G81" s="38"/>
      <c r="H81" s="38"/>
      <c r="I81" s="30" t="s">
        <v>33</v>
      </c>
      <c r="J81" s="34" t="str">
        <f>E21</f>
        <v xml:space="preserve"> 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31</v>
      </c>
      <c r="D82" s="38"/>
      <c r="E82" s="38"/>
      <c r="F82" s="25" t="str">
        <f>IF(E18="","",E18)</f>
        <v>Vyplň údaj</v>
      </c>
      <c r="G82" s="38"/>
      <c r="H82" s="38"/>
      <c r="I82" s="30" t="s">
        <v>36</v>
      </c>
      <c r="J82" s="34" t="str">
        <f>E24</f>
        <v xml:space="preserve"> </v>
      </c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0" customFormat="1" ht="29.28" customHeight="1">
      <c r="A84" s="169"/>
      <c r="B84" s="170"/>
      <c r="C84" s="171" t="s">
        <v>103</v>
      </c>
      <c r="D84" s="172" t="s">
        <v>58</v>
      </c>
      <c r="E84" s="172" t="s">
        <v>54</v>
      </c>
      <c r="F84" s="172" t="s">
        <v>55</v>
      </c>
      <c r="G84" s="172" t="s">
        <v>104</v>
      </c>
      <c r="H84" s="172" t="s">
        <v>105</v>
      </c>
      <c r="I84" s="172" t="s">
        <v>106</v>
      </c>
      <c r="J84" s="172" t="s">
        <v>99</v>
      </c>
      <c r="K84" s="173" t="s">
        <v>107</v>
      </c>
      <c r="L84" s="174"/>
      <c r="M84" s="90" t="s">
        <v>19</v>
      </c>
      <c r="N84" s="91" t="s">
        <v>43</v>
      </c>
      <c r="O84" s="91" t="s">
        <v>108</v>
      </c>
      <c r="P84" s="91" t="s">
        <v>109</v>
      </c>
      <c r="Q84" s="91" t="s">
        <v>110</v>
      </c>
      <c r="R84" s="91" t="s">
        <v>111</v>
      </c>
      <c r="S84" s="91" t="s">
        <v>112</v>
      </c>
      <c r="T84" s="91" t="s">
        <v>113</v>
      </c>
      <c r="U84" s="92" t="s">
        <v>114</v>
      </c>
      <c r="V84" s="169"/>
      <c r="W84" s="169"/>
      <c r="X84" s="169"/>
      <c r="Y84" s="169"/>
      <c r="Z84" s="169"/>
      <c r="AA84" s="169"/>
      <c r="AB84" s="169"/>
      <c r="AC84" s="169"/>
      <c r="AD84" s="169"/>
      <c r="AE84" s="169"/>
    </row>
    <row r="85" s="2" customFormat="1" ht="22.8" customHeight="1">
      <c r="A85" s="36"/>
      <c r="B85" s="37"/>
      <c r="C85" s="97" t="s">
        <v>115</v>
      </c>
      <c r="D85" s="38"/>
      <c r="E85" s="38"/>
      <c r="F85" s="38"/>
      <c r="G85" s="38"/>
      <c r="H85" s="38"/>
      <c r="I85" s="38"/>
      <c r="J85" s="175">
        <f>BK85</f>
        <v>0</v>
      </c>
      <c r="K85" s="38"/>
      <c r="L85" s="42"/>
      <c r="M85" s="93"/>
      <c r="N85" s="176"/>
      <c r="O85" s="94"/>
      <c r="P85" s="177">
        <f>P86+P106</f>
        <v>0</v>
      </c>
      <c r="Q85" s="94"/>
      <c r="R85" s="177">
        <f>R86+R106</f>
        <v>57.074712500000004</v>
      </c>
      <c r="S85" s="94"/>
      <c r="T85" s="177">
        <f>T86+T106</f>
        <v>47.335239999999999</v>
      </c>
      <c r="U85" s="95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72</v>
      </c>
      <c r="AU85" s="15" t="s">
        <v>100</v>
      </c>
      <c r="BK85" s="178">
        <f>BK86+BK106</f>
        <v>0</v>
      </c>
    </row>
    <row r="86" s="11" customFormat="1" ht="25.92" customHeight="1">
      <c r="A86" s="11"/>
      <c r="B86" s="179"/>
      <c r="C86" s="180"/>
      <c r="D86" s="181" t="s">
        <v>72</v>
      </c>
      <c r="E86" s="182" t="s">
        <v>136</v>
      </c>
      <c r="F86" s="182" t="s">
        <v>137</v>
      </c>
      <c r="G86" s="180"/>
      <c r="H86" s="180"/>
      <c r="I86" s="183"/>
      <c r="J86" s="184">
        <f>BK86</f>
        <v>0</v>
      </c>
      <c r="K86" s="180"/>
      <c r="L86" s="185"/>
      <c r="M86" s="186"/>
      <c r="N86" s="187"/>
      <c r="O86" s="187"/>
      <c r="P86" s="188">
        <f>P87</f>
        <v>0</v>
      </c>
      <c r="Q86" s="187"/>
      <c r="R86" s="188">
        <f>R87</f>
        <v>0</v>
      </c>
      <c r="S86" s="187"/>
      <c r="T86" s="188">
        <f>T87</f>
        <v>3.1184999999999996</v>
      </c>
      <c r="U86" s="189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0" t="s">
        <v>81</v>
      </c>
      <c r="AT86" s="191" t="s">
        <v>72</v>
      </c>
      <c r="AU86" s="191" t="s">
        <v>73</v>
      </c>
      <c r="AY86" s="190" t="s">
        <v>119</v>
      </c>
      <c r="BK86" s="192">
        <f>BK87</f>
        <v>0</v>
      </c>
    </row>
    <row r="87" s="11" customFormat="1" ht="22.8" customHeight="1">
      <c r="A87" s="11"/>
      <c r="B87" s="179"/>
      <c r="C87" s="180"/>
      <c r="D87" s="181" t="s">
        <v>72</v>
      </c>
      <c r="E87" s="219" t="s">
        <v>138</v>
      </c>
      <c r="F87" s="219" t="s">
        <v>139</v>
      </c>
      <c r="G87" s="180"/>
      <c r="H87" s="180"/>
      <c r="I87" s="183"/>
      <c r="J87" s="220">
        <f>BK87</f>
        <v>0</v>
      </c>
      <c r="K87" s="180"/>
      <c r="L87" s="185"/>
      <c r="M87" s="186"/>
      <c r="N87" s="187"/>
      <c r="O87" s="187"/>
      <c r="P87" s="188">
        <f>SUM(P88:P105)</f>
        <v>0</v>
      </c>
      <c r="Q87" s="187"/>
      <c r="R87" s="188">
        <f>SUM(R88:R105)</f>
        <v>0</v>
      </c>
      <c r="S87" s="187"/>
      <c r="T87" s="188">
        <f>SUM(T88:T105)</f>
        <v>3.1184999999999996</v>
      </c>
      <c r="U87" s="189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0" t="s">
        <v>81</v>
      </c>
      <c r="AT87" s="191" t="s">
        <v>72</v>
      </c>
      <c r="AU87" s="191" t="s">
        <v>81</v>
      </c>
      <c r="AY87" s="190" t="s">
        <v>119</v>
      </c>
      <c r="BK87" s="192">
        <f>SUM(BK88:BK105)</f>
        <v>0</v>
      </c>
    </row>
    <row r="88" s="2" customFormat="1" ht="21.75" customHeight="1">
      <c r="A88" s="36"/>
      <c r="B88" s="37"/>
      <c r="C88" s="193" t="s">
        <v>81</v>
      </c>
      <c r="D88" s="193" t="s">
        <v>120</v>
      </c>
      <c r="E88" s="194" t="s">
        <v>140</v>
      </c>
      <c r="F88" s="195" t="s">
        <v>141</v>
      </c>
      <c r="G88" s="196" t="s">
        <v>142</v>
      </c>
      <c r="H88" s="197">
        <v>9</v>
      </c>
      <c r="I88" s="198"/>
      <c r="J88" s="199">
        <f>ROUND(I88*H88,2)</f>
        <v>0</v>
      </c>
      <c r="K88" s="195" t="s">
        <v>143</v>
      </c>
      <c r="L88" s="42"/>
      <c r="M88" s="200" t="s">
        <v>19</v>
      </c>
      <c r="N88" s="201" t="s">
        <v>44</v>
      </c>
      <c r="O88" s="82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2">
        <f>S88*H88</f>
        <v>0</v>
      </c>
      <c r="U88" s="203" t="s">
        <v>19</v>
      </c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4" t="s">
        <v>118</v>
      </c>
      <c r="AT88" s="204" t="s">
        <v>120</v>
      </c>
      <c r="AU88" s="204" t="s">
        <v>83</v>
      </c>
      <c r="AY88" s="15" t="s">
        <v>119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5" t="s">
        <v>81</v>
      </c>
      <c r="BK88" s="205">
        <f>ROUND(I88*H88,2)</f>
        <v>0</v>
      </c>
      <c r="BL88" s="15" t="s">
        <v>118</v>
      </c>
      <c r="BM88" s="204" t="s">
        <v>144</v>
      </c>
    </row>
    <row r="89" s="2" customFormat="1">
      <c r="A89" s="36"/>
      <c r="B89" s="37"/>
      <c r="C89" s="38"/>
      <c r="D89" s="206" t="s">
        <v>127</v>
      </c>
      <c r="E89" s="38"/>
      <c r="F89" s="207" t="s">
        <v>141</v>
      </c>
      <c r="G89" s="38"/>
      <c r="H89" s="38"/>
      <c r="I89" s="208"/>
      <c r="J89" s="38"/>
      <c r="K89" s="38"/>
      <c r="L89" s="42"/>
      <c r="M89" s="221"/>
      <c r="N89" s="222"/>
      <c r="O89" s="82"/>
      <c r="P89" s="82"/>
      <c r="Q89" s="82"/>
      <c r="R89" s="82"/>
      <c r="S89" s="82"/>
      <c r="T89" s="82"/>
      <c r="U89" s="83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127</v>
      </c>
      <c r="AU89" s="15" t="s">
        <v>83</v>
      </c>
    </row>
    <row r="90" s="2" customFormat="1">
      <c r="A90" s="36"/>
      <c r="B90" s="37"/>
      <c r="C90" s="38"/>
      <c r="D90" s="223" t="s">
        <v>145</v>
      </c>
      <c r="E90" s="38"/>
      <c r="F90" s="224" t="s">
        <v>146</v>
      </c>
      <c r="G90" s="38"/>
      <c r="H90" s="38"/>
      <c r="I90" s="208"/>
      <c r="J90" s="38"/>
      <c r="K90" s="38"/>
      <c r="L90" s="42"/>
      <c r="M90" s="221"/>
      <c r="N90" s="222"/>
      <c r="O90" s="82"/>
      <c r="P90" s="82"/>
      <c r="Q90" s="82"/>
      <c r="R90" s="82"/>
      <c r="S90" s="82"/>
      <c r="T90" s="82"/>
      <c r="U90" s="83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145</v>
      </c>
      <c r="AU90" s="15" t="s">
        <v>83</v>
      </c>
    </row>
    <row r="91" s="2" customFormat="1" ht="24.15" customHeight="1">
      <c r="A91" s="36"/>
      <c r="B91" s="37"/>
      <c r="C91" s="193" t="s">
        <v>83</v>
      </c>
      <c r="D91" s="193" t="s">
        <v>120</v>
      </c>
      <c r="E91" s="194" t="s">
        <v>147</v>
      </c>
      <c r="F91" s="195" t="s">
        <v>148</v>
      </c>
      <c r="G91" s="196" t="s">
        <v>123</v>
      </c>
      <c r="H91" s="197">
        <v>3</v>
      </c>
      <c r="I91" s="198"/>
      <c r="J91" s="199">
        <f>ROUND(I91*H91,2)</f>
        <v>0</v>
      </c>
      <c r="K91" s="195" t="s">
        <v>143</v>
      </c>
      <c r="L91" s="42"/>
      <c r="M91" s="200" t="s">
        <v>19</v>
      </c>
      <c r="N91" s="201" t="s">
        <v>44</v>
      </c>
      <c r="O91" s="82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2">
        <f>S91*H91</f>
        <v>0</v>
      </c>
      <c r="U91" s="203" t="s">
        <v>19</v>
      </c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4" t="s">
        <v>118</v>
      </c>
      <c r="AT91" s="204" t="s">
        <v>120</v>
      </c>
      <c r="AU91" s="204" t="s">
        <v>83</v>
      </c>
      <c r="AY91" s="15" t="s">
        <v>119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5" t="s">
        <v>81</v>
      </c>
      <c r="BK91" s="205">
        <f>ROUND(I91*H91,2)</f>
        <v>0</v>
      </c>
      <c r="BL91" s="15" t="s">
        <v>118</v>
      </c>
      <c r="BM91" s="204" t="s">
        <v>149</v>
      </c>
    </row>
    <row r="92" s="2" customFormat="1">
      <c r="A92" s="36"/>
      <c r="B92" s="37"/>
      <c r="C92" s="38"/>
      <c r="D92" s="206" t="s">
        <v>127</v>
      </c>
      <c r="E92" s="38"/>
      <c r="F92" s="207" t="s">
        <v>148</v>
      </c>
      <c r="G92" s="38"/>
      <c r="H92" s="38"/>
      <c r="I92" s="208"/>
      <c r="J92" s="38"/>
      <c r="K92" s="38"/>
      <c r="L92" s="42"/>
      <c r="M92" s="221"/>
      <c r="N92" s="222"/>
      <c r="O92" s="82"/>
      <c r="P92" s="82"/>
      <c r="Q92" s="82"/>
      <c r="R92" s="82"/>
      <c r="S92" s="82"/>
      <c r="T92" s="82"/>
      <c r="U92" s="83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127</v>
      </c>
      <c r="AU92" s="15" t="s">
        <v>83</v>
      </c>
    </row>
    <row r="93" s="2" customFormat="1">
      <c r="A93" s="36"/>
      <c r="B93" s="37"/>
      <c r="C93" s="38"/>
      <c r="D93" s="223" t="s">
        <v>145</v>
      </c>
      <c r="E93" s="38"/>
      <c r="F93" s="224" t="s">
        <v>150</v>
      </c>
      <c r="G93" s="38"/>
      <c r="H93" s="38"/>
      <c r="I93" s="208"/>
      <c r="J93" s="38"/>
      <c r="K93" s="38"/>
      <c r="L93" s="42"/>
      <c r="M93" s="221"/>
      <c r="N93" s="222"/>
      <c r="O93" s="82"/>
      <c r="P93" s="82"/>
      <c r="Q93" s="82"/>
      <c r="R93" s="82"/>
      <c r="S93" s="82"/>
      <c r="T93" s="82"/>
      <c r="U93" s="83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145</v>
      </c>
      <c r="AU93" s="15" t="s">
        <v>83</v>
      </c>
    </row>
    <row r="94" s="2" customFormat="1" ht="24.15" customHeight="1">
      <c r="A94" s="36"/>
      <c r="B94" s="37"/>
      <c r="C94" s="193" t="s">
        <v>151</v>
      </c>
      <c r="D94" s="193" t="s">
        <v>120</v>
      </c>
      <c r="E94" s="194" t="s">
        <v>152</v>
      </c>
      <c r="F94" s="195" t="s">
        <v>153</v>
      </c>
      <c r="G94" s="196" t="s">
        <v>123</v>
      </c>
      <c r="H94" s="197">
        <v>12</v>
      </c>
      <c r="I94" s="198"/>
      <c r="J94" s="199">
        <f>ROUND(I94*H94,2)</f>
        <v>0</v>
      </c>
      <c r="K94" s="195" t="s">
        <v>143</v>
      </c>
      <c r="L94" s="42"/>
      <c r="M94" s="200" t="s">
        <v>19</v>
      </c>
      <c r="N94" s="201" t="s">
        <v>44</v>
      </c>
      <c r="O94" s="82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2">
        <f>S94*H94</f>
        <v>0</v>
      </c>
      <c r="U94" s="203" t="s">
        <v>19</v>
      </c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4" t="s">
        <v>118</v>
      </c>
      <c r="AT94" s="204" t="s">
        <v>120</v>
      </c>
      <c r="AU94" s="204" t="s">
        <v>83</v>
      </c>
      <c r="AY94" s="15" t="s">
        <v>119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5" t="s">
        <v>81</v>
      </c>
      <c r="BK94" s="205">
        <f>ROUND(I94*H94,2)</f>
        <v>0</v>
      </c>
      <c r="BL94" s="15" t="s">
        <v>118</v>
      </c>
      <c r="BM94" s="204" t="s">
        <v>154</v>
      </c>
    </row>
    <row r="95" s="2" customFormat="1">
      <c r="A95" s="36"/>
      <c r="B95" s="37"/>
      <c r="C95" s="38"/>
      <c r="D95" s="206" t="s">
        <v>127</v>
      </c>
      <c r="E95" s="38"/>
      <c r="F95" s="207" t="s">
        <v>153</v>
      </c>
      <c r="G95" s="38"/>
      <c r="H95" s="38"/>
      <c r="I95" s="208"/>
      <c r="J95" s="38"/>
      <c r="K95" s="38"/>
      <c r="L95" s="42"/>
      <c r="M95" s="221"/>
      <c r="N95" s="222"/>
      <c r="O95" s="82"/>
      <c r="P95" s="82"/>
      <c r="Q95" s="82"/>
      <c r="R95" s="82"/>
      <c r="S95" s="82"/>
      <c r="T95" s="82"/>
      <c r="U95" s="83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127</v>
      </c>
      <c r="AU95" s="15" t="s">
        <v>83</v>
      </c>
    </row>
    <row r="96" s="2" customFormat="1">
      <c r="A96" s="36"/>
      <c r="B96" s="37"/>
      <c r="C96" s="38"/>
      <c r="D96" s="223" t="s">
        <v>145</v>
      </c>
      <c r="E96" s="38"/>
      <c r="F96" s="224" t="s">
        <v>155</v>
      </c>
      <c r="G96" s="38"/>
      <c r="H96" s="38"/>
      <c r="I96" s="208"/>
      <c r="J96" s="38"/>
      <c r="K96" s="38"/>
      <c r="L96" s="42"/>
      <c r="M96" s="221"/>
      <c r="N96" s="222"/>
      <c r="O96" s="82"/>
      <c r="P96" s="82"/>
      <c r="Q96" s="82"/>
      <c r="R96" s="82"/>
      <c r="S96" s="82"/>
      <c r="T96" s="82"/>
      <c r="U96" s="83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145</v>
      </c>
      <c r="AU96" s="15" t="s">
        <v>83</v>
      </c>
    </row>
    <row r="97" s="2" customFormat="1" ht="33" customHeight="1">
      <c r="A97" s="36"/>
      <c r="B97" s="37"/>
      <c r="C97" s="193" t="s">
        <v>118</v>
      </c>
      <c r="D97" s="193" t="s">
        <v>120</v>
      </c>
      <c r="E97" s="194" t="s">
        <v>156</v>
      </c>
      <c r="F97" s="195" t="s">
        <v>157</v>
      </c>
      <c r="G97" s="196" t="s">
        <v>123</v>
      </c>
      <c r="H97" s="197">
        <v>7.5</v>
      </c>
      <c r="I97" s="198"/>
      <c r="J97" s="199">
        <f>ROUND(I97*H97,2)</f>
        <v>0</v>
      </c>
      <c r="K97" s="195" t="s">
        <v>143</v>
      </c>
      <c r="L97" s="42"/>
      <c r="M97" s="200" t="s">
        <v>19</v>
      </c>
      <c r="N97" s="201" t="s">
        <v>44</v>
      </c>
      <c r="O97" s="82"/>
      <c r="P97" s="202">
        <f>O97*H97</f>
        <v>0</v>
      </c>
      <c r="Q97" s="202">
        <v>0</v>
      </c>
      <c r="R97" s="202">
        <f>Q97*H97</f>
        <v>0</v>
      </c>
      <c r="S97" s="202">
        <v>0.001</v>
      </c>
      <c r="T97" s="202">
        <f>S97*H97</f>
        <v>0.0074999999999999997</v>
      </c>
      <c r="U97" s="203" t="s">
        <v>19</v>
      </c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4" t="s">
        <v>118</v>
      </c>
      <c r="AT97" s="204" t="s">
        <v>120</v>
      </c>
      <c r="AU97" s="204" t="s">
        <v>83</v>
      </c>
      <c r="AY97" s="15" t="s">
        <v>119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5" t="s">
        <v>81</v>
      </c>
      <c r="BK97" s="205">
        <f>ROUND(I97*H97,2)</f>
        <v>0</v>
      </c>
      <c r="BL97" s="15" t="s">
        <v>118</v>
      </c>
      <c r="BM97" s="204" t="s">
        <v>158</v>
      </c>
    </row>
    <row r="98" s="2" customFormat="1">
      <c r="A98" s="36"/>
      <c r="B98" s="37"/>
      <c r="C98" s="38"/>
      <c r="D98" s="206" t="s">
        <v>127</v>
      </c>
      <c r="E98" s="38"/>
      <c r="F98" s="207" t="s">
        <v>157</v>
      </c>
      <c r="G98" s="38"/>
      <c r="H98" s="38"/>
      <c r="I98" s="208"/>
      <c r="J98" s="38"/>
      <c r="K98" s="38"/>
      <c r="L98" s="42"/>
      <c r="M98" s="221"/>
      <c r="N98" s="222"/>
      <c r="O98" s="82"/>
      <c r="P98" s="82"/>
      <c r="Q98" s="82"/>
      <c r="R98" s="82"/>
      <c r="S98" s="82"/>
      <c r="T98" s="82"/>
      <c r="U98" s="83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127</v>
      </c>
      <c r="AU98" s="15" t="s">
        <v>83</v>
      </c>
    </row>
    <row r="99" s="2" customFormat="1">
      <c r="A99" s="36"/>
      <c r="B99" s="37"/>
      <c r="C99" s="38"/>
      <c r="D99" s="223" t="s">
        <v>145</v>
      </c>
      <c r="E99" s="38"/>
      <c r="F99" s="224" t="s">
        <v>159</v>
      </c>
      <c r="G99" s="38"/>
      <c r="H99" s="38"/>
      <c r="I99" s="208"/>
      <c r="J99" s="38"/>
      <c r="K99" s="38"/>
      <c r="L99" s="42"/>
      <c r="M99" s="221"/>
      <c r="N99" s="222"/>
      <c r="O99" s="82"/>
      <c r="P99" s="82"/>
      <c r="Q99" s="82"/>
      <c r="R99" s="82"/>
      <c r="S99" s="82"/>
      <c r="T99" s="82"/>
      <c r="U99" s="83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145</v>
      </c>
      <c r="AU99" s="15" t="s">
        <v>83</v>
      </c>
    </row>
    <row r="100" s="2" customFormat="1" ht="24.15" customHeight="1">
      <c r="A100" s="36"/>
      <c r="B100" s="37"/>
      <c r="C100" s="193" t="s">
        <v>160</v>
      </c>
      <c r="D100" s="193" t="s">
        <v>120</v>
      </c>
      <c r="E100" s="194" t="s">
        <v>161</v>
      </c>
      <c r="F100" s="195" t="s">
        <v>162</v>
      </c>
      <c r="G100" s="196" t="s">
        <v>123</v>
      </c>
      <c r="H100" s="197">
        <v>15</v>
      </c>
      <c r="I100" s="198"/>
      <c r="J100" s="199">
        <f>ROUND(I100*H100,2)</f>
        <v>0</v>
      </c>
      <c r="K100" s="195" t="s">
        <v>143</v>
      </c>
      <c r="L100" s="42"/>
      <c r="M100" s="200" t="s">
        <v>19</v>
      </c>
      <c r="N100" s="201" t="s">
        <v>44</v>
      </c>
      <c r="O100" s="82"/>
      <c r="P100" s="202">
        <f>O100*H100</f>
        <v>0</v>
      </c>
      <c r="Q100" s="202">
        <v>0</v>
      </c>
      <c r="R100" s="202">
        <f>Q100*H100</f>
        <v>0</v>
      </c>
      <c r="S100" s="202">
        <v>0.20699999999999999</v>
      </c>
      <c r="T100" s="202">
        <f>S100*H100</f>
        <v>3.105</v>
      </c>
      <c r="U100" s="203" t="s">
        <v>19</v>
      </c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4" t="s">
        <v>118</v>
      </c>
      <c r="AT100" s="204" t="s">
        <v>120</v>
      </c>
      <c r="AU100" s="204" t="s">
        <v>83</v>
      </c>
      <c r="AY100" s="15" t="s">
        <v>119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5" t="s">
        <v>81</v>
      </c>
      <c r="BK100" s="205">
        <f>ROUND(I100*H100,2)</f>
        <v>0</v>
      </c>
      <c r="BL100" s="15" t="s">
        <v>118</v>
      </c>
      <c r="BM100" s="204" t="s">
        <v>163</v>
      </c>
    </row>
    <row r="101" s="2" customFormat="1">
      <c r="A101" s="36"/>
      <c r="B101" s="37"/>
      <c r="C101" s="38"/>
      <c r="D101" s="206" t="s">
        <v>127</v>
      </c>
      <c r="E101" s="38"/>
      <c r="F101" s="207" t="s">
        <v>162</v>
      </c>
      <c r="G101" s="38"/>
      <c r="H101" s="38"/>
      <c r="I101" s="208"/>
      <c r="J101" s="38"/>
      <c r="K101" s="38"/>
      <c r="L101" s="42"/>
      <c r="M101" s="221"/>
      <c r="N101" s="222"/>
      <c r="O101" s="82"/>
      <c r="P101" s="82"/>
      <c r="Q101" s="82"/>
      <c r="R101" s="82"/>
      <c r="S101" s="82"/>
      <c r="T101" s="82"/>
      <c r="U101" s="83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127</v>
      </c>
      <c r="AU101" s="15" t="s">
        <v>83</v>
      </c>
    </row>
    <row r="102" s="2" customFormat="1">
      <c r="A102" s="36"/>
      <c r="B102" s="37"/>
      <c r="C102" s="38"/>
      <c r="D102" s="223" t="s">
        <v>145</v>
      </c>
      <c r="E102" s="38"/>
      <c r="F102" s="224" t="s">
        <v>164</v>
      </c>
      <c r="G102" s="38"/>
      <c r="H102" s="38"/>
      <c r="I102" s="208"/>
      <c r="J102" s="38"/>
      <c r="K102" s="38"/>
      <c r="L102" s="42"/>
      <c r="M102" s="221"/>
      <c r="N102" s="222"/>
      <c r="O102" s="82"/>
      <c r="P102" s="82"/>
      <c r="Q102" s="82"/>
      <c r="R102" s="82"/>
      <c r="S102" s="82"/>
      <c r="T102" s="82"/>
      <c r="U102" s="83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145</v>
      </c>
      <c r="AU102" s="15" t="s">
        <v>83</v>
      </c>
    </row>
    <row r="103" s="2" customFormat="1" ht="21.75" customHeight="1">
      <c r="A103" s="36"/>
      <c r="B103" s="37"/>
      <c r="C103" s="193" t="s">
        <v>165</v>
      </c>
      <c r="D103" s="193" t="s">
        <v>120</v>
      </c>
      <c r="E103" s="194" t="s">
        <v>166</v>
      </c>
      <c r="F103" s="195" t="s">
        <v>167</v>
      </c>
      <c r="G103" s="196" t="s">
        <v>123</v>
      </c>
      <c r="H103" s="197">
        <v>3</v>
      </c>
      <c r="I103" s="198"/>
      <c r="J103" s="199">
        <f>ROUND(I103*H103,2)</f>
        <v>0</v>
      </c>
      <c r="K103" s="195" t="s">
        <v>143</v>
      </c>
      <c r="L103" s="42"/>
      <c r="M103" s="200" t="s">
        <v>19</v>
      </c>
      <c r="N103" s="201" t="s">
        <v>44</v>
      </c>
      <c r="O103" s="82"/>
      <c r="P103" s="202">
        <f>O103*H103</f>
        <v>0</v>
      </c>
      <c r="Q103" s="202">
        <v>0</v>
      </c>
      <c r="R103" s="202">
        <f>Q103*H103</f>
        <v>0</v>
      </c>
      <c r="S103" s="202">
        <v>0.002</v>
      </c>
      <c r="T103" s="202">
        <f>S103*H103</f>
        <v>0.0060000000000000001</v>
      </c>
      <c r="U103" s="203" t="s">
        <v>19</v>
      </c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4" t="s">
        <v>118</v>
      </c>
      <c r="AT103" s="204" t="s">
        <v>120</v>
      </c>
      <c r="AU103" s="204" t="s">
        <v>83</v>
      </c>
      <c r="AY103" s="15" t="s">
        <v>119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5" t="s">
        <v>81</v>
      </c>
      <c r="BK103" s="205">
        <f>ROUND(I103*H103,2)</f>
        <v>0</v>
      </c>
      <c r="BL103" s="15" t="s">
        <v>118</v>
      </c>
      <c r="BM103" s="204" t="s">
        <v>168</v>
      </c>
    </row>
    <row r="104" s="2" customFormat="1">
      <c r="A104" s="36"/>
      <c r="B104" s="37"/>
      <c r="C104" s="38"/>
      <c r="D104" s="206" t="s">
        <v>127</v>
      </c>
      <c r="E104" s="38"/>
      <c r="F104" s="207" t="s">
        <v>167</v>
      </c>
      <c r="G104" s="38"/>
      <c r="H104" s="38"/>
      <c r="I104" s="208"/>
      <c r="J104" s="38"/>
      <c r="K104" s="38"/>
      <c r="L104" s="42"/>
      <c r="M104" s="221"/>
      <c r="N104" s="222"/>
      <c r="O104" s="82"/>
      <c r="P104" s="82"/>
      <c r="Q104" s="82"/>
      <c r="R104" s="82"/>
      <c r="S104" s="82"/>
      <c r="T104" s="82"/>
      <c r="U104" s="83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127</v>
      </c>
      <c r="AU104" s="15" t="s">
        <v>83</v>
      </c>
    </row>
    <row r="105" s="2" customFormat="1">
      <c r="A105" s="36"/>
      <c r="B105" s="37"/>
      <c r="C105" s="38"/>
      <c r="D105" s="223" t="s">
        <v>145</v>
      </c>
      <c r="E105" s="38"/>
      <c r="F105" s="224" t="s">
        <v>169</v>
      </c>
      <c r="G105" s="38"/>
      <c r="H105" s="38"/>
      <c r="I105" s="208"/>
      <c r="J105" s="38"/>
      <c r="K105" s="38"/>
      <c r="L105" s="42"/>
      <c r="M105" s="221"/>
      <c r="N105" s="222"/>
      <c r="O105" s="82"/>
      <c r="P105" s="82"/>
      <c r="Q105" s="82"/>
      <c r="R105" s="82"/>
      <c r="S105" s="82"/>
      <c r="T105" s="82"/>
      <c r="U105" s="83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145</v>
      </c>
      <c r="AU105" s="15" t="s">
        <v>83</v>
      </c>
    </row>
    <row r="106" s="11" customFormat="1" ht="25.92" customHeight="1">
      <c r="A106" s="11"/>
      <c r="B106" s="179"/>
      <c r="C106" s="180"/>
      <c r="D106" s="181" t="s">
        <v>72</v>
      </c>
      <c r="E106" s="182" t="s">
        <v>170</v>
      </c>
      <c r="F106" s="182" t="s">
        <v>171</v>
      </c>
      <c r="G106" s="180"/>
      <c r="H106" s="180"/>
      <c r="I106" s="183"/>
      <c r="J106" s="184">
        <f>BK106</f>
        <v>0</v>
      </c>
      <c r="K106" s="180"/>
      <c r="L106" s="185"/>
      <c r="M106" s="186"/>
      <c r="N106" s="187"/>
      <c r="O106" s="187"/>
      <c r="P106" s="188">
        <f>P107+P113+P119</f>
        <v>0</v>
      </c>
      <c r="Q106" s="187"/>
      <c r="R106" s="188">
        <f>R107+R113+R119</f>
        <v>57.074712500000004</v>
      </c>
      <c r="S106" s="187"/>
      <c r="T106" s="188">
        <f>T107+T113+T119</f>
        <v>44.216740000000001</v>
      </c>
      <c r="U106" s="189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R106" s="190" t="s">
        <v>83</v>
      </c>
      <c r="AT106" s="191" t="s">
        <v>72</v>
      </c>
      <c r="AU106" s="191" t="s">
        <v>73</v>
      </c>
      <c r="AY106" s="190" t="s">
        <v>119</v>
      </c>
      <c r="BK106" s="192">
        <f>BK107+BK113+BK119</f>
        <v>0</v>
      </c>
    </row>
    <row r="107" s="11" customFormat="1" ht="22.8" customHeight="1">
      <c r="A107" s="11"/>
      <c r="B107" s="179"/>
      <c r="C107" s="180"/>
      <c r="D107" s="181" t="s">
        <v>72</v>
      </c>
      <c r="E107" s="219" t="s">
        <v>172</v>
      </c>
      <c r="F107" s="219" t="s">
        <v>173</v>
      </c>
      <c r="G107" s="180"/>
      <c r="H107" s="180"/>
      <c r="I107" s="183"/>
      <c r="J107" s="220">
        <f>BK107</f>
        <v>0</v>
      </c>
      <c r="K107" s="180"/>
      <c r="L107" s="185"/>
      <c r="M107" s="186"/>
      <c r="N107" s="187"/>
      <c r="O107" s="187"/>
      <c r="P107" s="188">
        <f>SUM(P108:P112)</f>
        <v>0</v>
      </c>
      <c r="Q107" s="187"/>
      <c r="R107" s="188">
        <f>SUM(R108:R112)</f>
        <v>0.13196250000000001</v>
      </c>
      <c r="S107" s="187"/>
      <c r="T107" s="188">
        <f>SUM(T108:T112)</f>
        <v>0</v>
      </c>
      <c r="U107" s="189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R107" s="190" t="s">
        <v>83</v>
      </c>
      <c r="AT107" s="191" t="s">
        <v>72</v>
      </c>
      <c r="AU107" s="191" t="s">
        <v>81</v>
      </c>
      <c r="AY107" s="190" t="s">
        <v>119</v>
      </c>
      <c r="BK107" s="192">
        <f>SUM(BK108:BK112)</f>
        <v>0</v>
      </c>
    </row>
    <row r="108" s="2" customFormat="1" ht="24.15" customHeight="1">
      <c r="A108" s="36"/>
      <c r="B108" s="37"/>
      <c r="C108" s="193" t="s">
        <v>174</v>
      </c>
      <c r="D108" s="193" t="s">
        <v>120</v>
      </c>
      <c r="E108" s="194" t="s">
        <v>175</v>
      </c>
      <c r="F108" s="195" t="s">
        <v>176</v>
      </c>
      <c r="G108" s="196" t="s">
        <v>177</v>
      </c>
      <c r="H108" s="197">
        <v>675</v>
      </c>
      <c r="I108" s="198"/>
      <c r="J108" s="199">
        <f>ROUND(I108*H108,2)</f>
        <v>0</v>
      </c>
      <c r="K108" s="195" t="s">
        <v>143</v>
      </c>
      <c r="L108" s="42"/>
      <c r="M108" s="200" t="s">
        <v>19</v>
      </c>
      <c r="N108" s="201" t="s">
        <v>44</v>
      </c>
      <c r="O108" s="82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2">
        <f>S108*H108</f>
        <v>0</v>
      </c>
      <c r="U108" s="203" t="s">
        <v>19</v>
      </c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4" t="s">
        <v>178</v>
      </c>
      <c r="AT108" s="204" t="s">
        <v>120</v>
      </c>
      <c r="AU108" s="204" t="s">
        <v>83</v>
      </c>
      <c r="AY108" s="15" t="s">
        <v>119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5" t="s">
        <v>81</v>
      </c>
      <c r="BK108" s="205">
        <f>ROUND(I108*H108,2)</f>
        <v>0</v>
      </c>
      <c r="BL108" s="15" t="s">
        <v>178</v>
      </c>
      <c r="BM108" s="204" t="s">
        <v>179</v>
      </c>
    </row>
    <row r="109" s="2" customFormat="1">
      <c r="A109" s="36"/>
      <c r="B109" s="37"/>
      <c r="C109" s="38"/>
      <c r="D109" s="206" t="s">
        <v>127</v>
      </c>
      <c r="E109" s="38"/>
      <c r="F109" s="207" t="s">
        <v>176</v>
      </c>
      <c r="G109" s="38"/>
      <c r="H109" s="38"/>
      <c r="I109" s="208"/>
      <c r="J109" s="38"/>
      <c r="K109" s="38"/>
      <c r="L109" s="42"/>
      <c r="M109" s="221"/>
      <c r="N109" s="222"/>
      <c r="O109" s="82"/>
      <c r="P109" s="82"/>
      <c r="Q109" s="82"/>
      <c r="R109" s="82"/>
      <c r="S109" s="82"/>
      <c r="T109" s="82"/>
      <c r="U109" s="83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127</v>
      </c>
      <c r="AU109" s="15" t="s">
        <v>83</v>
      </c>
    </row>
    <row r="110" s="2" customFormat="1">
      <c r="A110" s="36"/>
      <c r="B110" s="37"/>
      <c r="C110" s="38"/>
      <c r="D110" s="223" t="s">
        <v>145</v>
      </c>
      <c r="E110" s="38"/>
      <c r="F110" s="224" t="s">
        <v>180</v>
      </c>
      <c r="G110" s="38"/>
      <c r="H110" s="38"/>
      <c r="I110" s="208"/>
      <c r="J110" s="38"/>
      <c r="K110" s="38"/>
      <c r="L110" s="42"/>
      <c r="M110" s="221"/>
      <c r="N110" s="222"/>
      <c r="O110" s="82"/>
      <c r="P110" s="82"/>
      <c r="Q110" s="82"/>
      <c r="R110" s="82"/>
      <c r="S110" s="82"/>
      <c r="T110" s="82"/>
      <c r="U110" s="83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145</v>
      </c>
      <c r="AU110" s="15" t="s">
        <v>83</v>
      </c>
    </row>
    <row r="111" s="2" customFormat="1" ht="16.5" customHeight="1">
      <c r="A111" s="36"/>
      <c r="B111" s="37"/>
      <c r="C111" s="225" t="s">
        <v>181</v>
      </c>
      <c r="D111" s="225" t="s">
        <v>182</v>
      </c>
      <c r="E111" s="226" t="s">
        <v>183</v>
      </c>
      <c r="F111" s="227" t="s">
        <v>184</v>
      </c>
      <c r="G111" s="228" t="s">
        <v>177</v>
      </c>
      <c r="H111" s="229">
        <v>776.25</v>
      </c>
      <c r="I111" s="230"/>
      <c r="J111" s="231">
        <f>ROUND(I111*H111,2)</f>
        <v>0</v>
      </c>
      <c r="K111" s="227" t="s">
        <v>143</v>
      </c>
      <c r="L111" s="232"/>
      <c r="M111" s="233" t="s">
        <v>19</v>
      </c>
      <c r="N111" s="234" t="s">
        <v>44</v>
      </c>
      <c r="O111" s="82"/>
      <c r="P111" s="202">
        <f>O111*H111</f>
        <v>0</v>
      </c>
      <c r="Q111" s="202">
        <v>0.00017000000000000001</v>
      </c>
      <c r="R111" s="202">
        <f>Q111*H111</f>
        <v>0.13196250000000001</v>
      </c>
      <c r="S111" s="202">
        <v>0</v>
      </c>
      <c r="T111" s="202">
        <f>S111*H111</f>
        <v>0</v>
      </c>
      <c r="U111" s="203" t="s">
        <v>19</v>
      </c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4" t="s">
        <v>185</v>
      </c>
      <c r="AT111" s="204" t="s">
        <v>182</v>
      </c>
      <c r="AU111" s="204" t="s">
        <v>83</v>
      </c>
      <c r="AY111" s="15" t="s">
        <v>119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5" t="s">
        <v>81</v>
      </c>
      <c r="BK111" s="205">
        <f>ROUND(I111*H111,2)</f>
        <v>0</v>
      </c>
      <c r="BL111" s="15" t="s">
        <v>178</v>
      </c>
      <c r="BM111" s="204" t="s">
        <v>186</v>
      </c>
    </row>
    <row r="112" s="2" customFormat="1">
      <c r="A112" s="36"/>
      <c r="B112" s="37"/>
      <c r="C112" s="38"/>
      <c r="D112" s="206" t="s">
        <v>127</v>
      </c>
      <c r="E112" s="38"/>
      <c r="F112" s="207" t="s">
        <v>184</v>
      </c>
      <c r="G112" s="38"/>
      <c r="H112" s="38"/>
      <c r="I112" s="208"/>
      <c r="J112" s="38"/>
      <c r="K112" s="38"/>
      <c r="L112" s="42"/>
      <c r="M112" s="221"/>
      <c r="N112" s="222"/>
      <c r="O112" s="82"/>
      <c r="P112" s="82"/>
      <c r="Q112" s="82"/>
      <c r="R112" s="82"/>
      <c r="S112" s="82"/>
      <c r="T112" s="82"/>
      <c r="U112" s="83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127</v>
      </c>
      <c r="AU112" s="15" t="s">
        <v>83</v>
      </c>
    </row>
    <row r="113" s="11" customFormat="1" ht="22.8" customHeight="1">
      <c r="A113" s="11"/>
      <c r="B113" s="179"/>
      <c r="C113" s="180"/>
      <c r="D113" s="181" t="s">
        <v>72</v>
      </c>
      <c r="E113" s="219" t="s">
        <v>187</v>
      </c>
      <c r="F113" s="219" t="s">
        <v>188</v>
      </c>
      <c r="G113" s="180"/>
      <c r="H113" s="180"/>
      <c r="I113" s="183"/>
      <c r="J113" s="220">
        <f>BK113</f>
        <v>0</v>
      </c>
      <c r="K113" s="180"/>
      <c r="L113" s="185"/>
      <c r="M113" s="186"/>
      <c r="N113" s="187"/>
      <c r="O113" s="187"/>
      <c r="P113" s="188">
        <f>SUM(P114:P118)</f>
        <v>0</v>
      </c>
      <c r="Q113" s="187"/>
      <c r="R113" s="188">
        <f>SUM(R114:R118)</f>
        <v>0.050400000000000007</v>
      </c>
      <c r="S113" s="187"/>
      <c r="T113" s="188">
        <f>SUM(T114:T118)</f>
        <v>0</v>
      </c>
      <c r="U113" s="189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R113" s="190" t="s">
        <v>83</v>
      </c>
      <c r="AT113" s="191" t="s">
        <v>72</v>
      </c>
      <c r="AU113" s="191" t="s">
        <v>81</v>
      </c>
      <c r="AY113" s="190" t="s">
        <v>119</v>
      </c>
      <c r="BK113" s="192">
        <f>SUM(BK114:BK118)</f>
        <v>0</v>
      </c>
    </row>
    <row r="114" s="2" customFormat="1" ht="16.5" customHeight="1">
      <c r="A114" s="36"/>
      <c r="B114" s="37"/>
      <c r="C114" s="193" t="s">
        <v>138</v>
      </c>
      <c r="D114" s="193" t="s">
        <v>120</v>
      </c>
      <c r="E114" s="194" t="s">
        <v>189</v>
      </c>
      <c r="F114" s="195" t="s">
        <v>190</v>
      </c>
      <c r="G114" s="196" t="s">
        <v>177</v>
      </c>
      <c r="H114" s="197">
        <v>600</v>
      </c>
      <c r="I114" s="198"/>
      <c r="J114" s="199">
        <f>ROUND(I114*H114,2)</f>
        <v>0</v>
      </c>
      <c r="K114" s="195" t="s">
        <v>143</v>
      </c>
      <c r="L114" s="42"/>
      <c r="M114" s="200" t="s">
        <v>19</v>
      </c>
      <c r="N114" s="201" t="s">
        <v>44</v>
      </c>
      <c r="O114" s="82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2">
        <f>S114*H114</f>
        <v>0</v>
      </c>
      <c r="U114" s="203" t="s">
        <v>19</v>
      </c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4" t="s">
        <v>178</v>
      </c>
      <c r="AT114" s="204" t="s">
        <v>120</v>
      </c>
      <c r="AU114" s="204" t="s">
        <v>83</v>
      </c>
      <c r="AY114" s="15" t="s">
        <v>119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5" t="s">
        <v>81</v>
      </c>
      <c r="BK114" s="205">
        <f>ROUND(I114*H114,2)</f>
        <v>0</v>
      </c>
      <c r="BL114" s="15" t="s">
        <v>178</v>
      </c>
      <c r="BM114" s="204" t="s">
        <v>191</v>
      </c>
    </row>
    <row r="115" s="2" customFormat="1">
      <c r="A115" s="36"/>
      <c r="B115" s="37"/>
      <c r="C115" s="38"/>
      <c r="D115" s="206" t="s">
        <v>127</v>
      </c>
      <c r="E115" s="38"/>
      <c r="F115" s="207" t="s">
        <v>190</v>
      </c>
      <c r="G115" s="38"/>
      <c r="H115" s="38"/>
      <c r="I115" s="208"/>
      <c r="J115" s="38"/>
      <c r="K115" s="38"/>
      <c r="L115" s="42"/>
      <c r="M115" s="221"/>
      <c r="N115" s="222"/>
      <c r="O115" s="82"/>
      <c r="P115" s="82"/>
      <c r="Q115" s="82"/>
      <c r="R115" s="82"/>
      <c r="S115" s="82"/>
      <c r="T115" s="82"/>
      <c r="U115" s="83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127</v>
      </c>
      <c r="AU115" s="15" t="s">
        <v>83</v>
      </c>
    </row>
    <row r="116" s="2" customFormat="1">
      <c r="A116" s="36"/>
      <c r="B116" s="37"/>
      <c r="C116" s="38"/>
      <c r="D116" s="223" t="s">
        <v>145</v>
      </c>
      <c r="E116" s="38"/>
      <c r="F116" s="224" t="s">
        <v>192</v>
      </c>
      <c r="G116" s="38"/>
      <c r="H116" s="38"/>
      <c r="I116" s="208"/>
      <c r="J116" s="38"/>
      <c r="K116" s="38"/>
      <c r="L116" s="42"/>
      <c r="M116" s="221"/>
      <c r="N116" s="222"/>
      <c r="O116" s="82"/>
      <c r="P116" s="82"/>
      <c r="Q116" s="82"/>
      <c r="R116" s="82"/>
      <c r="S116" s="82"/>
      <c r="T116" s="82"/>
      <c r="U116" s="83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145</v>
      </c>
      <c r="AU116" s="15" t="s">
        <v>83</v>
      </c>
    </row>
    <row r="117" s="2" customFormat="1" ht="16.5" customHeight="1">
      <c r="A117" s="36"/>
      <c r="B117" s="37"/>
      <c r="C117" s="225" t="s">
        <v>193</v>
      </c>
      <c r="D117" s="225" t="s">
        <v>182</v>
      </c>
      <c r="E117" s="226" t="s">
        <v>194</v>
      </c>
      <c r="F117" s="227" t="s">
        <v>195</v>
      </c>
      <c r="G117" s="228" t="s">
        <v>177</v>
      </c>
      <c r="H117" s="229">
        <v>630</v>
      </c>
      <c r="I117" s="230"/>
      <c r="J117" s="231">
        <f>ROUND(I117*H117,2)</f>
        <v>0</v>
      </c>
      <c r="K117" s="227" t="s">
        <v>143</v>
      </c>
      <c r="L117" s="232"/>
      <c r="M117" s="233" t="s">
        <v>19</v>
      </c>
      <c r="N117" s="234" t="s">
        <v>44</v>
      </c>
      <c r="O117" s="82"/>
      <c r="P117" s="202">
        <f>O117*H117</f>
        <v>0</v>
      </c>
      <c r="Q117" s="202">
        <v>8.0000000000000007E-05</v>
      </c>
      <c r="R117" s="202">
        <f>Q117*H117</f>
        <v>0.050400000000000007</v>
      </c>
      <c r="S117" s="202">
        <v>0</v>
      </c>
      <c r="T117" s="202">
        <f>S117*H117</f>
        <v>0</v>
      </c>
      <c r="U117" s="203" t="s">
        <v>19</v>
      </c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4" t="s">
        <v>185</v>
      </c>
      <c r="AT117" s="204" t="s">
        <v>182</v>
      </c>
      <c r="AU117" s="204" t="s">
        <v>83</v>
      </c>
      <c r="AY117" s="15" t="s">
        <v>119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5" t="s">
        <v>81</v>
      </c>
      <c r="BK117" s="205">
        <f>ROUND(I117*H117,2)</f>
        <v>0</v>
      </c>
      <c r="BL117" s="15" t="s">
        <v>178</v>
      </c>
      <c r="BM117" s="204" t="s">
        <v>196</v>
      </c>
    </row>
    <row r="118" s="2" customFormat="1">
      <c r="A118" s="36"/>
      <c r="B118" s="37"/>
      <c r="C118" s="38"/>
      <c r="D118" s="206" t="s">
        <v>127</v>
      </c>
      <c r="E118" s="38"/>
      <c r="F118" s="207" t="s">
        <v>195</v>
      </c>
      <c r="G118" s="38"/>
      <c r="H118" s="38"/>
      <c r="I118" s="208"/>
      <c r="J118" s="38"/>
      <c r="K118" s="38"/>
      <c r="L118" s="42"/>
      <c r="M118" s="221"/>
      <c r="N118" s="222"/>
      <c r="O118" s="82"/>
      <c r="P118" s="82"/>
      <c r="Q118" s="82"/>
      <c r="R118" s="82"/>
      <c r="S118" s="82"/>
      <c r="T118" s="82"/>
      <c r="U118" s="83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127</v>
      </c>
      <c r="AU118" s="15" t="s">
        <v>83</v>
      </c>
    </row>
    <row r="119" s="11" customFormat="1" ht="22.8" customHeight="1">
      <c r="A119" s="11"/>
      <c r="B119" s="179"/>
      <c r="C119" s="180"/>
      <c r="D119" s="181" t="s">
        <v>72</v>
      </c>
      <c r="E119" s="219" t="s">
        <v>197</v>
      </c>
      <c r="F119" s="219" t="s">
        <v>198</v>
      </c>
      <c r="G119" s="180"/>
      <c r="H119" s="180"/>
      <c r="I119" s="183"/>
      <c r="J119" s="220">
        <f>BK119</f>
        <v>0</v>
      </c>
      <c r="K119" s="180"/>
      <c r="L119" s="185"/>
      <c r="M119" s="186"/>
      <c r="N119" s="187"/>
      <c r="O119" s="187"/>
      <c r="P119" s="188">
        <f>SUM(P120:P297)</f>
        <v>0</v>
      </c>
      <c r="Q119" s="187"/>
      <c r="R119" s="188">
        <f>SUM(R120:R297)</f>
        <v>56.89235</v>
      </c>
      <c r="S119" s="187"/>
      <c r="T119" s="188">
        <f>SUM(T120:T297)</f>
        <v>44.216740000000001</v>
      </c>
      <c r="U119" s="189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190" t="s">
        <v>83</v>
      </c>
      <c r="AT119" s="191" t="s">
        <v>72</v>
      </c>
      <c r="AU119" s="191" t="s">
        <v>81</v>
      </c>
      <c r="AY119" s="190" t="s">
        <v>119</v>
      </c>
      <c r="BK119" s="192">
        <f>SUM(BK120:BK297)</f>
        <v>0</v>
      </c>
    </row>
    <row r="120" s="2" customFormat="1" ht="16.5" customHeight="1">
      <c r="A120" s="36"/>
      <c r="B120" s="37"/>
      <c r="C120" s="193" t="s">
        <v>199</v>
      </c>
      <c r="D120" s="193" t="s">
        <v>120</v>
      </c>
      <c r="E120" s="194" t="s">
        <v>200</v>
      </c>
      <c r="F120" s="195" t="s">
        <v>201</v>
      </c>
      <c r="G120" s="196" t="s">
        <v>123</v>
      </c>
      <c r="H120" s="197">
        <v>912</v>
      </c>
      <c r="I120" s="198"/>
      <c r="J120" s="199">
        <f>ROUND(I120*H120,2)</f>
        <v>0</v>
      </c>
      <c r="K120" s="195" t="s">
        <v>19</v>
      </c>
      <c r="L120" s="42"/>
      <c r="M120" s="200" t="s">
        <v>19</v>
      </c>
      <c r="N120" s="201" t="s">
        <v>44</v>
      </c>
      <c r="O120" s="82"/>
      <c r="P120" s="202">
        <f>O120*H120</f>
        <v>0</v>
      </c>
      <c r="Q120" s="202">
        <v>0</v>
      </c>
      <c r="R120" s="202">
        <f>Q120*H120</f>
        <v>0</v>
      </c>
      <c r="S120" s="202">
        <v>0.046800000000000001</v>
      </c>
      <c r="T120" s="202">
        <f>S120*H120</f>
        <v>42.681600000000003</v>
      </c>
      <c r="U120" s="203" t="s">
        <v>19</v>
      </c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4" t="s">
        <v>178</v>
      </c>
      <c r="AT120" s="204" t="s">
        <v>120</v>
      </c>
      <c r="AU120" s="204" t="s">
        <v>83</v>
      </c>
      <c r="AY120" s="15" t="s">
        <v>119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5" t="s">
        <v>81</v>
      </c>
      <c r="BK120" s="205">
        <f>ROUND(I120*H120,2)</f>
        <v>0</v>
      </c>
      <c r="BL120" s="15" t="s">
        <v>178</v>
      </c>
      <c r="BM120" s="204" t="s">
        <v>202</v>
      </c>
    </row>
    <row r="121" s="2" customFormat="1">
      <c r="A121" s="36"/>
      <c r="B121" s="37"/>
      <c r="C121" s="38"/>
      <c r="D121" s="206" t="s">
        <v>127</v>
      </c>
      <c r="E121" s="38"/>
      <c r="F121" s="207" t="s">
        <v>201</v>
      </c>
      <c r="G121" s="38"/>
      <c r="H121" s="38"/>
      <c r="I121" s="208"/>
      <c r="J121" s="38"/>
      <c r="K121" s="38"/>
      <c r="L121" s="42"/>
      <c r="M121" s="221"/>
      <c r="N121" s="222"/>
      <c r="O121" s="82"/>
      <c r="P121" s="82"/>
      <c r="Q121" s="82"/>
      <c r="R121" s="82"/>
      <c r="S121" s="82"/>
      <c r="T121" s="82"/>
      <c r="U121" s="83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127</v>
      </c>
      <c r="AU121" s="15" t="s">
        <v>83</v>
      </c>
    </row>
    <row r="122" s="2" customFormat="1" ht="16.5" customHeight="1">
      <c r="A122" s="36"/>
      <c r="B122" s="37"/>
      <c r="C122" s="225" t="s">
        <v>203</v>
      </c>
      <c r="D122" s="225" t="s">
        <v>182</v>
      </c>
      <c r="E122" s="226" t="s">
        <v>204</v>
      </c>
      <c r="F122" s="227" t="s">
        <v>205</v>
      </c>
      <c r="G122" s="228" t="s">
        <v>123</v>
      </c>
      <c r="H122" s="229">
        <v>1824</v>
      </c>
      <c r="I122" s="230"/>
      <c r="J122" s="231">
        <f>ROUND(I122*H122,2)</f>
        <v>0</v>
      </c>
      <c r="K122" s="227" t="s">
        <v>19</v>
      </c>
      <c r="L122" s="232"/>
      <c r="M122" s="233" t="s">
        <v>19</v>
      </c>
      <c r="N122" s="234" t="s">
        <v>44</v>
      </c>
      <c r="O122" s="82"/>
      <c r="P122" s="202">
        <f>O122*H122</f>
        <v>0</v>
      </c>
      <c r="Q122" s="202">
        <v>0.029000000000000001</v>
      </c>
      <c r="R122" s="202">
        <f>Q122*H122</f>
        <v>52.896000000000001</v>
      </c>
      <c r="S122" s="202">
        <v>0</v>
      </c>
      <c r="T122" s="202">
        <f>S122*H122</f>
        <v>0</v>
      </c>
      <c r="U122" s="203" t="s">
        <v>19</v>
      </c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4" t="s">
        <v>185</v>
      </c>
      <c r="AT122" s="204" t="s">
        <v>182</v>
      </c>
      <c r="AU122" s="204" t="s">
        <v>83</v>
      </c>
      <c r="AY122" s="15" t="s">
        <v>119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5" t="s">
        <v>81</v>
      </c>
      <c r="BK122" s="205">
        <f>ROUND(I122*H122,2)</f>
        <v>0</v>
      </c>
      <c r="BL122" s="15" t="s">
        <v>178</v>
      </c>
      <c r="BM122" s="204" t="s">
        <v>206</v>
      </c>
    </row>
    <row r="123" s="2" customFormat="1">
      <c r="A123" s="36"/>
      <c r="B123" s="37"/>
      <c r="C123" s="38"/>
      <c r="D123" s="206" t="s">
        <v>127</v>
      </c>
      <c r="E123" s="38"/>
      <c r="F123" s="207" t="s">
        <v>205</v>
      </c>
      <c r="G123" s="38"/>
      <c r="H123" s="38"/>
      <c r="I123" s="208"/>
      <c r="J123" s="38"/>
      <c r="K123" s="38"/>
      <c r="L123" s="42"/>
      <c r="M123" s="221"/>
      <c r="N123" s="222"/>
      <c r="O123" s="82"/>
      <c r="P123" s="82"/>
      <c r="Q123" s="82"/>
      <c r="R123" s="82"/>
      <c r="S123" s="82"/>
      <c r="T123" s="82"/>
      <c r="U123" s="83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127</v>
      </c>
      <c r="AU123" s="15" t="s">
        <v>83</v>
      </c>
    </row>
    <row r="124" s="2" customFormat="1" ht="16.5" customHeight="1">
      <c r="A124" s="36"/>
      <c r="B124" s="37"/>
      <c r="C124" s="193" t="s">
        <v>207</v>
      </c>
      <c r="D124" s="193" t="s">
        <v>120</v>
      </c>
      <c r="E124" s="194" t="s">
        <v>208</v>
      </c>
      <c r="F124" s="195" t="s">
        <v>209</v>
      </c>
      <c r="G124" s="196" t="s">
        <v>123</v>
      </c>
      <c r="H124" s="197">
        <v>26</v>
      </c>
      <c r="I124" s="198"/>
      <c r="J124" s="199">
        <f>ROUND(I124*H124,2)</f>
        <v>0</v>
      </c>
      <c r="K124" s="195" t="s">
        <v>143</v>
      </c>
      <c r="L124" s="42"/>
      <c r="M124" s="200" t="s">
        <v>19</v>
      </c>
      <c r="N124" s="201" t="s">
        <v>44</v>
      </c>
      <c r="O124" s="82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2">
        <f>S124*H124</f>
        <v>0</v>
      </c>
      <c r="U124" s="203" t="s">
        <v>19</v>
      </c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4" t="s">
        <v>178</v>
      </c>
      <c r="AT124" s="204" t="s">
        <v>120</v>
      </c>
      <c r="AU124" s="204" t="s">
        <v>83</v>
      </c>
      <c r="AY124" s="15" t="s">
        <v>119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5" t="s">
        <v>81</v>
      </c>
      <c r="BK124" s="205">
        <f>ROUND(I124*H124,2)</f>
        <v>0</v>
      </c>
      <c r="BL124" s="15" t="s">
        <v>178</v>
      </c>
      <c r="BM124" s="204" t="s">
        <v>210</v>
      </c>
    </row>
    <row r="125" s="2" customFormat="1">
      <c r="A125" s="36"/>
      <c r="B125" s="37"/>
      <c r="C125" s="38"/>
      <c r="D125" s="206" t="s">
        <v>127</v>
      </c>
      <c r="E125" s="38"/>
      <c r="F125" s="207" t="s">
        <v>211</v>
      </c>
      <c r="G125" s="38"/>
      <c r="H125" s="38"/>
      <c r="I125" s="208"/>
      <c r="J125" s="38"/>
      <c r="K125" s="38"/>
      <c r="L125" s="42"/>
      <c r="M125" s="221"/>
      <c r="N125" s="222"/>
      <c r="O125" s="82"/>
      <c r="P125" s="82"/>
      <c r="Q125" s="82"/>
      <c r="R125" s="82"/>
      <c r="S125" s="82"/>
      <c r="T125" s="82"/>
      <c r="U125" s="83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127</v>
      </c>
      <c r="AU125" s="15" t="s">
        <v>83</v>
      </c>
    </row>
    <row r="126" s="2" customFormat="1">
      <c r="A126" s="36"/>
      <c r="B126" s="37"/>
      <c r="C126" s="38"/>
      <c r="D126" s="223" t="s">
        <v>145</v>
      </c>
      <c r="E126" s="38"/>
      <c r="F126" s="224" t="s">
        <v>212</v>
      </c>
      <c r="G126" s="38"/>
      <c r="H126" s="38"/>
      <c r="I126" s="208"/>
      <c r="J126" s="38"/>
      <c r="K126" s="38"/>
      <c r="L126" s="42"/>
      <c r="M126" s="221"/>
      <c r="N126" s="222"/>
      <c r="O126" s="82"/>
      <c r="P126" s="82"/>
      <c r="Q126" s="82"/>
      <c r="R126" s="82"/>
      <c r="S126" s="82"/>
      <c r="T126" s="82"/>
      <c r="U126" s="83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145</v>
      </c>
      <c r="AU126" s="15" t="s">
        <v>83</v>
      </c>
    </row>
    <row r="127" s="2" customFormat="1" ht="16.5" customHeight="1">
      <c r="A127" s="36"/>
      <c r="B127" s="37"/>
      <c r="C127" s="225" t="s">
        <v>213</v>
      </c>
      <c r="D127" s="225" t="s">
        <v>182</v>
      </c>
      <c r="E127" s="226" t="s">
        <v>214</v>
      </c>
      <c r="F127" s="227" t="s">
        <v>215</v>
      </c>
      <c r="G127" s="228" t="s">
        <v>123</v>
      </c>
      <c r="H127" s="229">
        <v>26</v>
      </c>
      <c r="I127" s="230"/>
      <c r="J127" s="231">
        <f>ROUND(I127*H127,2)</f>
        <v>0</v>
      </c>
      <c r="K127" s="227" t="s">
        <v>143</v>
      </c>
      <c r="L127" s="232"/>
      <c r="M127" s="233" t="s">
        <v>19</v>
      </c>
      <c r="N127" s="234" t="s">
        <v>44</v>
      </c>
      <c r="O127" s="82"/>
      <c r="P127" s="202">
        <f>O127*H127</f>
        <v>0</v>
      </c>
      <c r="Q127" s="202">
        <v>0.050000000000000003</v>
      </c>
      <c r="R127" s="202">
        <f>Q127*H127</f>
        <v>1.3</v>
      </c>
      <c r="S127" s="202">
        <v>0</v>
      </c>
      <c r="T127" s="202">
        <f>S127*H127</f>
        <v>0</v>
      </c>
      <c r="U127" s="203" t="s">
        <v>19</v>
      </c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4" t="s">
        <v>185</v>
      </c>
      <c r="AT127" s="204" t="s">
        <v>182</v>
      </c>
      <c r="AU127" s="204" t="s">
        <v>83</v>
      </c>
      <c r="AY127" s="15" t="s">
        <v>119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5" t="s">
        <v>81</v>
      </c>
      <c r="BK127" s="205">
        <f>ROUND(I127*H127,2)</f>
        <v>0</v>
      </c>
      <c r="BL127" s="15" t="s">
        <v>178</v>
      </c>
      <c r="BM127" s="204" t="s">
        <v>216</v>
      </c>
    </row>
    <row r="128" s="2" customFormat="1">
      <c r="A128" s="36"/>
      <c r="B128" s="37"/>
      <c r="C128" s="38"/>
      <c r="D128" s="206" t="s">
        <v>127</v>
      </c>
      <c r="E128" s="38"/>
      <c r="F128" s="207" t="s">
        <v>215</v>
      </c>
      <c r="G128" s="38"/>
      <c r="H128" s="38"/>
      <c r="I128" s="208"/>
      <c r="J128" s="38"/>
      <c r="K128" s="38"/>
      <c r="L128" s="42"/>
      <c r="M128" s="221"/>
      <c r="N128" s="222"/>
      <c r="O128" s="82"/>
      <c r="P128" s="82"/>
      <c r="Q128" s="82"/>
      <c r="R128" s="82"/>
      <c r="S128" s="82"/>
      <c r="T128" s="82"/>
      <c r="U128" s="83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127</v>
      </c>
      <c r="AU128" s="15" t="s">
        <v>83</v>
      </c>
    </row>
    <row r="129" s="2" customFormat="1" ht="21.75" customHeight="1">
      <c r="A129" s="36"/>
      <c r="B129" s="37"/>
      <c r="C129" s="193" t="s">
        <v>8</v>
      </c>
      <c r="D129" s="193" t="s">
        <v>120</v>
      </c>
      <c r="E129" s="194" t="s">
        <v>217</v>
      </c>
      <c r="F129" s="195" t="s">
        <v>218</v>
      </c>
      <c r="G129" s="196" t="s">
        <v>123</v>
      </c>
      <c r="H129" s="197">
        <v>4</v>
      </c>
      <c r="I129" s="198"/>
      <c r="J129" s="199">
        <f>ROUND(I129*H129,2)</f>
        <v>0</v>
      </c>
      <c r="K129" s="195" t="s">
        <v>143</v>
      </c>
      <c r="L129" s="42"/>
      <c r="M129" s="200" t="s">
        <v>19</v>
      </c>
      <c r="N129" s="201" t="s">
        <v>44</v>
      </c>
      <c r="O129" s="82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2">
        <f>S129*H129</f>
        <v>0</v>
      </c>
      <c r="U129" s="203" t="s">
        <v>19</v>
      </c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4" t="s">
        <v>178</v>
      </c>
      <c r="AT129" s="204" t="s">
        <v>120</v>
      </c>
      <c r="AU129" s="204" t="s">
        <v>83</v>
      </c>
      <c r="AY129" s="15" t="s">
        <v>119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5" t="s">
        <v>81</v>
      </c>
      <c r="BK129" s="205">
        <f>ROUND(I129*H129,2)</f>
        <v>0</v>
      </c>
      <c r="BL129" s="15" t="s">
        <v>178</v>
      </c>
      <c r="BM129" s="204" t="s">
        <v>219</v>
      </c>
    </row>
    <row r="130" s="2" customFormat="1">
      <c r="A130" s="36"/>
      <c r="B130" s="37"/>
      <c r="C130" s="38"/>
      <c r="D130" s="206" t="s">
        <v>127</v>
      </c>
      <c r="E130" s="38"/>
      <c r="F130" s="207" t="s">
        <v>218</v>
      </c>
      <c r="G130" s="38"/>
      <c r="H130" s="38"/>
      <c r="I130" s="208"/>
      <c r="J130" s="38"/>
      <c r="K130" s="38"/>
      <c r="L130" s="42"/>
      <c r="M130" s="221"/>
      <c r="N130" s="222"/>
      <c r="O130" s="82"/>
      <c r="P130" s="82"/>
      <c r="Q130" s="82"/>
      <c r="R130" s="82"/>
      <c r="S130" s="82"/>
      <c r="T130" s="82"/>
      <c r="U130" s="83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127</v>
      </c>
      <c r="AU130" s="15" t="s">
        <v>83</v>
      </c>
    </row>
    <row r="131" s="2" customFormat="1">
      <c r="A131" s="36"/>
      <c r="B131" s="37"/>
      <c r="C131" s="38"/>
      <c r="D131" s="223" t="s">
        <v>145</v>
      </c>
      <c r="E131" s="38"/>
      <c r="F131" s="224" t="s">
        <v>220</v>
      </c>
      <c r="G131" s="38"/>
      <c r="H131" s="38"/>
      <c r="I131" s="208"/>
      <c r="J131" s="38"/>
      <c r="K131" s="38"/>
      <c r="L131" s="42"/>
      <c r="M131" s="221"/>
      <c r="N131" s="222"/>
      <c r="O131" s="82"/>
      <c r="P131" s="82"/>
      <c r="Q131" s="82"/>
      <c r="R131" s="82"/>
      <c r="S131" s="82"/>
      <c r="T131" s="82"/>
      <c r="U131" s="83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145</v>
      </c>
      <c r="AU131" s="15" t="s">
        <v>83</v>
      </c>
    </row>
    <row r="132" s="2" customFormat="1" ht="16.5" customHeight="1">
      <c r="A132" s="36"/>
      <c r="B132" s="37"/>
      <c r="C132" s="225" t="s">
        <v>178</v>
      </c>
      <c r="D132" s="225" t="s">
        <v>182</v>
      </c>
      <c r="E132" s="226" t="s">
        <v>221</v>
      </c>
      <c r="F132" s="227" t="s">
        <v>222</v>
      </c>
      <c r="G132" s="228" t="s">
        <v>123</v>
      </c>
      <c r="H132" s="229">
        <v>4</v>
      </c>
      <c r="I132" s="230"/>
      <c r="J132" s="231">
        <f>ROUND(I132*H132,2)</f>
        <v>0</v>
      </c>
      <c r="K132" s="227" t="s">
        <v>143</v>
      </c>
      <c r="L132" s="232"/>
      <c r="M132" s="233" t="s">
        <v>19</v>
      </c>
      <c r="N132" s="234" t="s">
        <v>44</v>
      </c>
      <c r="O132" s="82"/>
      <c r="P132" s="202">
        <f>O132*H132</f>
        <v>0</v>
      </c>
      <c r="Q132" s="202">
        <v>0.029000000000000001</v>
      </c>
      <c r="R132" s="202">
        <f>Q132*H132</f>
        <v>0.11600000000000001</v>
      </c>
      <c r="S132" s="202">
        <v>0</v>
      </c>
      <c r="T132" s="202">
        <f>S132*H132</f>
        <v>0</v>
      </c>
      <c r="U132" s="203" t="s">
        <v>19</v>
      </c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4" t="s">
        <v>185</v>
      </c>
      <c r="AT132" s="204" t="s">
        <v>182</v>
      </c>
      <c r="AU132" s="204" t="s">
        <v>83</v>
      </c>
      <c r="AY132" s="15" t="s">
        <v>119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5" t="s">
        <v>81</v>
      </c>
      <c r="BK132" s="205">
        <f>ROUND(I132*H132,2)</f>
        <v>0</v>
      </c>
      <c r="BL132" s="15" t="s">
        <v>178</v>
      </c>
      <c r="BM132" s="204" t="s">
        <v>223</v>
      </c>
    </row>
    <row r="133" s="2" customFormat="1">
      <c r="A133" s="36"/>
      <c r="B133" s="37"/>
      <c r="C133" s="38"/>
      <c r="D133" s="206" t="s">
        <v>127</v>
      </c>
      <c r="E133" s="38"/>
      <c r="F133" s="207" t="s">
        <v>222</v>
      </c>
      <c r="G133" s="38"/>
      <c r="H133" s="38"/>
      <c r="I133" s="208"/>
      <c r="J133" s="38"/>
      <c r="K133" s="38"/>
      <c r="L133" s="42"/>
      <c r="M133" s="221"/>
      <c r="N133" s="222"/>
      <c r="O133" s="82"/>
      <c r="P133" s="82"/>
      <c r="Q133" s="82"/>
      <c r="R133" s="82"/>
      <c r="S133" s="82"/>
      <c r="T133" s="82"/>
      <c r="U133" s="83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127</v>
      </c>
      <c r="AU133" s="15" t="s">
        <v>83</v>
      </c>
    </row>
    <row r="134" s="2" customFormat="1" ht="24.15" customHeight="1">
      <c r="A134" s="36"/>
      <c r="B134" s="37"/>
      <c r="C134" s="193" t="s">
        <v>224</v>
      </c>
      <c r="D134" s="193" t="s">
        <v>120</v>
      </c>
      <c r="E134" s="194" t="s">
        <v>225</v>
      </c>
      <c r="F134" s="195" t="s">
        <v>226</v>
      </c>
      <c r="G134" s="196" t="s">
        <v>123</v>
      </c>
      <c r="H134" s="197">
        <v>22</v>
      </c>
      <c r="I134" s="198"/>
      <c r="J134" s="199">
        <f>ROUND(I134*H134,2)</f>
        <v>0</v>
      </c>
      <c r="K134" s="195" t="s">
        <v>143</v>
      </c>
      <c r="L134" s="42"/>
      <c r="M134" s="200" t="s">
        <v>19</v>
      </c>
      <c r="N134" s="201" t="s">
        <v>44</v>
      </c>
      <c r="O134" s="82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2">
        <f>S134*H134</f>
        <v>0</v>
      </c>
      <c r="U134" s="203" t="s">
        <v>19</v>
      </c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4" t="s">
        <v>178</v>
      </c>
      <c r="AT134" s="204" t="s">
        <v>120</v>
      </c>
      <c r="AU134" s="204" t="s">
        <v>83</v>
      </c>
      <c r="AY134" s="15" t="s">
        <v>119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5" t="s">
        <v>81</v>
      </c>
      <c r="BK134" s="205">
        <f>ROUND(I134*H134,2)</f>
        <v>0</v>
      </c>
      <c r="BL134" s="15" t="s">
        <v>178</v>
      </c>
      <c r="BM134" s="204" t="s">
        <v>227</v>
      </c>
    </row>
    <row r="135" s="2" customFormat="1">
      <c r="A135" s="36"/>
      <c r="B135" s="37"/>
      <c r="C135" s="38"/>
      <c r="D135" s="206" t="s">
        <v>127</v>
      </c>
      <c r="E135" s="38"/>
      <c r="F135" s="207" t="s">
        <v>226</v>
      </c>
      <c r="G135" s="38"/>
      <c r="H135" s="38"/>
      <c r="I135" s="208"/>
      <c r="J135" s="38"/>
      <c r="K135" s="38"/>
      <c r="L135" s="42"/>
      <c r="M135" s="221"/>
      <c r="N135" s="222"/>
      <c r="O135" s="82"/>
      <c r="P135" s="82"/>
      <c r="Q135" s="82"/>
      <c r="R135" s="82"/>
      <c r="S135" s="82"/>
      <c r="T135" s="82"/>
      <c r="U135" s="83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127</v>
      </c>
      <c r="AU135" s="15" t="s">
        <v>83</v>
      </c>
    </row>
    <row r="136" s="2" customFormat="1">
      <c r="A136" s="36"/>
      <c r="B136" s="37"/>
      <c r="C136" s="38"/>
      <c r="D136" s="223" t="s">
        <v>145</v>
      </c>
      <c r="E136" s="38"/>
      <c r="F136" s="224" t="s">
        <v>228</v>
      </c>
      <c r="G136" s="38"/>
      <c r="H136" s="38"/>
      <c r="I136" s="208"/>
      <c r="J136" s="38"/>
      <c r="K136" s="38"/>
      <c r="L136" s="42"/>
      <c r="M136" s="221"/>
      <c r="N136" s="222"/>
      <c r="O136" s="82"/>
      <c r="P136" s="82"/>
      <c r="Q136" s="82"/>
      <c r="R136" s="82"/>
      <c r="S136" s="82"/>
      <c r="T136" s="82"/>
      <c r="U136" s="83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145</v>
      </c>
      <c r="AU136" s="15" t="s">
        <v>83</v>
      </c>
    </row>
    <row r="137" s="2" customFormat="1" ht="16.5" customHeight="1">
      <c r="A137" s="36"/>
      <c r="B137" s="37"/>
      <c r="C137" s="225" t="s">
        <v>229</v>
      </c>
      <c r="D137" s="225" t="s">
        <v>182</v>
      </c>
      <c r="E137" s="226" t="s">
        <v>230</v>
      </c>
      <c r="F137" s="227" t="s">
        <v>231</v>
      </c>
      <c r="G137" s="228" t="s">
        <v>123</v>
      </c>
      <c r="H137" s="229">
        <v>22</v>
      </c>
      <c r="I137" s="230"/>
      <c r="J137" s="231">
        <f>ROUND(I137*H137,2)</f>
        <v>0</v>
      </c>
      <c r="K137" s="227" t="s">
        <v>143</v>
      </c>
      <c r="L137" s="232"/>
      <c r="M137" s="233" t="s">
        <v>19</v>
      </c>
      <c r="N137" s="234" t="s">
        <v>44</v>
      </c>
      <c r="O137" s="82"/>
      <c r="P137" s="202">
        <f>O137*H137</f>
        <v>0</v>
      </c>
      <c r="Q137" s="202">
        <v>0.034000000000000002</v>
      </c>
      <c r="R137" s="202">
        <f>Q137*H137</f>
        <v>0.748</v>
      </c>
      <c r="S137" s="202">
        <v>0</v>
      </c>
      <c r="T137" s="202">
        <f>S137*H137</f>
        <v>0</v>
      </c>
      <c r="U137" s="203" t="s">
        <v>19</v>
      </c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4" t="s">
        <v>185</v>
      </c>
      <c r="AT137" s="204" t="s">
        <v>182</v>
      </c>
      <c r="AU137" s="204" t="s">
        <v>83</v>
      </c>
      <c r="AY137" s="15" t="s">
        <v>119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5" t="s">
        <v>81</v>
      </c>
      <c r="BK137" s="205">
        <f>ROUND(I137*H137,2)</f>
        <v>0</v>
      </c>
      <c r="BL137" s="15" t="s">
        <v>178</v>
      </c>
      <c r="BM137" s="204" t="s">
        <v>232</v>
      </c>
    </row>
    <row r="138" s="2" customFormat="1">
      <c r="A138" s="36"/>
      <c r="B138" s="37"/>
      <c r="C138" s="38"/>
      <c r="D138" s="206" t="s">
        <v>127</v>
      </c>
      <c r="E138" s="38"/>
      <c r="F138" s="207" t="s">
        <v>231</v>
      </c>
      <c r="G138" s="38"/>
      <c r="H138" s="38"/>
      <c r="I138" s="208"/>
      <c r="J138" s="38"/>
      <c r="K138" s="38"/>
      <c r="L138" s="42"/>
      <c r="M138" s="221"/>
      <c r="N138" s="222"/>
      <c r="O138" s="82"/>
      <c r="P138" s="82"/>
      <c r="Q138" s="82"/>
      <c r="R138" s="82"/>
      <c r="S138" s="82"/>
      <c r="T138" s="82"/>
      <c r="U138" s="83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127</v>
      </c>
      <c r="AU138" s="15" t="s">
        <v>83</v>
      </c>
    </row>
    <row r="139" s="2" customFormat="1" ht="16.5" customHeight="1">
      <c r="A139" s="36"/>
      <c r="B139" s="37"/>
      <c r="C139" s="193" t="s">
        <v>233</v>
      </c>
      <c r="D139" s="193" t="s">
        <v>120</v>
      </c>
      <c r="E139" s="194" t="s">
        <v>234</v>
      </c>
      <c r="F139" s="195" t="s">
        <v>235</v>
      </c>
      <c r="G139" s="196" t="s">
        <v>123</v>
      </c>
      <c r="H139" s="197">
        <v>10</v>
      </c>
      <c r="I139" s="198"/>
      <c r="J139" s="199">
        <f>ROUND(I139*H139,2)</f>
        <v>0</v>
      </c>
      <c r="K139" s="195" t="s">
        <v>143</v>
      </c>
      <c r="L139" s="42"/>
      <c r="M139" s="200" t="s">
        <v>19</v>
      </c>
      <c r="N139" s="201" t="s">
        <v>44</v>
      </c>
      <c r="O139" s="82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2">
        <f>S139*H139</f>
        <v>0</v>
      </c>
      <c r="U139" s="203" t="s">
        <v>19</v>
      </c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4" t="s">
        <v>178</v>
      </c>
      <c r="AT139" s="204" t="s">
        <v>120</v>
      </c>
      <c r="AU139" s="204" t="s">
        <v>83</v>
      </c>
      <c r="AY139" s="15" t="s">
        <v>119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5" t="s">
        <v>81</v>
      </c>
      <c r="BK139" s="205">
        <f>ROUND(I139*H139,2)</f>
        <v>0</v>
      </c>
      <c r="BL139" s="15" t="s">
        <v>178</v>
      </c>
      <c r="BM139" s="204" t="s">
        <v>236</v>
      </c>
    </row>
    <row r="140" s="2" customFormat="1">
      <c r="A140" s="36"/>
      <c r="B140" s="37"/>
      <c r="C140" s="38"/>
      <c r="D140" s="206" t="s">
        <v>127</v>
      </c>
      <c r="E140" s="38"/>
      <c r="F140" s="207" t="s">
        <v>237</v>
      </c>
      <c r="G140" s="38"/>
      <c r="H140" s="38"/>
      <c r="I140" s="208"/>
      <c r="J140" s="38"/>
      <c r="K140" s="38"/>
      <c r="L140" s="42"/>
      <c r="M140" s="221"/>
      <c r="N140" s="222"/>
      <c r="O140" s="82"/>
      <c r="P140" s="82"/>
      <c r="Q140" s="82"/>
      <c r="R140" s="82"/>
      <c r="S140" s="82"/>
      <c r="T140" s="82"/>
      <c r="U140" s="83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127</v>
      </c>
      <c r="AU140" s="15" t="s">
        <v>83</v>
      </c>
    </row>
    <row r="141" s="2" customFormat="1">
      <c r="A141" s="36"/>
      <c r="B141" s="37"/>
      <c r="C141" s="38"/>
      <c r="D141" s="223" t="s">
        <v>145</v>
      </c>
      <c r="E141" s="38"/>
      <c r="F141" s="224" t="s">
        <v>238</v>
      </c>
      <c r="G141" s="38"/>
      <c r="H141" s="38"/>
      <c r="I141" s="208"/>
      <c r="J141" s="38"/>
      <c r="K141" s="38"/>
      <c r="L141" s="42"/>
      <c r="M141" s="221"/>
      <c r="N141" s="222"/>
      <c r="O141" s="82"/>
      <c r="P141" s="82"/>
      <c r="Q141" s="82"/>
      <c r="R141" s="82"/>
      <c r="S141" s="82"/>
      <c r="T141" s="82"/>
      <c r="U141" s="83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145</v>
      </c>
      <c r="AU141" s="15" t="s">
        <v>83</v>
      </c>
    </row>
    <row r="142" s="2" customFormat="1" ht="16.5" customHeight="1">
      <c r="A142" s="36"/>
      <c r="B142" s="37"/>
      <c r="C142" s="225" t="s">
        <v>239</v>
      </c>
      <c r="D142" s="225" t="s">
        <v>182</v>
      </c>
      <c r="E142" s="226" t="s">
        <v>240</v>
      </c>
      <c r="F142" s="227" t="s">
        <v>241</v>
      </c>
      <c r="G142" s="228" t="s">
        <v>123</v>
      </c>
      <c r="H142" s="229">
        <v>10</v>
      </c>
      <c r="I142" s="230"/>
      <c r="J142" s="231">
        <f>ROUND(I142*H142,2)</f>
        <v>0</v>
      </c>
      <c r="K142" s="227" t="s">
        <v>143</v>
      </c>
      <c r="L142" s="232"/>
      <c r="M142" s="233" t="s">
        <v>19</v>
      </c>
      <c r="N142" s="234" t="s">
        <v>44</v>
      </c>
      <c r="O142" s="82"/>
      <c r="P142" s="202">
        <f>O142*H142</f>
        <v>0</v>
      </c>
      <c r="Q142" s="202">
        <v>0.058000000000000003</v>
      </c>
      <c r="R142" s="202">
        <f>Q142*H142</f>
        <v>0.58000000000000007</v>
      </c>
      <c r="S142" s="202">
        <v>0</v>
      </c>
      <c r="T142" s="202">
        <f>S142*H142</f>
        <v>0</v>
      </c>
      <c r="U142" s="203" t="s">
        <v>19</v>
      </c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4" t="s">
        <v>185</v>
      </c>
      <c r="AT142" s="204" t="s">
        <v>182</v>
      </c>
      <c r="AU142" s="204" t="s">
        <v>83</v>
      </c>
      <c r="AY142" s="15" t="s">
        <v>119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5" t="s">
        <v>81</v>
      </c>
      <c r="BK142" s="205">
        <f>ROUND(I142*H142,2)</f>
        <v>0</v>
      </c>
      <c r="BL142" s="15" t="s">
        <v>178</v>
      </c>
      <c r="BM142" s="204" t="s">
        <v>242</v>
      </c>
    </row>
    <row r="143" s="2" customFormat="1">
      <c r="A143" s="36"/>
      <c r="B143" s="37"/>
      <c r="C143" s="38"/>
      <c r="D143" s="206" t="s">
        <v>127</v>
      </c>
      <c r="E143" s="38"/>
      <c r="F143" s="207" t="s">
        <v>241</v>
      </c>
      <c r="G143" s="38"/>
      <c r="H143" s="38"/>
      <c r="I143" s="208"/>
      <c r="J143" s="38"/>
      <c r="K143" s="38"/>
      <c r="L143" s="42"/>
      <c r="M143" s="221"/>
      <c r="N143" s="222"/>
      <c r="O143" s="82"/>
      <c r="P143" s="82"/>
      <c r="Q143" s="82"/>
      <c r="R143" s="82"/>
      <c r="S143" s="82"/>
      <c r="T143" s="82"/>
      <c r="U143" s="83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127</v>
      </c>
      <c r="AU143" s="15" t="s">
        <v>83</v>
      </c>
    </row>
    <row r="144" s="2" customFormat="1" ht="24.15" customHeight="1">
      <c r="A144" s="36"/>
      <c r="B144" s="37"/>
      <c r="C144" s="193" t="s">
        <v>7</v>
      </c>
      <c r="D144" s="193" t="s">
        <v>120</v>
      </c>
      <c r="E144" s="194" t="s">
        <v>243</v>
      </c>
      <c r="F144" s="195" t="s">
        <v>244</v>
      </c>
      <c r="G144" s="196" t="s">
        <v>123</v>
      </c>
      <c r="H144" s="197">
        <v>10</v>
      </c>
      <c r="I144" s="198"/>
      <c r="J144" s="199">
        <f>ROUND(I144*H144,2)</f>
        <v>0</v>
      </c>
      <c r="K144" s="195" t="s">
        <v>143</v>
      </c>
      <c r="L144" s="42"/>
      <c r="M144" s="200" t="s">
        <v>19</v>
      </c>
      <c r="N144" s="201" t="s">
        <v>44</v>
      </c>
      <c r="O144" s="82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2">
        <f>S144*H144</f>
        <v>0</v>
      </c>
      <c r="U144" s="203" t="s">
        <v>19</v>
      </c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4" t="s">
        <v>178</v>
      </c>
      <c r="AT144" s="204" t="s">
        <v>120</v>
      </c>
      <c r="AU144" s="204" t="s">
        <v>83</v>
      </c>
      <c r="AY144" s="15" t="s">
        <v>119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5" t="s">
        <v>81</v>
      </c>
      <c r="BK144" s="205">
        <f>ROUND(I144*H144,2)</f>
        <v>0</v>
      </c>
      <c r="BL144" s="15" t="s">
        <v>178</v>
      </c>
      <c r="BM144" s="204" t="s">
        <v>245</v>
      </c>
    </row>
    <row r="145" s="2" customFormat="1">
      <c r="A145" s="36"/>
      <c r="B145" s="37"/>
      <c r="C145" s="38"/>
      <c r="D145" s="206" t="s">
        <v>127</v>
      </c>
      <c r="E145" s="38"/>
      <c r="F145" s="207" t="s">
        <v>244</v>
      </c>
      <c r="G145" s="38"/>
      <c r="H145" s="38"/>
      <c r="I145" s="208"/>
      <c r="J145" s="38"/>
      <c r="K145" s="38"/>
      <c r="L145" s="42"/>
      <c r="M145" s="221"/>
      <c r="N145" s="222"/>
      <c r="O145" s="82"/>
      <c r="P145" s="82"/>
      <c r="Q145" s="82"/>
      <c r="R145" s="82"/>
      <c r="S145" s="82"/>
      <c r="T145" s="82"/>
      <c r="U145" s="83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127</v>
      </c>
      <c r="AU145" s="15" t="s">
        <v>83</v>
      </c>
    </row>
    <row r="146" s="2" customFormat="1">
      <c r="A146" s="36"/>
      <c r="B146" s="37"/>
      <c r="C146" s="38"/>
      <c r="D146" s="223" t="s">
        <v>145</v>
      </c>
      <c r="E146" s="38"/>
      <c r="F146" s="224" t="s">
        <v>246</v>
      </c>
      <c r="G146" s="38"/>
      <c r="H146" s="38"/>
      <c r="I146" s="208"/>
      <c r="J146" s="38"/>
      <c r="K146" s="38"/>
      <c r="L146" s="42"/>
      <c r="M146" s="221"/>
      <c r="N146" s="222"/>
      <c r="O146" s="82"/>
      <c r="P146" s="82"/>
      <c r="Q146" s="82"/>
      <c r="R146" s="82"/>
      <c r="S146" s="82"/>
      <c r="T146" s="82"/>
      <c r="U146" s="83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145</v>
      </c>
      <c r="AU146" s="15" t="s">
        <v>83</v>
      </c>
    </row>
    <row r="147" s="2" customFormat="1" ht="16.5" customHeight="1">
      <c r="A147" s="36"/>
      <c r="B147" s="37"/>
      <c r="C147" s="225" t="s">
        <v>247</v>
      </c>
      <c r="D147" s="225" t="s">
        <v>182</v>
      </c>
      <c r="E147" s="226" t="s">
        <v>248</v>
      </c>
      <c r="F147" s="227" t="s">
        <v>249</v>
      </c>
      <c r="G147" s="228" t="s">
        <v>123</v>
      </c>
      <c r="H147" s="229">
        <v>10</v>
      </c>
      <c r="I147" s="230"/>
      <c r="J147" s="231">
        <f>ROUND(I147*H147,2)</f>
        <v>0</v>
      </c>
      <c r="K147" s="227" t="s">
        <v>143</v>
      </c>
      <c r="L147" s="232"/>
      <c r="M147" s="233" t="s">
        <v>19</v>
      </c>
      <c r="N147" s="234" t="s">
        <v>44</v>
      </c>
      <c r="O147" s="82"/>
      <c r="P147" s="202">
        <f>O147*H147</f>
        <v>0</v>
      </c>
      <c r="Q147" s="202">
        <v>0.045999999999999999</v>
      </c>
      <c r="R147" s="202">
        <f>Q147*H147</f>
        <v>0.45999999999999996</v>
      </c>
      <c r="S147" s="202">
        <v>0</v>
      </c>
      <c r="T147" s="202">
        <f>S147*H147</f>
        <v>0</v>
      </c>
      <c r="U147" s="203" t="s">
        <v>19</v>
      </c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4" t="s">
        <v>185</v>
      </c>
      <c r="AT147" s="204" t="s">
        <v>182</v>
      </c>
      <c r="AU147" s="204" t="s">
        <v>83</v>
      </c>
      <c r="AY147" s="15" t="s">
        <v>119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5" t="s">
        <v>81</v>
      </c>
      <c r="BK147" s="205">
        <f>ROUND(I147*H147,2)</f>
        <v>0</v>
      </c>
      <c r="BL147" s="15" t="s">
        <v>178</v>
      </c>
      <c r="BM147" s="204" t="s">
        <v>250</v>
      </c>
    </row>
    <row r="148" s="2" customFormat="1">
      <c r="A148" s="36"/>
      <c r="B148" s="37"/>
      <c r="C148" s="38"/>
      <c r="D148" s="206" t="s">
        <v>127</v>
      </c>
      <c r="E148" s="38"/>
      <c r="F148" s="207" t="s">
        <v>249</v>
      </c>
      <c r="G148" s="38"/>
      <c r="H148" s="38"/>
      <c r="I148" s="208"/>
      <c r="J148" s="38"/>
      <c r="K148" s="38"/>
      <c r="L148" s="42"/>
      <c r="M148" s="221"/>
      <c r="N148" s="222"/>
      <c r="O148" s="82"/>
      <c r="P148" s="82"/>
      <c r="Q148" s="82"/>
      <c r="R148" s="82"/>
      <c r="S148" s="82"/>
      <c r="T148" s="82"/>
      <c r="U148" s="83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127</v>
      </c>
      <c r="AU148" s="15" t="s">
        <v>83</v>
      </c>
    </row>
    <row r="149" s="2" customFormat="1" ht="21.75" customHeight="1">
      <c r="A149" s="36"/>
      <c r="B149" s="37"/>
      <c r="C149" s="193" t="s">
        <v>251</v>
      </c>
      <c r="D149" s="193" t="s">
        <v>120</v>
      </c>
      <c r="E149" s="194" t="s">
        <v>252</v>
      </c>
      <c r="F149" s="195" t="s">
        <v>253</v>
      </c>
      <c r="G149" s="196" t="s">
        <v>123</v>
      </c>
      <c r="H149" s="197">
        <v>4</v>
      </c>
      <c r="I149" s="198"/>
      <c r="J149" s="199">
        <f>ROUND(I149*H149,2)</f>
        <v>0</v>
      </c>
      <c r="K149" s="195" t="s">
        <v>143</v>
      </c>
      <c r="L149" s="42"/>
      <c r="M149" s="200" t="s">
        <v>19</v>
      </c>
      <c r="N149" s="201" t="s">
        <v>44</v>
      </c>
      <c r="O149" s="82"/>
      <c r="P149" s="202">
        <f>O149*H149</f>
        <v>0</v>
      </c>
      <c r="Q149" s="202">
        <v>0</v>
      </c>
      <c r="R149" s="202">
        <f>Q149*H149</f>
        <v>0</v>
      </c>
      <c r="S149" s="202">
        <v>0.01</v>
      </c>
      <c r="T149" s="202">
        <f>S149*H149</f>
        <v>0.040000000000000001</v>
      </c>
      <c r="U149" s="203" t="s">
        <v>19</v>
      </c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4" t="s">
        <v>178</v>
      </c>
      <c r="AT149" s="204" t="s">
        <v>120</v>
      </c>
      <c r="AU149" s="204" t="s">
        <v>83</v>
      </c>
      <c r="AY149" s="15" t="s">
        <v>119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5" t="s">
        <v>81</v>
      </c>
      <c r="BK149" s="205">
        <f>ROUND(I149*H149,2)</f>
        <v>0</v>
      </c>
      <c r="BL149" s="15" t="s">
        <v>178</v>
      </c>
      <c r="BM149" s="204" t="s">
        <v>254</v>
      </c>
    </row>
    <row r="150" s="2" customFormat="1">
      <c r="A150" s="36"/>
      <c r="B150" s="37"/>
      <c r="C150" s="38"/>
      <c r="D150" s="206" t="s">
        <v>127</v>
      </c>
      <c r="E150" s="38"/>
      <c r="F150" s="207" t="s">
        <v>253</v>
      </c>
      <c r="G150" s="38"/>
      <c r="H150" s="38"/>
      <c r="I150" s="208"/>
      <c r="J150" s="38"/>
      <c r="K150" s="38"/>
      <c r="L150" s="42"/>
      <c r="M150" s="221"/>
      <c r="N150" s="222"/>
      <c r="O150" s="82"/>
      <c r="P150" s="82"/>
      <c r="Q150" s="82"/>
      <c r="R150" s="82"/>
      <c r="S150" s="82"/>
      <c r="T150" s="82"/>
      <c r="U150" s="83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127</v>
      </c>
      <c r="AU150" s="15" t="s">
        <v>83</v>
      </c>
    </row>
    <row r="151" s="2" customFormat="1">
      <c r="A151" s="36"/>
      <c r="B151" s="37"/>
      <c r="C151" s="38"/>
      <c r="D151" s="223" t="s">
        <v>145</v>
      </c>
      <c r="E151" s="38"/>
      <c r="F151" s="224" t="s">
        <v>255</v>
      </c>
      <c r="G151" s="38"/>
      <c r="H151" s="38"/>
      <c r="I151" s="208"/>
      <c r="J151" s="38"/>
      <c r="K151" s="38"/>
      <c r="L151" s="42"/>
      <c r="M151" s="221"/>
      <c r="N151" s="222"/>
      <c r="O151" s="82"/>
      <c r="P151" s="82"/>
      <c r="Q151" s="82"/>
      <c r="R151" s="82"/>
      <c r="S151" s="82"/>
      <c r="T151" s="82"/>
      <c r="U151" s="83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145</v>
      </c>
      <c r="AU151" s="15" t="s">
        <v>83</v>
      </c>
    </row>
    <row r="152" s="2" customFormat="1" ht="24.15" customHeight="1">
      <c r="A152" s="36"/>
      <c r="B152" s="37"/>
      <c r="C152" s="193" t="s">
        <v>256</v>
      </c>
      <c r="D152" s="193" t="s">
        <v>120</v>
      </c>
      <c r="E152" s="194" t="s">
        <v>257</v>
      </c>
      <c r="F152" s="195" t="s">
        <v>258</v>
      </c>
      <c r="G152" s="196" t="s">
        <v>123</v>
      </c>
      <c r="H152" s="197">
        <v>22</v>
      </c>
      <c r="I152" s="198"/>
      <c r="J152" s="199">
        <f>ROUND(I152*H152,2)</f>
        <v>0</v>
      </c>
      <c r="K152" s="195" t="s">
        <v>143</v>
      </c>
      <c r="L152" s="42"/>
      <c r="M152" s="200" t="s">
        <v>19</v>
      </c>
      <c r="N152" s="201" t="s">
        <v>44</v>
      </c>
      <c r="O152" s="82"/>
      <c r="P152" s="202">
        <f>O152*H152</f>
        <v>0</v>
      </c>
      <c r="Q152" s="202">
        <v>0</v>
      </c>
      <c r="R152" s="202">
        <f>Q152*H152</f>
        <v>0</v>
      </c>
      <c r="S152" s="202">
        <v>0.014999999999999999</v>
      </c>
      <c r="T152" s="202">
        <f>S152*H152</f>
        <v>0.32999999999999996</v>
      </c>
      <c r="U152" s="203" t="s">
        <v>19</v>
      </c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4" t="s">
        <v>178</v>
      </c>
      <c r="AT152" s="204" t="s">
        <v>120</v>
      </c>
      <c r="AU152" s="204" t="s">
        <v>83</v>
      </c>
      <c r="AY152" s="15" t="s">
        <v>119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5" t="s">
        <v>81</v>
      </c>
      <c r="BK152" s="205">
        <f>ROUND(I152*H152,2)</f>
        <v>0</v>
      </c>
      <c r="BL152" s="15" t="s">
        <v>178</v>
      </c>
      <c r="BM152" s="204" t="s">
        <v>259</v>
      </c>
    </row>
    <row r="153" s="2" customFormat="1">
      <c r="A153" s="36"/>
      <c r="B153" s="37"/>
      <c r="C153" s="38"/>
      <c r="D153" s="206" t="s">
        <v>127</v>
      </c>
      <c r="E153" s="38"/>
      <c r="F153" s="207" t="s">
        <v>258</v>
      </c>
      <c r="G153" s="38"/>
      <c r="H153" s="38"/>
      <c r="I153" s="208"/>
      <c r="J153" s="38"/>
      <c r="K153" s="38"/>
      <c r="L153" s="42"/>
      <c r="M153" s="221"/>
      <c r="N153" s="222"/>
      <c r="O153" s="82"/>
      <c r="P153" s="82"/>
      <c r="Q153" s="82"/>
      <c r="R153" s="82"/>
      <c r="S153" s="82"/>
      <c r="T153" s="82"/>
      <c r="U153" s="83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127</v>
      </c>
      <c r="AU153" s="15" t="s">
        <v>83</v>
      </c>
    </row>
    <row r="154" s="2" customFormat="1">
      <c r="A154" s="36"/>
      <c r="B154" s="37"/>
      <c r="C154" s="38"/>
      <c r="D154" s="223" t="s">
        <v>145</v>
      </c>
      <c r="E154" s="38"/>
      <c r="F154" s="224" t="s">
        <v>260</v>
      </c>
      <c r="G154" s="38"/>
      <c r="H154" s="38"/>
      <c r="I154" s="208"/>
      <c r="J154" s="38"/>
      <c r="K154" s="38"/>
      <c r="L154" s="42"/>
      <c r="M154" s="221"/>
      <c r="N154" s="222"/>
      <c r="O154" s="82"/>
      <c r="P154" s="82"/>
      <c r="Q154" s="82"/>
      <c r="R154" s="82"/>
      <c r="S154" s="82"/>
      <c r="T154" s="82"/>
      <c r="U154" s="83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145</v>
      </c>
      <c r="AU154" s="15" t="s">
        <v>83</v>
      </c>
    </row>
    <row r="155" s="2" customFormat="1" ht="24.15" customHeight="1">
      <c r="A155" s="36"/>
      <c r="B155" s="37"/>
      <c r="C155" s="193" t="s">
        <v>261</v>
      </c>
      <c r="D155" s="193" t="s">
        <v>120</v>
      </c>
      <c r="E155" s="194" t="s">
        <v>262</v>
      </c>
      <c r="F155" s="195" t="s">
        <v>263</v>
      </c>
      <c r="G155" s="196" t="s">
        <v>123</v>
      </c>
      <c r="H155" s="197">
        <v>10</v>
      </c>
      <c r="I155" s="198"/>
      <c r="J155" s="199">
        <f>ROUND(I155*H155,2)</f>
        <v>0</v>
      </c>
      <c r="K155" s="195" t="s">
        <v>143</v>
      </c>
      <c r="L155" s="42"/>
      <c r="M155" s="200" t="s">
        <v>19</v>
      </c>
      <c r="N155" s="201" t="s">
        <v>44</v>
      </c>
      <c r="O155" s="82"/>
      <c r="P155" s="202">
        <f>O155*H155</f>
        <v>0</v>
      </c>
      <c r="Q155" s="202">
        <v>0</v>
      </c>
      <c r="R155" s="202">
        <f>Q155*H155</f>
        <v>0</v>
      </c>
      <c r="S155" s="202">
        <v>0.025999999999999999</v>
      </c>
      <c r="T155" s="202">
        <f>S155*H155</f>
        <v>0.26000000000000001</v>
      </c>
      <c r="U155" s="203" t="s">
        <v>19</v>
      </c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4" t="s">
        <v>178</v>
      </c>
      <c r="AT155" s="204" t="s">
        <v>120</v>
      </c>
      <c r="AU155" s="204" t="s">
        <v>83</v>
      </c>
      <c r="AY155" s="15" t="s">
        <v>119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5" t="s">
        <v>81</v>
      </c>
      <c r="BK155" s="205">
        <f>ROUND(I155*H155,2)</f>
        <v>0</v>
      </c>
      <c r="BL155" s="15" t="s">
        <v>178</v>
      </c>
      <c r="BM155" s="204" t="s">
        <v>264</v>
      </c>
    </row>
    <row r="156" s="2" customFormat="1">
      <c r="A156" s="36"/>
      <c r="B156" s="37"/>
      <c r="C156" s="38"/>
      <c r="D156" s="206" t="s">
        <v>127</v>
      </c>
      <c r="E156" s="38"/>
      <c r="F156" s="207" t="s">
        <v>263</v>
      </c>
      <c r="G156" s="38"/>
      <c r="H156" s="38"/>
      <c r="I156" s="208"/>
      <c r="J156" s="38"/>
      <c r="K156" s="38"/>
      <c r="L156" s="42"/>
      <c r="M156" s="221"/>
      <c r="N156" s="222"/>
      <c r="O156" s="82"/>
      <c r="P156" s="82"/>
      <c r="Q156" s="82"/>
      <c r="R156" s="82"/>
      <c r="S156" s="82"/>
      <c r="T156" s="82"/>
      <c r="U156" s="83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127</v>
      </c>
      <c r="AU156" s="15" t="s">
        <v>83</v>
      </c>
    </row>
    <row r="157" s="2" customFormat="1">
      <c r="A157" s="36"/>
      <c r="B157" s="37"/>
      <c r="C157" s="38"/>
      <c r="D157" s="223" t="s">
        <v>145</v>
      </c>
      <c r="E157" s="38"/>
      <c r="F157" s="224" t="s">
        <v>265</v>
      </c>
      <c r="G157" s="38"/>
      <c r="H157" s="38"/>
      <c r="I157" s="208"/>
      <c r="J157" s="38"/>
      <c r="K157" s="38"/>
      <c r="L157" s="42"/>
      <c r="M157" s="221"/>
      <c r="N157" s="222"/>
      <c r="O157" s="82"/>
      <c r="P157" s="82"/>
      <c r="Q157" s="82"/>
      <c r="R157" s="82"/>
      <c r="S157" s="82"/>
      <c r="T157" s="82"/>
      <c r="U157" s="83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145</v>
      </c>
      <c r="AU157" s="15" t="s">
        <v>83</v>
      </c>
    </row>
    <row r="158" s="2" customFormat="1" ht="21.75" customHeight="1">
      <c r="A158" s="36"/>
      <c r="B158" s="37"/>
      <c r="C158" s="193" t="s">
        <v>266</v>
      </c>
      <c r="D158" s="193" t="s">
        <v>120</v>
      </c>
      <c r="E158" s="194" t="s">
        <v>267</v>
      </c>
      <c r="F158" s="195" t="s">
        <v>268</v>
      </c>
      <c r="G158" s="196" t="s">
        <v>123</v>
      </c>
      <c r="H158" s="197">
        <v>4</v>
      </c>
      <c r="I158" s="198"/>
      <c r="J158" s="199">
        <f>ROUND(I158*H158,2)</f>
        <v>0</v>
      </c>
      <c r="K158" s="195" t="s">
        <v>143</v>
      </c>
      <c r="L158" s="42"/>
      <c r="M158" s="200" t="s">
        <v>19</v>
      </c>
      <c r="N158" s="201" t="s">
        <v>44</v>
      </c>
      <c r="O158" s="82"/>
      <c r="P158" s="202">
        <f>O158*H158</f>
        <v>0</v>
      </c>
      <c r="Q158" s="202">
        <v>0</v>
      </c>
      <c r="R158" s="202">
        <f>Q158*H158</f>
        <v>0</v>
      </c>
      <c r="S158" s="202">
        <v>0.014999999999999999</v>
      </c>
      <c r="T158" s="202">
        <f>S158*H158</f>
        <v>0.059999999999999998</v>
      </c>
      <c r="U158" s="203" t="s">
        <v>19</v>
      </c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4" t="s">
        <v>178</v>
      </c>
      <c r="AT158" s="204" t="s">
        <v>120</v>
      </c>
      <c r="AU158" s="204" t="s">
        <v>83</v>
      </c>
      <c r="AY158" s="15" t="s">
        <v>119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5" t="s">
        <v>81</v>
      </c>
      <c r="BK158" s="205">
        <f>ROUND(I158*H158,2)</f>
        <v>0</v>
      </c>
      <c r="BL158" s="15" t="s">
        <v>178</v>
      </c>
      <c r="BM158" s="204" t="s">
        <v>269</v>
      </c>
    </row>
    <row r="159" s="2" customFormat="1">
      <c r="A159" s="36"/>
      <c r="B159" s="37"/>
      <c r="C159" s="38"/>
      <c r="D159" s="206" t="s">
        <v>127</v>
      </c>
      <c r="E159" s="38"/>
      <c r="F159" s="207" t="s">
        <v>268</v>
      </c>
      <c r="G159" s="38"/>
      <c r="H159" s="38"/>
      <c r="I159" s="208"/>
      <c r="J159" s="38"/>
      <c r="K159" s="38"/>
      <c r="L159" s="42"/>
      <c r="M159" s="221"/>
      <c r="N159" s="222"/>
      <c r="O159" s="82"/>
      <c r="P159" s="82"/>
      <c r="Q159" s="82"/>
      <c r="R159" s="82"/>
      <c r="S159" s="82"/>
      <c r="T159" s="82"/>
      <c r="U159" s="83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127</v>
      </c>
      <c r="AU159" s="15" t="s">
        <v>83</v>
      </c>
    </row>
    <row r="160" s="2" customFormat="1">
      <c r="A160" s="36"/>
      <c r="B160" s="37"/>
      <c r="C160" s="38"/>
      <c r="D160" s="223" t="s">
        <v>145</v>
      </c>
      <c r="E160" s="38"/>
      <c r="F160" s="224" t="s">
        <v>270</v>
      </c>
      <c r="G160" s="38"/>
      <c r="H160" s="38"/>
      <c r="I160" s="208"/>
      <c r="J160" s="38"/>
      <c r="K160" s="38"/>
      <c r="L160" s="42"/>
      <c r="M160" s="221"/>
      <c r="N160" s="222"/>
      <c r="O160" s="82"/>
      <c r="P160" s="82"/>
      <c r="Q160" s="82"/>
      <c r="R160" s="82"/>
      <c r="S160" s="82"/>
      <c r="T160" s="82"/>
      <c r="U160" s="83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145</v>
      </c>
      <c r="AU160" s="15" t="s">
        <v>83</v>
      </c>
    </row>
    <row r="161" s="2" customFormat="1" ht="16.5" customHeight="1">
      <c r="A161" s="36"/>
      <c r="B161" s="37"/>
      <c r="C161" s="193" t="s">
        <v>271</v>
      </c>
      <c r="D161" s="193" t="s">
        <v>120</v>
      </c>
      <c r="E161" s="194" t="s">
        <v>272</v>
      </c>
      <c r="F161" s="195" t="s">
        <v>273</v>
      </c>
      <c r="G161" s="196" t="s">
        <v>123</v>
      </c>
      <c r="H161" s="197">
        <v>4</v>
      </c>
      <c r="I161" s="198"/>
      <c r="J161" s="199">
        <f>ROUND(I161*H161,2)</f>
        <v>0</v>
      </c>
      <c r="K161" s="195" t="s">
        <v>143</v>
      </c>
      <c r="L161" s="42"/>
      <c r="M161" s="200" t="s">
        <v>19</v>
      </c>
      <c r="N161" s="201" t="s">
        <v>44</v>
      </c>
      <c r="O161" s="82"/>
      <c r="P161" s="202">
        <f>O161*H161</f>
        <v>0</v>
      </c>
      <c r="Q161" s="202">
        <v>0</v>
      </c>
      <c r="R161" s="202">
        <f>Q161*H161</f>
        <v>0</v>
      </c>
      <c r="S161" s="202">
        <v>0.034000000000000002</v>
      </c>
      <c r="T161" s="202">
        <f>S161*H161</f>
        <v>0.13600000000000001</v>
      </c>
      <c r="U161" s="203" t="s">
        <v>19</v>
      </c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4" t="s">
        <v>178</v>
      </c>
      <c r="AT161" s="204" t="s">
        <v>120</v>
      </c>
      <c r="AU161" s="204" t="s">
        <v>83</v>
      </c>
      <c r="AY161" s="15" t="s">
        <v>119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5" t="s">
        <v>81</v>
      </c>
      <c r="BK161" s="205">
        <f>ROUND(I161*H161,2)</f>
        <v>0</v>
      </c>
      <c r="BL161" s="15" t="s">
        <v>178</v>
      </c>
      <c r="BM161" s="204" t="s">
        <v>274</v>
      </c>
    </row>
    <row r="162" s="2" customFormat="1">
      <c r="A162" s="36"/>
      <c r="B162" s="37"/>
      <c r="C162" s="38"/>
      <c r="D162" s="206" t="s">
        <v>127</v>
      </c>
      <c r="E162" s="38"/>
      <c r="F162" s="207" t="s">
        <v>273</v>
      </c>
      <c r="G162" s="38"/>
      <c r="H162" s="38"/>
      <c r="I162" s="208"/>
      <c r="J162" s="38"/>
      <c r="K162" s="38"/>
      <c r="L162" s="42"/>
      <c r="M162" s="221"/>
      <c r="N162" s="222"/>
      <c r="O162" s="82"/>
      <c r="P162" s="82"/>
      <c r="Q162" s="82"/>
      <c r="R162" s="82"/>
      <c r="S162" s="82"/>
      <c r="T162" s="82"/>
      <c r="U162" s="83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127</v>
      </c>
      <c r="AU162" s="15" t="s">
        <v>83</v>
      </c>
    </row>
    <row r="163" s="2" customFormat="1">
      <c r="A163" s="36"/>
      <c r="B163" s="37"/>
      <c r="C163" s="38"/>
      <c r="D163" s="223" t="s">
        <v>145</v>
      </c>
      <c r="E163" s="38"/>
      <c r="F163" s="224" t="s">
        <v>275</v>
      </c>
      <c r="G163" s="38"/>
      <c r="H163" s="38"/>
      <c r="I163" s="208"/>
      <c r="J163" s="38"/>
      <c r="K163" s="38"/>
      <c r="L163" s="42"/>
      <c r="M163" s="221"/>
      <c r="N163" s="222"/>
      <c r="O163" s="82"/>
      <c r="P163" s="82"/>
      <c r="Q163" s="82"/>
      <c r="R163" s="82"/>
      <c r="S163" s="82"/>
      <c r="T163" s="82"/>
      <c r="U163" s="83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145</v>
      </c>
      <c r="AU163" s="15" t="s">
        <v>83</v>
      </c>
    </row>
    <row r="164" s="2" customFormat="1" ht="16.5" customHeight="1">
      <c r="A164" s="36"/>
      <c r="B164" s="37"/>
      <c r="C164" s="193" t="s">
        <v>276</v>
      </c>
      <c r="D164" s="193" t="s">
        <v>120</v>
      </c>
      <c r="E164" s="194" t="s">
        <v>277</v>
      </c>
      <c r="F164" s="195" t="s">
        <v>278</v>
      </c>
      <c r="G164" s="196" t="s">
        <v>123</v>
      </c>
      <c r="H164" s="197">
        <v>4</v>
      </c>
      <c r="I164" s="198"/>
      <c r="J164" s="199">
        <f>ROUND(I164*H164,2)</f>
        <v>0</v>
      </c>
      <c r="K164" s="195" t="s">
        <v>143</v>
      </c>
      <c r="L164" s="42"/>
      <c r="M164" s="200" t="s">
        <v>19</v>
      </c>
      <c r="N164" s="201" t="s">
        <v>44</v>
      </c>
      <c r="O164" s="82"/>
      <c r="P164" s="202">
        <f>O164*H164</f>
        <v>0</v>
      </c>
      <c r="Q164" s="202">
        <v>0</v>
      </c>
      <c r="R164" s="202">
        <f>Q164*H164</f>
        <v>0</v>
      </c>
      <c r="S164" s="202">
        <v>0.039</v>
      </c>
      <c r="T164" s="202">
        <f>S164*H164</f>
        <v>0.156</v>
      </c>
      <c r="U164" s="203" t="s">
        <v>19</v>
      </c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4" t="s">
        <v>178</v>
      </c>
      <c r="AT164" s="204" t="s">
        <v>120</v>
      </c>
      <c r="AU164" s="204" t="s">
        <v>83</v>
      </c>
      <c r="AY164" s="15" t="s">
        <v>119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5" t="s">
        <v>81</v>
      </c>
      <c r="BK164" s="205">
        <f>ROUND(I164*H164,2)</f>
        <v>0</v>
      </c>
      <c r="BL164" s="15" t="s">
        <v>178</v>
      </c>
      <c r="BM164" s="204" t="s">
        <v>279</v>
      </c>
    </row>
    <row r="165" s="2" customFormat="1">
      <c r="A165" s="36"/>
      <c r="B165" s="37"/>
      <c r="C165" s="38"/>
      <c r="D165" s="206" t="s">
        <v>127</v>
      </c>
      <c r="E165" s="38"/>
      <c r="F165" s="207" t="s">
        <v>278</v>
      </c>
      <c r="G165" s="38"/>
      <c r="H165" s="38"/>
      <c r="I165" s="208"/>
      <c r="J165" s="38"/>
      <c r="K165" s="38"/>
      <c r="L165" s="42"/>
      <c r="M165" s="221"/>
      <c r="N165" s="222"/>
      <c r="O165" s="82"/>
      <c r="P165" s="82"/>
      <c r="Q165" s="82"/>
      <c r="R165" s="82"/>
      <c r="S165" s="82"/>
      <c r="T165" s="82"/>
      <c r="U165" s="83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127</v>
      </c>
      <c r="AU165" s="15" t="s">
        <v>83</v>
      </c>
    </row>
    <row r="166" s="2" customFormat="1">
      <c r="A166" s="36"/>
      <c r="B166" s="37"/>
      <c r="C166" s="38"/>
      <c r="D166" s="223" t="s">
        <v>145</v>
      </c>
      <c r="E166" s="38"/>
      <c r="F166" s="224" t="s">
        <v>280</v>
      </c>
      <c r="G166" s="38"/>
      <c r="H166" s="38"/>
      <c r="I166" s="208"/>
      <c r="J166" s="38"/>
      <c r="K166" s="38"/>
      <c r="L166" s="42"/>
      <c r="M166" s="221"/>
      <c r="N166" s="222"/>
      <c r="O166" s="82"/>
      <c r="P166" s="82"/>
      <c r="Q166" s="82"/>
      <c r="R166" s="82"/>
      <c r="S166" s="82"/>
      <c r="T166" s="82"/>
      <c r="U166" s="83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145</v>
      </c>
      <c r="AU166" s="15" t="s">
        <v>83</v>
      </c>
    </row>
    <row r="167" s="2" customFormat="1" ht="16.5" customHeight="1">
      <c r="A167" s="36"/>
      <c r="B167" s="37"/>
      <c r="C167" s="193" t="s">
        <v>281</v>
      </c>
      <c r="D167" s="193" t="s">
        <v>120</v>
      </c>
      <c r="E167" s="194" t="s">
        <v>282</v>
      </c>
      <c r="F167" s="195" t="s">
        <v>283</v>
      </c>
      <c r="G167" s="196" t="s">
        <v>123</v>
      </c>
      <c r="H167" s="197">
        <v>4</v>
      </c>
      <c r="I167" s="198"/>
      <c r="J167" s="199">
        <f>ROUND(I167*H167,2)</f>
        <v>0</v>
      </c>
      <c r="K167" s="195" t="s">
        <v>143</v>
      </c>
      <c r="L167" s="42"/>
      <c r="M167" s="200" t="s">
        <v>19</v>
      </c>
      <c r="N167" s="201" t="s">
        <v>44</v>
      </c>
      <c r="O167" s="82"/>
      <c r="P167" s="202">
        <f>O167*H167</f>
        <v>0</v>
      </c>
      <c r="Q167" s="202">
        <v>0</v>
      </c>
      <c r="R167" s="202">
        <f>Q167*H167</f>
        <v>0</v>
      </c>
      <c r="S167" s="202">
        <v>0.039</v>
      </c>
      <c r="T167" s="202">
        <f>S167*H167</f>
        <v>0.156</v>
      </c>
      <c r="U167" s="203" t="s">
        <v>19</v>
      </c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4" t="s">
        <v>178</v>
      </c>
      <c r="AT167" s="204" t="s">
        <v>120</v>
      </c>
      <c r="AU167" s="204" t="s">
        <v>83</v>
      </c>
      <c r="AY167" s="15" t="s">
        <v>119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5" t="s">
        <v>81</v>
      </c>
      <c r="BK167" s="205">
        <f>ROUND(I167*H167,2)</f>
        <v>0</v>
      </c>
      <c r="BL167" s="15" t="s">
        <v>178</v>
      </c>
      <c r="BM167" s="204" t="s">
        <v>284</v>
      </c>
    </row>
    <row r="168" s="2" customFormat="1">
      <c r="A168" s="36"/>
      <c r="B168" s="37"/>
      <c r="C168" s="38"/>
      <c r="D168" s="206" t="s">
        <v>127</v>
      </c>
      <c r="E168" s="38"/>
      <c r="F168" s="207" t="s">
        <v>283</v>
      </c>
      <c r="G168" s="38"/>
      <c r="H168" s="38"/>
      <c r="I168" s="208"/>
      <c r="J168" s="38"/>
      <c r="K168" s="38"/>
      <c r="L168" s="42"/>
      <c r="M168" s="221"/>
      <c r="N168" s="222"/>
      <c r="O168" s="82"/>
      <c r="P168" s="82"/>
      <c r="Q168" s="82"/>
      <c r="R168" s="82"/>
      <c r="S168" s="82"/>
      <c r="T168" s="82"/>
      <c r="U168" s="83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127</v>
      </c>
      <c r="AU168" s="15" t="s">
        <v>83</v>
      </c>
    </row>
    <row r="169" s="2" customFormat="1">
      <c r="A169" s="36"/>
      <c r="B169" s="37"/>
      <c r="C169" s="38"/>
      <c r="D169" s="223" t="s">
        <v>145</v>
      </c>
      <c r="E169" s="38"/>
      <c r="F169" s="224" t="s">
        <v>285</v>
      </c>
      <c r="G169" s="38"/>
      <c r="H169" s="38"/>
      <c r="I169" s="208"/>
      <c r="J169" s="38"/>
      <c r="K169" s="38"/>
      <c r="L169" s="42"/>
      <c r="M169" s="221"/>
      <c r="N169" s="222"/>
      <c r="O169" s="82"/>
      <c r="P169" s="82"/>
      <c r="Q169" s="82"/>
      <c r="R169" s="82"/>
      <c r="S169" s="82"/>
      <c r="T169" s="82"/>
      <c r="U169" s="83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145</v>
      </c>
      <c r="AU169" s="15" t="s">
        <v>83</v>
      </c>
    </row>
    <row r="170" s="2" customFormat="1" ht="16.5" customHeight="1">
      <c r="A170" s="36"/>
      <c r="B170" s="37"/>
      <c r="C170" s="193" t="s">
        <v>286</v>
      </c>
      <c r="D170" s="193" t="s">
        <v>120</v>
      </c>
      <c r="E170" s="194" t="s">
        <v>287</v>
      </c>
      <c r="F170" s="195" t="s">
        <v>288</v>
      </c>
      <c r="G170" s="196" t="s">
        <v>123</v>
      </c>
      <c r="H170" s="197">
        <v>4</v>
      </c>
      <c r="I170" s="198"/>
      <c r="J170" s="199">
        <f>ROUND(I170*H170,2)</f>
        <v>0</v>
      </c>
      <c r="K170" s="195" t="s">
        <v>143</v>
      </c>
      <c r="L170" s="42"/>
      <c r="M170" s="200" t="s">
        <v>19</v>
      </c>
      <c r="N170" s="201" t="s">
        <v>44</v>
      </c>
      <c r="O170" s="82"/>
      <c r="P170" s="202">
        <f>O170*H170</f>
        <v>0</v>
      </c>
      <c r="Q170" s="202">
        <v>0</v>
      </c>
      <c r="R170" s="202">
        <f>Q170*H170</f>
        <v>0</v>
      </c>
      <c r="S170" s="202">
        <v>0.052999999999999998</v>
      </c>
      <c r="T170" s="202">
        <f>S170*H170</f>
        <v>0.21199999999999999</v>
      </c>
      <c r="U170" s="203" t="s">
        <v>19</v>
      </c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4" t="s">
        <v>178</v>
      </c>
      <c r="AT170" s="204" t="s">
        <v>120</v>
      </c>
      <c r="AU170" s="204" t="s">
        <v>83</v>
      </c>
      <c r="AY170" s="15" t="s">
        <v>119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5" t="s">
        <v>81</v>
      </c>
      <c r="BK170" s="205">
        <f>ROUND(I170*H170,2)</f>
        <v>0</v>
      </c>
      <c r="BL170" s="15" t="s">
        <v>178</v>
      </c>
      <c r="BM170" s="204" t="s">
        <v>289</v>
      </c>
    </row>
    <row r="171" s="2" customFormat="1">
      <c r="A171" s="36"/>
      <c r="B171" s="37"/>
      <c r="C171" s="38"/>
      <c r="D171" s="206" t="s">
        <v>127</v>
      </c>
      <c r="E171" s="38"/>
      <c r="F171" s="207" t="s">
        <v>288</v>
      </c>
      <c r="G171" s="38"/>
      <c r="H171" s="38"/>
      <c r="I171" s="208"/>
      <c r="J171" s="38"/>
      <c r="K171" s="38"/>
      <c r="L171" s="42"/>
      <c r="M171" s="221"/>
      <c r="N171" s="222"/>
      <c r="O171" s="82"/>
      <c r="P171" s="82"/>
      <c r="Q171" s="82"/>
      <c r="R171" s="82"/>
      <c r="S171" s="82"/>
      <c r="T171" s="82"/>
      <c r="U171" s="83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127</v>
      </c>
      <c r="AU171" s="15" t="s">
        <v>83</v>
      </c>
    </row>
    <row r="172" s="2" customFormat="1">
      <c r="A172" s="36"/>
      <c r="B172" s="37"/>
      <c r="C172" s="38"/>
      <c r="D172" s="223" t="s">
        <v>145</v>
      </c>
      <c r="E172" s="38"/>
      <c r="F172" s="224" t="s">
        <v>290</v>
      </c>
      <c r="G172" s="38"/>
      <c r="H172" s="38"/>
      <c r="I172" s="208"/>
      <c r="J172" s="38"/>
      <c r="K172" s="38"/>
      <c r="L172" s="42"/>
      <c r="M172" s="221"/>
      <c r="N172" s="222"/>
      <c r="O172" s="82"/>
      <c r="P172" s="82"/>
      <c r="Q172" s="82"/>
      <c r="R172" s="82"/>
      <c r="S172" s="82"/>
      <c r="T172" s="82"/>
      <c r="U172" s="83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145</v>
      </c>
      <c r="AU172" s="15" t="s">
        <v>83</v>
      </c>
    </row>
    <row r="173" s="2" customFormat="1" ht="16.5" customHeight="1">
      <c r="A173" s="36"/>
      <c r="B173" s="37"/>
      <c r="C173" s="193" t="s">
        <v>291</v>
      </c>
      <c r="D173" s="193" t="s">
        <v>120</v>
      </c>
      <c r="E173" s="194" t="s">
        <v>292</v>
      </c>
      <c r="F173" s="195" t="s">
        <v>293</v>
      </c>
      <c r="G173" s="196" t="s">
        <v>177</v>
      </c>
      <c r="H173" s="197">
        <v>210</v>
      </c>
      <c r="I173" s="198"/>
      <c r="J173" s="199">
        <f>ROUND(I173*H173,2)</f>
        <v>0</v>
      </c>
      <c r="K173" s="195" t="s">
        <v>143</v>
      </c>
      <c r="L173" s="42"/>
      <c r="M173" s="200" t="s">
        <v>19</v>
      </c>
      <c r="N173" s="201" t="s">
        <v>44</v>
      </c>
      <c r="O173" s="82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2">
        <f>S173*H173</f>
        <v>0</v>
      </c>
      <c r="U173" s="203" t="s">
        <v>19</v>
      </c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4" t="s">
        <v>178</v>
      </c>
      <c r="AT173" s="204" t="s">
        <v>120</v>
      </c>
      <c r="AU173" s="204" t="s">
        <v>83</v>
      </c>
      <c r="AY173" s="15" t="s">
        <v>119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5" t="s">
        <v>81</v>
      </c>
      <c r="BK173" s="205">
        <f>ROUND(I173*H173,2)</f>
        <v>0</v>
      </c>
      <c r="BL173" s="15" t="s">
        <v>178</v>
      </c>
      <c r="BM173" s="204" t="s">
        <v>294</v>
      </c>
    </row>
    <row r="174" s="2" customFormat="1">
      <c r="A174" s="36"/>
      <c r="B174" s="37"/>
      <c r="C174" s="38"/>
      <c r="D174" s="206" t="s">
        <v>127</v>
      </c>
      <c r="E174" s="38"/>
      <c r="F174" s="207" t="s">
        <v>293</v>
      </c>
      <c r="G174" s="38"/>
      <c r="H174" s="38"/>
      <c r="I174" s="208"/>
      <c r="J174" s="38"/>
      <c r="K174" s="38"/>
      <c r="L174" s="42"/>
      <c r="M174" s="221"/>
      <c r="N174" s="222"/>
      <c r="O174" s="82"/>
      <c r="P174" s="82"/>
      <c r="Q174" s="82"/>
      <c r="R174" s="82"/>
      <c r="S174" s="82"/>
      <c r="T174" s="82"/>
      <c r="U174" s="83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127</v>
      </c>
      <c r="AU174" s="15" t="s">
        <v>83</v>
      </c>
    </row>
    <row r="175" s="2" customFormat="1">
      <c r="A175" s="36"/>
      <c r="B175" s="37"/>
      <c r="C175" s="38"/>
      <c r="D175" s="223" t="s">
        <v>145</v>
      </c>
      <c r="E175" s="38"/>
      <c r="F175" s="224" t="s">
        <v>295</v>
      </c>
      <c r="G175" s="38"/>
      <c r="H175" s="38"/>
      <c r="I175" s="208"/>
      <c r="J175" s="38"/>
      <c r="K175" s="38"/>
      <c r="L175" s="42"/>
      <c r="M175" s="221"/>
      <c r="N175" s="222"/>
      <c r="O175" s="82"/>
      <c r="P175" s="82"/>
      <c r="Q175" s="82"/>
      <c r="R175" s="82"/>
      <c r="S175" s="82"/>
      <c r="T175" s="82"/>
      <c r="U175" s="83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145</v>
      </c>
      <c r="AU175" s="15" t="s">
        <v>83</v>
      </c>
    </row>
    <row r="176" s="2" customFormat="1" ht="16.5" customHeight="1">
      <c r="A176" s="36"/>
      <c r="B176" s="37"/>
      <c r="C176" s="225" t="s">
        <v>185</v>
      </c>
      <c r="D176" s="225" t="s">
        <v>182</v>
      </c>
      <c r="E176" s="226" t="s">
        <v>296</v>
      </c>
      <c r="F176" s="227" t="s">
        <v>297</v>
      </c>
      <c r="G176" s="228" t="s">
        <v>177</v>
      </c>
      <c r="H176" s="229">
        <v>216.30000000000001</v>
      </c>
      <c r="I176" s="230"/>
      <c r="J176" s="231">
        <f>ROUND(I176*H176,2)</f>
        <v>0</v>
      </c>
      <c r="K176" s="227" t="s">
        <v>143</v>
      </c>
      <c r="L176" s="232"/>
      <c r="M176" s="233" t="s">
        <v>19</v>
      </c>
      <c r="N176" s="234" t="s">
        <v>44</v>
      </c>
      <c r="O176" s="82"/>
      <c r="P176" s="202">
        <f>O176*H176</f>
        <v>0</v>
      </c>
      <c r="Q176" s="202">
        <v>0.001</v>
      </c>
      <c r="R176" s="202">
        <f>Q176*H176</f>
        <v>0.21630000000000002</v>
      </c>
      <c r="S176" s="202">
        <v>0</v>
      </c>
      <c r="T176" s="202">
        <f>S176*H176</f>
        <v>0</v>
      </c>
      <c r="U176" s="203" t="s">
        <v>19</v>
      </c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4" t="s">
        <v>185</v>
      </c>
      <c r="AT176" s="204" t="s">
        <v>182</v>
      </c>
      <c r="AU176" s="204" t="s">
        <v>83</v>
      </c>
      <c r="AY176" s="15" t="s">
        <v>119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5" t="s">
        <v>81</v>
      </c>
      <c r="BK176" s="205">
        <f>ROUND(I176*H176,2)</f>
        <v>0</v>
      </c>
      <c r="BL176" s="15" t="s">
        <v>178</v>
      </c>
      <c r="BM176" s="204" t="s">
        <v>298</v>
      </c>
    </row>
    <row r="177" s="2" customFormat="1">
      <c r="A177" s="36"/>
      <c r="B177" s="37"/>
      <c r="C177" s="38"/>
      <c r="D177" s="206" t="s">
        <v>127</v>
      </c>
      <c r="E177" s="38"/>
      <c r="F177" s="207" t="s">
        <v>297</v>
      </c>
      <c r="G177" s="38"/>
      <c r="H177" s="38"/>
      <c r="I177" s="208"/>
      <c r="J177" s="38"/>
      <c r="K177" s="38"/>
      <c r="L177" s="42"/>
      <c r="M177" s="221"/>
      <c r="N177" s="222"/>
      <c r="O177" s="82"/>
      <c r="P177" s="82"/>
      <c r="Q177" s="82"/>
      <c r="R177" s="82"/>
      <c r="S177" s="82"/>
      <c r="T177" s="82"/>
      <c r="U177" s="83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127</v>
      </c>
      <c r="AU177" s="15" t="s">
        <v>83</v>
      </c>
    </row>
    <row r="178" s="2" customFormat="1" ht="16.5" customHeight="1">
      <c r="A178" s="36"/>
      <c r="B178" s="37"/>
      <c r="C178" s="193" t="s">
        <v>299</v>
      </c>
      <c r="D178" s="193" t="s">
        <v>120</v>
      </c>
      <c r="E178" s="194" t="s">
        <v>300</v>
      </c>
      <c r="F178" s="195" t="s">
        <v>301</v>
      </c>
      <c r="G178" s="196" t="s">
        <v>177</v>
      </c>
      <c r="H178" s="197">
        <v>105</v>
      </c>
      <c r="I178" s="198"/>
      <c r="J178" s="199">
        <f>ROUND(I178*H178,2)</f>
        <v>0</v>
      </c>
      <c r="K178" s="195" t="s">
        <v>143</v>
      </c>
      <c r="L178" s="42"/>
      <c r="M178" s="200" t="s">
        <v>19</v>
      </c>
      <c r="N178" s="201" t="s">
        <v>44</v>
      </c>
      <c r="O178" s="82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2">
        <f>S178*H178</f>
        <v>0</v>
      </c>
      <c r="U178" s="203" t="s">
        <v>19</v>
      </c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4" t="s">
        <v>178</v>
      </c>
      <c r="AT178" s="204" t="s">
        <v>120</v>
      </c>
      <c r="AU178" s="204" t="s">
        <v>83</v>
      </c>
      <c r="AY178" s="15" t="s">
        <v>119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5" t="s">
        <v>81</v>
      </c>
      <c r="BK178" s="205">
        <f>ROUND(I178*H178,2)</f>
        <v>0</v>
      </c>
      <c r="BL178" s="15" t="s">
        <v>178</v>
      </c>
      <c r="BM178" s="204" t="s">
        <v>302</v>
      </c>
    </row>
    <row r="179" s="2" customFormat="1">
      <c r="A179" s="36"/>
      <c r="B179" s="37"/>
      <c r="C179" s="38"/>
      <c r="D179" s="206" t="s">
        <v>127</v>
      </c>
      <c r="E179" s="38"/>
      <c r="F179" s="207" t="s">
        <v>301</v>
      </c>
      <c r="G179" s="38"/>
      <c r="H179" s="38"/>
      <c r="I179" s="208"/>
      <c r="J179" s="38"/>
      <c r="K179" s="38"/>
      <c r="L179" s="42"/>
      <c r="M179" s="221"/>
      <c r="N179" s="222"/>
      <c r="O179" s="82"/>
      <c r="P179" s="82"/>
      <c r="Q179" s="82"/>
      <c r="R179" s="82"/>
      <c r="S179" s="82"/>
      <c r="T179" s="82"/>
      <c r="U179" s="83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127</v>
      </c>
      <c r="AU179" s="15" t="s">
        <v>83</v>
      </c>
    </row>
    <row r="180" s="2" customFormat="1">
      <c r="A180" s="36"/>
      <c r="B180" s="37"/>
      <c r="C180" s="38"/>
      <c r="D180" s="223" t="s">
        <v>145</v>
      </c>
      <c r="E180" s="38"/>
      <c r="F180" s="224" t="s">
        <v>303</v>
      </c>
      <c r="G180" s="38"/>
      <c r="H180" s="38"/>
      <c r="I180" s="208"/>
      <c r="J180" s="38"/>
      <c r="K180" s="38"/>
      <c r="L180" s="42"/>
      <c r="M180" s="221"/>
      <c r="N180" s="222"/>
      <c r="O180" s="82"/>
      <c r="P180" s="82"/>
      <c r="Q180" s="82"/>
      <c r="R180" s="82"/>
      <c r="S180" s="82"/>
      <c r="T180" s="82"/>
      <c r="U180" s="83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145</v>
      </c>
      <c r="AU180" s="15" t="s">
        <v>83</v>
      </c>
    </row>
    <row r="181" s="2" customFormat="1" ht="16.5" customHeight="1">
      <c r="A181" s="36"/>
      <c r="B181" s="37"/>
      <c r="C181" s="225" t="s">
        <v>304</v>
      </c>
      <c r="D181" s="225" t="s">
        <v>182</v>
      </c>
      <c r="E181" s="226" t="s">
        <v>305</v>
      </c>
      <c r="F181" s="227" t="s">
        <v>306</v>
      </c>
      <c r="G181" s="228" t="s">
        <v>177</v>
      </c>
      <c r="H181" s="229">
        <v>108.15000000000001</v>
      </c>
      <c r="I181" s="230"/>
      <c r="J181" s="231">
        <f>ROUND(I181*H181,2)</f>
        <v>0</v>
      </c>
      <c r="K181" s="227" t="s">
        <v>143</v>
      </c>
      <c r="L181" s="232"/>
      <c r="M181" s="233" t="s">
        <v>19</v>
      </c>
      <c r="N181" s="234" t="s">
        <v>44</v>
      </c>
      <c r="O181" s="82"/>
      <c r="P181" s="202">
        <f>O181*H181</f>
        <v>0</v>
      </c>
      <c r="Q181" s="202">
        <v>0.0016000000000000001</v>
      </c>
      <c r="R181" s="202">
        <f>Q181*H181</f>
        <v>0.17304000000000003</v>
      </c>
      <c r="S181" s="202">
        <v>0</v>
      </c>
      <c r="T181" s="202">
        <f>S181*H181</f>
        <v>0</v>
      </c>
      <c r="U181" s="203" t="s">
        <v>19</v>
      </c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4" t="s">
        <v>185</v>
      </c>
      <c r="AT181" s="204" t="s">
        <v>182</v>
      </c>
      <c r="AU181" s="204" t="s">
        <v>83</v>
      </c>
      <c r="AY181" s="15" t="s">
        <v>119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5" t="s">
        <v>81</v>
      </c>
      <c r="BK181" s="205">
        <f>ROUND(I181*H181,2)</f>
        <v>0</v>
      </c>
      <c r="BL181" s="15" t="s">
        <v>178</v>
      </c>
      <c r="BM181" s="204" t="s">
        <v>307</v>
      </c>
    </row>
    <row r="182" s="2" customFormat="1">
      <c r="A182" s="36"/>
      <c r="B182" s="37"/>
      <c r="C182" s="38"/>
      <c r="D182" s="206" t="s">
        <v>127</v>
      </c>
      <c r="E182" s="38"/>
      <c r="F182" s="207" t="s">
        <v>306</v>
      </c>
      <c r="G182" s="38"/>
      <c r="H182" s="38"/>
      <c r="I182" s="208"/>
      <c r="J182" s="38"/>
      <c r="K182" s="38"/>
      <c r="L182" s="42"/>
      <c r="M182" s="221"/>
      <c r="N182" s="222"/>
      <c r="O182" s="82"/>
      <c r="P182" s="82"/>
      <c r="Q182" s="82"/>
      <c r="R182" s="82"/>
      <c r="S182" s="82"/>
      <c r="T182" s="82"/>
      <c r="U182" s="83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127</v>
      </c>
      <c r="AU182" s="15" t="s">
        <v>83</v>
      </c>
    </row>
    <row r="183" s="2" customFormat="1" ht="16.5" customHeight="1">
      <c r="A183" s="36"/>
      <c r="B183" s="37"/>
      <c r="C183" s="193" t="s">
        <v>308</v>
      </c>
      <c r="D183" s="193" t="s">
        <v>120</v>
      </c>
      <c r="E183" s="194" t="s">
        <v>309</v>
      </c>
      <c r="F183" s="195" t="s">
        <v>310</v>
      </c>
      <c r="G183" s="196" t="s">
        <v>123</v>
      </c>
      <c r="H183" s="197">
        <v>60</v>
      </c>
      <c r="I183" s="198"/>
      <c r="J183" s="199">
        <f>ROUND(I183*H183,2)</f>
        <v>0</v>
      </c>
      <c r="K183" s="195" t="s">
        <v>143</v>
      </c>
      <c r="L183" s="42"/>
      <c r="M183" s="200" t="s">
        <v>19</v>
      </c>
      <c r="N183" s="201" t="s">
        <v>44</v>
      </c>
      <c r="O183" s="82"/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2">
        <f>S183*H183</f>
        <v>0</v>
      </c>
      <c r="U183" s="203" t="s">
        <v>19</v>
      </c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4" t="s">
        <v>178</v>
      </c>
      <c r="AT183" s="204" t="s">
        <v>120</v>
      </c>
      <c r="AU183" s="204" t="s">
        <v>83</v>
      </c>
      <c r="AY183" s="15" t="s">
        <v>119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5" t="s">
        <v>81</v>
      </c>
      <c r="BK183" s="205">
        <f>ROUND(I183*H183,2)</f>
        <v>0</v>
      </c>
      <c r="BL183" s="15" t="s">
        <v>178</v>
      </c>
      <c r="BM183" s="204" t="s">
        <v>311</v>
      </c>
    </row>
    <row r="184" s="2" customFormat="1">
      <c r="A184" s="36"/>
      <c r="B184" s="37"/>
      <c r="C184" s="38"/>
      <c r="D184" s="206" t="s">
        <v>127</v>
      </c>
      <c r="E184" s="38"/>
      <c r="F184" s="207" t="s">
        <v>310</v>
      </c>
      <c r="G184" s="38"/>
      <c r="H184" s="38"/>
      <c r="I184" s="208"/>
      <c r="J184" s="38"/>
      <c r="K184" s="38"/>
      <c r="L184" s="42"/>
      <c r="M184" s="221"/>
      <c r="N184" s="222"/>
      <c r="O184" s="82"/>
      <c r="P184" s="82"/>
      <c r="Q184" s="82"/>
      <c r="R184" s="82"/>
      <c r="S184" s="82"/>
      <c r="T184" s="82"/>
      <c r="U184" s="83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127</v>
      </c>
      <c r="AU184" s="15" t="s">
        <v>83</v>
      </c>
    </row>
    <row r="185" s="2" customFormat="1">
      <c r="A185" s="36"/>
      <c r="B185" s="37"/>
      <c r="C185" s="38"/>
      <c r="D185" s="223" t="s">
        <v>145</v>
      </c>
      <c r="E185" s="38"/>
      <c r="F185" s="224" t="s">
        <v>312</v>
      </c>
      <c r="G185" s="38"/>
      <c r="H185" s="38"/>
      <c r="I185" s="208"/>
      <c r="J185" s="38"/>
      <c r="K185" s="38"/>
      <c r="L185" s="42"/>
      <c r="M185" s="221"/>
      <c r="N185" s="222"/>
      <c r="O185" s="82"/>
      <c r="P185" s="82"/>
      <c r="Q185" s="82"/>
      <c r="R185" s="82"/>
      <c r="S185" s="82"/>
      <c r="T185" s="82"/>
      <c r="U185" s="83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145</v>
      </c>
      <c r="AU185" s="15" t="s">
        <v>83</v>
      </c>
    </row>
    <row r="186" s="2" customFormat="1" ht="16.5" customHeight="1">
      <c r="A186" s="36"/>
      <c r="B186" s="37"/>
      <c r="C186" s="193" t="s">
        <v>313</v>
      </c>
      <c r="D186" s="193" t="s">
        <v>120</v>
      </c>
      <c r="E186" s="194" t="s">
        <v>314</v>
      </c>
      <c r="F186" s="195" t="s">
        <v>315</v>
      </c>
      <c r="G186" s="196" t="s">
        <v>123</v>
      </c>
      <c r="H186" s="197">
        <v>30</v>
      </c>
      <c r="I186" s="198"/>
      <c r="J186" s="199">
        <f>ROUND(I186*H186,2)</f>
        <v>0</v>
      </c>
      <c r="K186" s="195" t="s">
        <v>143</v>
      </c>
      <c r="L186" s="42"/>
      <c r="M186" s="200" t="s">
        <v>19</v>
      </c>
      <c r="N186" s="201" t="s">
        <v>44</v>
      </c>
      <c r="O186" s="82"/>
      <c r="P186" s="202">
        <f>O186*H186</f>
        <v>0</v>
      </c>
      <c r="Q186" s="202">
        <v>0</v>
      </c>
      <c r="R186" s="202">
        <f>Q186*H186</f>
        <v>0</v>
      </c>
      <c r="S186" s="202">
        <v>0</v>
      </c>
      <c r="T186" s="202">
        <f>S186*H186</f>
        <v>0</v>
      </c>
      <c r="U186" s="203" t="s">
        <v>19</v>
      </c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4" t="s">
        <v>178</v>
      </c>
      <c r="AT186" s="204" t="s">
        <v>120</v>
      </c>
      <c r="AU186" s="204" t="s">
        <v>83</v>
      </c>
      <c r="AY186" s="15" t="s">
        <v>119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5" t="s">
        <v>81</v>
      </c>
      <c r="BK186" s="205">
        <f>ROUND(I186*H186,2)</f>
        <v>0</v>
      </c>
      <c r="BL186" s="15" t="s">
        <v>178</v>
      </c>
      <c r="BM186" s="204" t="s">
        <v>316</v>
      </c>
    </row>
    <row r="187" s="2" customFormat="1">
      <c r="A187" s="36"/>
      <c r="B187" s="37"/>
      <c r="C187" s="38"/>
      <c r="D187" s="206" t="s">
        <v>127</v>
      </c>
      <c r="E187" s="38"/>
      <c r="F187" s="207" t="s">
        <v>315</v>
      </c>
      <c r="G187" s="38"/>
      <c r="H187" s="38"/>
      <c r="I187" s="208"/>
      <c r="J187" s="38"/>
      <c r="K187" s="38"/>
      <c r="L187" s="42"/>
      <c r="M187" s="221"/>
      <c r="N187" s="222"/>
      <c r="O187" s="82"/>
      <c r="P187" s="82"/>
      <c r="Q187" s="82"/>
      <c r="R187" s="82"/>
      <c r="S187" s="82"/>
      <c r="T187" s="82"/>
      <c r="U187" s="83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127</v>
      </c>
      <c r="AU187" s="15" t="s">
        <v>83</v>
      </c>
    </row>
    <row r="188" s="2" customFormat="1">
      <c r="A188" s="36"/>
      <c r="B188" s="37"/>
      <c r="C188" s="38"/>
      <c r="D188" s="223" t="s">
        <v>145</v>
      </c>
      <c r="E188" s="38"/>
      <c r="F188" s="224" t="s">
        <v>317</v>
      </c>
      <c r="G188" s="38"/>
      <c r="H188" s="38"/>
      <c r="I188" s="208"/>
      <c r="J188" s="38"/>
      <c r="K188" s="38"/>
      <c r="L188" s="42"/>
      <c r="M188" s="221"/>
      <c r="N188" s="222"/>
      <c r="O188" s="82"/>
      <c r="P188" s="82"/>
      <c r="Q188" s="82"/>
      <c r="R188" s="82"/>
      <c r="S188" s="82"/>
      <c r="T188" s="82"/>
      <c r="U188" s="83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145</v>
      </c>
      <c r="AU188" s="15" t="s">
        <v>83</v>
      </c>
    </row>
    <row r="189" s="2" customFormat="1" ht="16.5" customHeight="1">
      <c r="A189" s="36"/>
      <c r="B189" s="37"/>
      <c r="C189" s="193" t="s">
        <v>318</v>
      </c>
      <c r="D189" s="193" t="s">
        <v>120</v>
      </c>
      <c r="E189" s="194" t="s">
        <v>319</v>
      </c>
      <c r="F189" s="195" t="s">
        <v>320</v>
      </c>
      <c r="G189" s="196" t="s">
        <v>123</v>
      </c>
      <c r="H189" s="197">
        <v>60</v>
      </c>
      <c r="I189" s="198"/>
      <c r="J189" s="199">
        <f>ROUND(I189*H189,2)</f>
        <v>0</v>
      </c>
      <c r="K189" s="195" t="s">
        <v>143</v>
      </c>
      <c r="L189" s="42"/>
      <c r="M189" s="200" t="s">
        <v>19</v>
      </c>
      <c r="N189" s="201" t="s">
        <v>44</v>
      </c>
      <c r="O189" s="82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2">
        <f>S189*H189</f>
        <v>0</v>
      </c>
      <c r="U189" s="203" t="s">
        <v>19</v>
      </c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4" t="s">
        <v>178</v>
      </c>
      <c r="AT189" s="204" t="s">
        <v>120</v>
      </c>
      <c r="AU189" s="204" t="s">
        <v>83</v>
      </c>
      <c r="AY189" s="15" t="s">
        <v>119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5" t="s">
        <v>81</v>
      </c>
      <c r="BK189" s="205">
        <f>ROUND(I189*H189,2)</f>
        <v>0</v>
      </c>
      <c r="BL189" s="15" t="s">
        <v>178</v>
      </c>
      <c r="BM189" s="204" t="s">
        <v>321</v>
      </c>
    </row>
    <row r="190" s="2" customFormat="1">
      <c r="A190" s="36"/>
      <c r="B190" s="37"/>
      <c r="C190" s="38"/>
      <c r="D190" s="206" t="s">
        <v>127</v>
      </c>
      <c r="E190" s="38"/>
      <c r="F190" s="207" t="s">
        <v>320</v>
      </c>
      <c r="G190" s="38"/>
      <c r="H190" s="38"/>
      <c r="I190" s="208"/>
      <c r="J190" s="38"/>
      <c r="K190" s="38"/>
      <c r="L190" s="42"/>
      <c r="M190" s="221"/>
      <c r="N190" s="222"/>
      <c r="O190" s="82"/>
      <c r="P190" s="82"/>
      <c r="Q190" s="82"/>
      <c r="R190" s="82"/>
      <c r="S190" s="82"/>
      <c r="T190" s="82"/>
      <c r="U190" s="83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127</v>
      </c>
      <c r="AU190" s="15" t="s">
        <v>83</v>
      </c>
    </row>
    <row r="191" s="2" customFormat="1">
      <c r="A191" s="36"/>
      <c r="B191" s="37"/>
      <c r="C191" s="38"/>
      <c r="D191" s="223" t="s">
        <v>145</v>
      </c>
      <c r="E191" s="38"/>
      <c r="F191" s="224" t="s">
        <v>322</v>
      </c>
      <c r="G191" s="38"/>
      <c r="H191" s="38"/>
      <c r="I191" s="208"/>
      <c r="J191" s="38"/>
      <c r="K191" s="38"/>
      <c r="L191" s="42"/>
      <c r="M191" s="221"/>
      <c r="N191" s="222"/>
      <c r="O191" s="82"/>
      <c r="P191" s="82"/>
      <c r="Q191" s="82"/>
      <c r="R191" s="82"/>
      <c r="S191" s="82"/>
      <c r="T191" s="82"/>
      <c r="U191" s="83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145</v>
      </c>
      <c r="AU191" s="15" t="s">
        <v>83</v>
      </c>
    </row>
    <row r="192" s="2" customFormat="1" ht="16.5" customHeight="1">
      <c r="A192" s="36"/>
      <c r="B192" s="37"/>
      <c r="C192" s="193" t="s">
        <v>323</v>
      </c>
      <c r="D192" s="193" t="s">
        <v>120</v>
      </c>
      <c r="E192" s="194" t="s">
        <v>324</v>
      </c>
      <c r="F192" s="195" t="s">
        <v>325</v>
      </c>
      <c r="G192" s="196" t="s">
        <v>123</v>
      </c>
      <c r="H192" s="197">
        <v>30</v>
      </c>
      <c r="I192" s="198"/>
      <c r="J192" s="199">
        <f>ROUND(I192*H192,2)</f>
        <v>0</v>
      </c>
      <c r="K192" s="195" t="s">
        <v>143</v>
      </c>
      <c r="L192" s="42"/>
      <c r="M192" s="200" t="s">
        <v>19</v>
      </c>
      <c r="N192" s="201" t="s">
        <v>44</v>
      </c>
      <c r="O192" s="82"/>
      <c r="P192" s="202">
        <f>O192*H192</f>
        <v>0</v>
      </c>
      <c r="Q192" s="202">
        <v>0</v>
      </c>
      <c r="R192" s="202">
        <f>Q192*H192</f>
        <v>0</v>
      </c>
      <c r="S192" s="202">
        <v>0</v>
      </c>
      <c r="T192" s="202">
        <f>S192*H192</f>
        <v>0</v>
      </c>
      <c r="U192" s="203" t="s">
        <v>19</v>
      </c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4" t="s">
        <v>178</v>
      </c>
      <c r="AT192" s="204" t="s">
        <v>120</v>
      </c>
      <c r="AU192" s="204" t="s">
        <v>83</v>
      </c>
      <c r="AY192" s="15" t="s">
        <v>119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5" t="s">
        <v>81</v>
      </c>
      <c r="BK192" s="205">
        <f>ROUND(I192*H192,2)</f>
        <v>0</v>
      </c>
      <c r="BL192" s="15" t="s">
        <v>178</v>
      </c>
      <c r="BM192" s="204" t="s">
        <v>326</v>
      </c>
    </row>
    <row r="193" s="2" customFormat="1">
      <c r="A193" s="36"/>
      <c r="B193" s="37"/>
      <c r="C193" s="38"/>
      <c r="D193" s="206" t="s">
        <v>127</v>
      </c>
      <c r="E193" s="38"/>
      <c r="F193" s="207" t="s">
        <v>325</v>
      </c>
      <c r="G193" s="38"/>
      <c r="H193" s="38"/>
      <c r="I193" s="208"/>
      <c r="J193" s="38"/>
      <c r="K193" s="38"/>
      <c r="L193" s="42"/>
      <c r="M193" s="221"/>
      <c r="N193" s="222"/>
      <c r="O193" s="82"/>
      <c r="P193" s="82"/>
      <c r="Q193" s="82"/>
      <c r="R193" s="82"/>
      <c r="S193" s="82"/>
      <c r="T193" s="82"/>
      <c r="U193" s="83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127</v>
      </c>
      <c r="AU193" s="15" t="s">
        <v>83</v>
      </c>
    </row>
    <row r="194" s="2" customFormat="1">
      <c r="A194" s="36"/>
      <c r="B194" s="37"/>
      <c r="C194" s="38"/>
      <c r="D194" s="223" t="s">
        <v>145</v>
      </c>
      <c r="E194" s="38"/>
      <c r="F194" s="224" t="s">
        <v>327</v>
      </c>
      <c r="G194" s="38"/>
      <c r="H194" s="38"/>
      <c r="I194" s="208"/>
      <c r="J194" s="38"/>
      <c r="K194" s="38"/>
      <c r="L194" s="42"/>
      <c r="M194" s="221"/>
      <c r="N194" s="222"/>
      <c r="O194" s="82"/>
      <c r="P194" s="82"/>
      <c r="Q194" s="82"/>
      <c r="R194" s="82"/>
      <c r="S194" s="82"/>
      <c r="T194" s="82"/>
      <c r="U194" s="83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145</v>
      </c>
      <c r="AU194" s="15" t="s">
        <v>83</v>
      </c>
    </row>
    <row r="195" s="2" customFormat="1" ht="16.5" customHeight="1">
      <c r="A195" s="36"/>
      <c r="B195" s="37"/>
      <c r="C195" s="193" t="s">
        <v>328</v>
      </c>
      <c r="D195" s="193" t="s">
        <v>120</v>
      </c>
      <c r="E195" s="194" t="s">
        <v>329</v>
      </c>
      <c r="F195" s="195" t="s">
        <v>330</v>
      </c>
      <c r="G195" s="196" t="s">
        <v>177</v>
      </c>
      <c r="H195" s="197">
        <v>150</v>
      </c>
      <c r="I195" s="198"/>
      <c r="J195" s="199">
        <f>ROUND(I195*H195,2)</f>
        <v>0</v>
      </c>
      <c r="K195" s="195" t="s">
        <v>143</v>
      </c>
      <c r="L195" s="42"/>
      <c r="M195" s="200" t="s">
        <v>19</v>
      </c>
      <c r="N195" s="201" t="s">
        <v>44</v>
      </c>
      <c r="O195" s="82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2">
        <f>S195*H195</f>
        <v>0</v>
      </c>
      <c r="U195" s="203" t="s">
        <v>19</v>
      </c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4" t="s">
        <v>178</v>
      </c>
      <c r="AT195" s="204" t="s">
        <v>120</v>
      </c>
      <c r="AU195" s="204" t="s">
        <v>83</v>
      </c>
      <c r="AY195" s="15" t="s">
        <v>119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5" t="s">
        <v>81</v>
      </c>
      <c r="BK195" s="205">
        <f>ROUND(I195*H195,2)</f>
        <v>0</v>
      </c>
      <c r="BL195" s="15" t="s">
        <v>178</v>
      </c>
      <c r="BM195" s="204" t="s">
        <v>331</v>
      </c>
    </row>
    <row r="196" s="2" customFormat="1">
      <c r="A196" s="36"/>
      <c r="B196" s="37"/>
      <c r="C196" s="38"/>
      <c r="D196" s="206" t="s">
        <v>127</v>
      </c>
      <c r="E196" s="38"/>
      <c r="F196" s="207" t="s">
        <v>330</v>
      </c>
      <c r="G196" s="38"/>
      <c r="H196" s="38"/>
      <c r="I196" s="208"/>
      <c r="J196" s="38"/>
      <c r="K196" s="38"/>
      <c r="L196" s="42"/>
      <c r="M196" s="221"/>
      <c r="N196" s="222"/>
      <c r="O196" s="82"/>
      <c r="P196" s="82"/>
      <c r="Q196" s="82"/>
      <c r="R196" s="82"/>
      <c r="S196" s="82"/>
      <c r="T196" s="82"/>
      <c r="U196" s="83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127</v>
      </c>
      <c r="AU196" s="15" t="s">
        <v>83</v>
      </c>
    </row>
    <row r="197" s="2" customFormat="1">
      <c r="A197" s="36"/>
      <c r="B197" s="37"/>
      <c r="C197" s="38"/>
      <c r="D197" s="223" t="s">
        <v>145</v>
      </c>
      <c r="E197" s="38"/>
      <c r="F197" s="224" t="s">
        <v>332</v>
      </c>
      <c r="G197" s="38"/>
      <c r="H197" s="38"/>
      <c r="I197" s="208"/>
      <c r="J197" s="38"/>
      <c r="K197" s="38"/>
      <c r="L197" s="42"/>
      <c r="M197" s="221"/>
      <c r="N197" s="222"/>
      <c r="O197" s="82"/>
      <c r="P197" s="82"/>
      <c r="Q197" s="82"/>
      <c r="R197" s="82"/>
      <c r="S197" s="82"/>
      <c r="T197" s="82"/>
      <c r="U197" s="83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145</v>
      </c>
      <c r="AU197" s="15" t="s">
        <v>83</v>
      </c>
    </row>
    <row r="198" s="2" customFormat="1" ht="16.5" customHeight="1">
      <c r="A198" s="36"/>
      <c r="B198" s="37"/>
      <c r="C198" s="225" t="s">
        <v>333</v>
      </c>
      <c r="D198" s="225" t="s">
        <v>182</v>
      </c>
      <c r="E198" s="226" t="s">
        <v>334</v>
      </c>
      <c r="F198" s="227" t="s">
        <v>335</v>
      </c>
      <c r="G198" s="228" t="s">
        <v>177</v>
      </c>
      <c r="H198" s="229">
        <v>150</v>
      </c>
      <c r="I198" s="230"/>
      <c r="J198" s="231">
        <f>ROUND(I198*H198,2)</f>
        <v>0</v>
      </c>
      <c r="K198" s="227" t="s">
        <v>143</v>
      </c>
      <c r="L198" s="232"/>
      <c r="M198" s="233" t="s">
        <v>19</v>
      </c>
      <c r="N198" s="234" t="s">
        <v>44</v>
      </c>
      <c r="O198" s="82"/>
      <c r="P198" s="202">
        <f>O198*H198</f>
        <v>0</v>
      </c>
      <c r="Q198" s="202">
        <v>0.00029999999999999997</v>
      </c>
      <c r="R198" s="202">
        <f>Q198*H198</f>
        <v>0.044999999999999998</v>
      </c>
      <c r="S198" s="202">
        <v>0</v>
      </c>
      <c r="T198" s="202">
        <f>S198*H198</f>
        <v>0</v>
      </c>
      <c r="U198" s="203" t="s">
        <v>19</v>
      </c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4" t="s">
        <v>185</v>
      </c>
      <c r="AT198" s="204" t="s">
        <v>182</v>
      </c>
      <c r="AU198" s="204" t="s">
        <v>83</v>
      </c>
      <c r="AY198" s="15" t="s">
        <v>119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5" t="s">
        <v>81</v>
      </c>
      <c r="BK198" s="205">
        <f>ROUND(I198*H198,2)</f>
        <v>0</v>
      </c>
      <c r="BL198" s="15" t="s">
        <v>178</v>
      </c>
      <c r="BM198" s="204" t="s">
        <v>336</v>
      </c>
    </row>
    <row r="199" s="2" customFormat="1">
      <c r="A199" s="36"/>
      <c r="B199" s="37"/>
      <c r="C199" s="38"/>
      <c r="D199" s="206" t="s">
        <v>127</v>
      </c>
      <c r="E199" s="38"/>
      <c r="F199" s="207" t="s">
        <v>335</v>
      </c>
      <c r="G199" s="38"/>
      <c r="H199" s="38"/>
      <c r="I199" s="208"/>
      <c r="J199" s="38"/>
      <c r="K199" s="38"/>
      <c r="L199" s="42"/>
      <c r="M199" s="221"/>
      <c r="N199" s="222"/>
      <c r="O199" s="82"/>
      <c r="P199" s="82"/>
      <c r="Q199" s="82"/>
      <c r="R199" s="82"/>
      <c r="S199" s="82"/>
      <c r="T199" s="82"/>
      <c r="U199" s="83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127</v>
      </c>
      <c r="AU199" s="15" t="s">
        <v>83</v>
      </c>
    </row>
    <row r="200" s="2" customFormat="1" ht="16.5" customHeight="1">
      <c r="A200" s="36"/>
      <c r="B200" s="37"/>
      <c r="C200" s="193" t="s">
        <v>337</v>
      </c>
      <c r="D200" s="193" t="s">
        <v>120</v>
      </c>
      <c r="E200" s="194" t="s">
        <v>338</v>
      </c>
      <c r="F200" s="195" t="s">
        <v>339</v>
      </c>
      <c r="G200" s="196" t="s">
        <v>123</v>
      </c>
      <c r="H200" s="197">
        <v>60</v>
      </c>
      <c r="I200" s="198"/>
      <c r="J200" s="199">
        <f>ROUND(I200*H200,2)</f>
        <v>0</v>
      </c>
      <c r="K200" s="195" t="s">
        <v>143</v>
      </c>
      <c r="L200" s="42"/>
      <c r="M200" s="200" t="s">
        <v>19</v>
      </c>
      <c r="N200" s="201" t="s">
        <v>44</v>
      </c>
      <c r="O200" s="82"/>
      <c r="P200" s="202">
        <f>O200*H200</f>
        <v>0</v>
      </c>
      <c r="Q200" s="202">
        <v>0</v>
      </c>
      <c r="R200" s="202">
        <f>Q200*H200</f>
        <v>0</v>
      </c>
      <c r="S200" s="202">
        <v>0</v>
      </c>
      <c r="T200" s="202">
        <f>S200*H200</f>
        <v>0</v>
      </c>
      <c r="U200" s="203" t="s">
        <v>19</v>
      </c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4" t="s">
        <v>178</v>
      </c>
      <c r="AT200" s="204" t="s">
        <v>120</v>
      </c>
      <c r="AU200" s="204" t="s">
        <v>83</v>
      </c>
      <c r="AY200" s="15" t="s">
        <v>119</v>
      </c>
      <c r="BE200" s="205">
        <f>IF(N200="základní",J200,0)</f>
        <v>0</v>
      </c>
      <c r="BF200" s="205">
        <f>IF(N200="snížená",J200,0)</f>
        <v>0</v>
      </c>
      <c r="BG200" s="205">
        <f>IF(N200="zákl. přenesená",J200,0)</f>
        <v>0</v>
      </c>
      <c r="BH200" s="205">
        <f>IF(N200="sníž. přenesená",J200,0)</f>
        <v>0</v>
      </c>
      <c r="BI200" s="205">
        <f>IF(N200="nulová",J200,0)</f>
        <v>0</v>
      </c>
      <c r="BJ200" s="15" t="s">
        <v>81</v>
      </c>
      <c r="BK200" s="205">
        <f>ROUND(I200*H200,2)</f>
        <v>0</v>
      </c>
      <c r="BL200" s="15" t="s">
        <v>178</v>
      </c>
      <c r="BM200" s="204" t="s">
        <v>340</v>
      </c>
    </row>
    <row r="201" s="2" customFormat="1">
      <c r="A201" s="36"/>
      <c r="B201" s="37"/>
      <c r="C201" s="38"/>
      <c r="D201" s="206" t="s">
        <v>127</v>
      </c>
      <c r="E201" s="38"/>
      <c r="F201" s="207" t="s">
        <v>339</v>
      </c>
      <c r="G201" s="38"/>
      <c r="H201" s="38"/>
      <c r="I201" s="208"/>
      <c r="J201" s="38"/>
      <c r="K201" s="38"/>
      <c r="L201" s="42"/>
      <c r="M201" s="221"/>
      <c r="N201" s="222"/>
      <c r="O201" s="82"/>
      <c r="P201" s="82"/>
      <c r="Q201" s="82"/>
      <c r="R201" s="82"/>
      <c r="S201" s="82"/>
      <c r="T201" s="82"/>
      <c r="U201" s="83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127</v>
      </c>
      <c r="AU201" s="15" t="s">
        <v>83</v>
      </c>
    </row>
    <row r="202" s="2" customFormat="1">
      <c r="A202" s="36"/>
      <c r="B202" s="37"/>
      <c r="C202" s="38"/>
      <c r="D202" s="223" t="s">
        <v>145</v>
      </c>
      <c r="E202" s="38"/>
      <c r="F202" s="224" t="s">
        <v>341</v>
      </c>
      <c r="G202" s="38"/>
      <c r="H202" s="38"/>
      <c r="I202" s="208"/>
      <c r="J202" s="38"/>
      <c r="K202" s="38"/>
      <c r="L202" s="42"/>
      <c r="M202" s="221"/>
      <c r="N202" s="222"/>
      <c r="O202" s="82"/>
      <c r="P202" s="82"/>
      <c r="Q202" s="82"/>
      <c r="R202" s="82"/>
      <c r="S202" s="82"/>
      <c r="T202" s="82"/>
      <c r="U202" s="83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145</v>
      </c>
      <c r="AU202" s="15" t="s">
        <v>83</v>
      </c>
    </row>
    <row r="203" s="2" customFormat="1" ht="16.5" customHeight="1">
      <c r="A203" s="36"/>
      <c r="B203" s="37"/>
      <c r="C203" s="225" t="s">
        <v>342</v>
      </c>
      <c r="D203" s="225" t="s">
        <v>182</v>
      </c>
      <c r="E203" s="226" t="s">
        <v>343</v>
      </c>
      <c r="F203" s="227" t="s">
        <v>344</v>
      </c>
      <c r="G203" s="228" t="s">
        <v>123</v>
      </c>
      <c r="H203" s="229">
        <v>60</v>
      </c>
      <c r="I203" s="230"/>
      <c r="J203" s="231">
        <f>ROUND(I203*H203,2)</f>
        <v>0</v>
      </c>
      <c r="K203" s="227" t="s">
        <v>143</v>
      </c>
      <c r="L203" s="232"/>
      <c r="M203" s="233" t="s">
        <v>19</v>
      </c>
      <c r="N203" s="234" t="s">
        <v>44</v>
      </c>
      <c r="O203" s="82"/>
      <c r="P203" s="202">
        <f>O203*H203</f>
        <v>0</v>
      </c>
      <c r="Q203" s="202">
        <v>5.0000000000000002E-05</v>
      </c>
      <c r="R203" s="202">
        <f>Q203*H203</f>
        <v>0.0030000000000000001</v>
      </c>
      <c r="S203" s="202">
        <v>0</v>
      </c>
      <c r="T203" s="202">
        <f>S203*H203</f>
        <v>0</v>
      </c>
      <c r="U203" s="203" t="s">
        <v>19</v>
      </c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4" t="s">
        <v>185</v>
      </c>
      <c r="AT203" s="204" t="s">
        <v>182</v>
      </c>
      <c r="AU203" s="204" t="s">
        <v>83</v>
      </c>
      <c r="AY203" s="15" t="s">
        <v>119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5" t="s">
        <v>81</v>
      </c>
      <c r="BK203" s="205">
        <f>ROUND(I203*H203,2)</f>
        <v>0</v>
      </c>
      <c r="BL203" s="15" t="s">
        <v>178</v>
      </c>
      <c r="BM203" s="204" t="s">
        <v>345</v>
      </c>
    </row>
    <row r="204" s="2" customFormat="1">
      <c r="A204" s="36"/>
      <c r="B204" s="37"/>
      <c r="C204" s="38"/>
      <c r="D204" s="206" t="s">
        <v>127</v>
      </c>
      <c r="E204" s="38"/>
      <c r="F204" s="207" t="s">
        <v>344</v>
      </c>
      <c r="G204" s="38"/>
      <c r="H204" s="38"/>
      <c r="I204" s="208"/>
      <c r="J204" s="38"/>
      <c r="K204" s="38"/>
      <c r="L204" s="42"/>
      <c r="M204" s="221"/>
      <c r="N204" s="222"/>
      <c r="O204" s="82"/>
      <c r="P204" s="82"/>
      <c r="Q204" s="82"/>
      <c r="R204" s="82"/>
      <c r="S204" s="82"/>
      <c r="T204" s="82"/>
      <c r="U204" s="83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127</v>
      </c>
      <c r="AU204" s="15" t="s">
        <v>83</v>
      </c>
    </row>
    <row r="205" s="2" customFormat="1" ht="16.5" customHeight="1">
      <c r="A205" s="36"/>
      <c r="B205" s="37"/>
      <c r="C205" s="193" t="s">
        <v>346</v>
      </c>
      <c r="D205" s="193" t="s">
        <v>120</v>
      </c>
      <c r="E205" s="194" t="s">
        <v>347</v>
      </c>
      <c r="F205" s="195" t="s">
        <v>348</v>
      </c>
      <c r="G205" s="196" t="s">
        <v>142</v>
      </c>
      <c r="H205" s="197">
        <v>45</v>
      </c>
      <c r="I205" s="198"/>
      <c r="J205" s="199">
        <f>ROUND(I205*H205,2)</f>
        <v>0</v>
      </c>
      <c r="K205" s="195" t="s">
        <v>143</v>
      </c>
      <c r="L205" s="42"/>
      <c r="M205" s="200" t="s">
        <v>19</v>
      </c>
      <c r="N205" s="201" t="s">
        <v>44</v>
      </c>
      <c r="O205" s="82"/>
      <c r="P205" s="202">
        <f>O205*H205</f>
        <v>0</v>
      </c>
      <c r="Q205" s="202">
        <v>0</v>
      </c>
      <c r="R205" s="202">
        <f>Q205*H205</f>
        <v>0</v>
      </c>
      <c r="S205" s="202">
        <v>0</v>
      </c>
      <c r="T205" s="202">
        <f>S205*H205</f>
        <v>0</v>
      </c>
      <c r="U205" s="203" t="s">
        <v>19</v>
      </c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4" t="s">
        <v>178</v>
      </c>
      <c r="AT205" s="204" t="s">
        <v>120</v>
      </c>
      <c r="AU205" s="204" t="s">
        <v>83</v>
      </c>
      <c r="AY205" s="15" t="s">
        <v>119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5" t="s">
        <v>81</v>
      </c>
      <c r="BK205" s="205">
        <f>ROUND(I205*H205,2)</f>
        <v>0</v>
      </c>
      <c r="BL205" s="15" t="s">
        <v>178</v>
      </c>
      <c r="BM205" s="204" t="s">
        <v>349</v>
      </c>
    </row>
    <row r="206" s="2" customFormat="1">
      <c r="A206" s="36"/>
      <c r="B206" s="37"/>
      <c r="C206" s="38"/>
      <c r="D206" s="206" t="s">
        <v>127</v>
      </c>
      <c r="E206" s="38"/>
      <c r="F206" s="207" t="s">
        <v>348</v>
      </c>
      <c r="G206" s="38"/>
      <c r="H206" s="38"/>
      <c r="I206" s="208"/>
      <c r="J206" s="38"/>
      <c r="K206" s="38"/>
      <c r="L206" s="42"/>
      <c r="M206" s="221"/>
      <c r="N206" s="222"/>
      <c r="O206" s="82"/>
      <c r="P206" s="82"/>
      <c r="Q206" s="82"/>
      <c r="R206" s="82"/>
      <c r="S206" s="82"/>
      <c r="T206" s="82"/>
      <c r="U206" s="83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127</v>
      </c>
      <c r="AU206" s="15" t="s">
        <v>83</v>
      </c>
    </row>
    <row r="207" s="2" customFormat="1">
      <c r="A207" s="36"/>
      <c r="B207" s="37"/>
      <c r="C207" s="38"/>
      <c r="D207" s="223" t="s">
        <v>145</v>
      </c>
      <c r="E207" s="38"/>
      <c r="F207" s="224" t="s">
        <v>350</v>
      </c>
      <c r="G207" s="38"/>
      <c r="H207" s="38"/>
      <c r="I207" s="208"/>
      <c r="J207" s="38"/>
      <c r="K207" s="38"/>
      <c r="L207" s="42"/>
      <c r="M207" s="221"/>
      <c r="N207" s="222"/>
      <c r="O207" s="82"/>
      <c r="P207" s="82"/>
      <c r="Q207" s="82"/>
      <c r="R207" s="82"/>
      <c r="S207" s="82"/>
      <c r="T207" s="82"/>
      <c r="U207" s="83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145</v>
      </c>
      <c r="AU207" s="15" t="s">
        <v>83</v>
      </c>
    </row>
    <row r="208" s="2" customFormat="1" ht="16.5" customHeight="1">
      <c r="A208" s="36"/>
      <c r="B208" s="37"/>
      <c r="C208" s="193" t="s">
        <v>351</v>
      </c>
      <c r="D208" s="193" t="s">
        <v>120</v>
      </c>
      <c r="E208" s="194" t="s">
        <v>352</v>
      </c>
      <c r="F208" s="195" t="s">
        <v>353</v>
      </c>
      <c r="G208" s="196" t="s">
        <v>142</v>
      </c>
      <c r="H208" s="197">
        <v>45</v>
      </c>
      <c r="I208" s="198"/>
      <c r="J208" s="199">
        <f>ROUND(I208*H208,2)</f>
        <v>0</v>
      </c>
      <c r="K208" s="195" t="s">
        <v>143</v>
      </c>
      <c r="L208" s="42"/>
      <c r="M208" s="200" t="s">
        <v>19</v>
      </c>
      <c r="N208" s="201" t="s">
        <v>44</v>
      </c>
      <c r="O208" s="82"/>
      <c r="P208" s="202">
        <f>O208*H208</f>
        <v>0</v>
      </c>
      <c r="Q208" s="202">
        <v>0</v>
      </c>
      <c r="R208" s="202">
        <f>Q208*H208</f>
        <v>0</v>
      </c>
      <c r="S208" s="202">
        <v>0</v>
      </c>
      <c r="T208" s="202">
        <f>S208*H208</f>
        <v>0</v>
      </c>
      <c r="U208" s="203" t="s">
        <v>19</v>
      </c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4" t="s">
        <v>178</v>
      </c>
      <c r="AT208" s="204" t="s">
        <v>120</v>
      </c>
      <c r="AU208" s="204" t="s">
        <v>83</v>
      </c>
      <c r="AY208" s="15" t="s">
        <v>119</v>
      </c>
      <c r="BE208" s="205">
        <f>IF(N208="základní",J208,0)</f>
        <v>0</v>
      </c>
      <c r="BF208" s="205">
        <f>IF(N208="snížená",J208,0)</f>
        <v>0</v>
      </c>
      <c r="BG208" s="205">
        <f>IF(N208="zákl. přenesená",J208,0)</f>
        <v>0</v>
      </c>
      <c r="BH208" s="205">
        <f>IF(N208="sníž. přenesená",J208,0)</f>
        <v>0</v>
      </c>
      <c r="BI208" s="205">
        <f>IF(N208="nulová",J208,0)</f>
        <v>0</v>
      </c>
      <c r="BJ208" s="15" t="s">
        <v>81</v>
      </c>
      <c r="BK208" s="205">
        <f>ROUND(I208*H208,2)</f>
        <v>0</v>
      </c>
      <c r="BL208" s="15" t="s">
        <v>178</v>
      </c>
      <c r="BM208" s="204" t="s">
        <v>354</v>
      </c>
    </row>
    <row r="209" s="2" customFormat="1">
      <c r="A209" s="36"/>
      <c r="B209" s="37"/>
      <c r="C209" s="38"/>
      <c r="D209" s="206" t="s">
        <v>127</v>
      </c>
      <c r="E209" s="38"/>
      <c r="F209" s="207" t="s">
        <v>353</v>
      </c>
      <c r="G209" s="38"/>
      <c r="H209" s="38"/>
      <c r="I209" s="208"/>
      <c r="J209" s="38"/>
      <c r="K209" s="38"/>
      <c r="L209" s="42"/>
      <c r="M209" s="221"/>
      <c r="N209" s="222"/>
      <c r="O209" s="82"/>
      <c r="P209" s="82"/>
      <c r="Q209" s="82"/>
      <c r="R209" s="82"/>
      <c r="S209" s="82"/>
      <c r="T209" s="82"/>
      <c r="U209" s="83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127</v>
      </c>
      <c r="AU209" s="15" t="s">
        <v>83</v>
      </c>
    </row>
    <row r="210" s="2" customFormat="1">
      <c r="A210" s="36"/>
      <c r="B210" s="37"/>
      <c r="C210" s="38"/>
      <c r="D210" s="223" t="s">
        <v>145</v>
      </c>
      <c r="E210" s="38"/>
      <c r="F210" s="224" t="s">
        <v>355</v>
      </c>
      <c r="G210" s="38"/>
      <c r="H210" s="38"/>
      <c r="I210" s="208"/>
      <c r="J210" s="38"/>
      <c r="K210" s="38"/>
      <c r="L210" s="42"/>
      <c r="M210" s="221"/>
      <c r="N210" s="222"/>
      <c r="O210" s="82"/>
      <c r="P210" s="82"/>
      <c r="Q210" s="82"/>
      <c r="R210" s="82"/>
      <c r="S210" s="82"/>
      <c r="T210" s="82"/>
      <c r="U210" s="83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145</v>
      </c>
      <c r="AU210" s="15" t="s">
        <v>83</v>
      </c>
    </row>
    <row r="211" s="2" customFormat="1" ht="16.5" customHeight="1">
      <c r="A211" s="36"/>
      <c r="B211" s="37"/>
      <c r="C211" s="193" t="s">
        <v>356</v>
      </c>
      <c r="D211" s="193" t="s">
        <v>120</v>
      </c>
      <c r="E211" s="194" t="s">
        <v>357</v>
      </c>
      <c r="F211" s="195" t="s">
        <v>358</v>
      </c>
      <c r="G211" s="196" t="s">
        <v>177</v>
      </c>
      <c r="H211" s="197">
        <v>45</v>
      </c>
      <c r="I211" s="198"/>
      <c r="J211" s="199">
        <f>ROUND(I211*H211,2)</f>
        <v>0</v>
      </c>
      <c r="K211" s="195" t="s">
        <v>143</v>
      </c>
      <c r="L211" s="42"/>
      <c r="M211" s="200" t="s">
        <v>19</v>
      </c>
      <c r="N211" s="201" t="s">
        <v>44</v>
      </c>
      <c r="O211" s="82"/>
      <c r="P211" s="202">
        <f>O211*H211</f>
        <v>0</v>
      </c>
      <c r="Q211" s="202">
        <v>0</v>
      </c>
      <c r="R211" s="202">
        <f>Q211*H211</f>
        <v>0</v>
      </c>
      <c r="S211" s="202">
        <v>0.00044900000000000002</v>
      </c>
      <c r="T211" s="202">
        <f>S211*H211</f>
        <v>0.020205000000000001</v>
      </c>
      <c r="U211" s="203" t="s">
        <v>19</v>
      </c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4" t="s">
        <v>178</v>
      </c>
      <c r="AT211" s="204" t="s">
        <v>120</v>
      </c>
      <c r="AU211" s="204" t="s">
        <v>83</v>
      </c>
      <c r="AY211" s="15" t="s">
        <v>119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5" t="s">
        <v>81</v>
      </c>
      <c r="BK211" s="205">
        <f>ROUND(I211*H211,2)</f>
        <v>0</v>
      </c>
      <c r="BL211" s="15" t="s">
        <v>178</v>
      </c>
      <c r="BM211" s="204" t="s">
        <v>359</v>
      </c>
    </row>
    <row r="212" s="2" customFormat="1">
      <c r="A212" s="36"/>
      <c r="B212" s="37"/>
      <c r="C212" s="38"/>
      <c r="D212" s="206" t="s">
        <v>127</v>
      </c>
      <c r="E212" s="38"/>
      <c r="F212" s="207" t="s">
        <v>358</v>
      </c>
      <c r="G212" s="38"/>
      <c r="H212" s="38"/>
      <c r="I212" s="208"/>
      <c r="J212" s="38"/>
      <c r="K212" s="38"/>
      <c r="L212" s="42"/>
      <c r="M212" s="221"/>
      <c r="N212" s="222"/>
      <c r="O212" s="82"/>
      <c r="P212" s="82"/>
      <c r="Q212" s="82"/>
      <c r="R212" s="82"/>
      <c r="S212" s="82"/>
      <c r="T212" s="82"/>
      <c r="U212" s="83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127</v>
      </c>
      <c r="AU212" s="15" t="s">
        <v>83</v>
      </c>
    </row>
    <row r="213" s="2" customFormat="1">
      <c r="A213" s="36"/>
      <c r="B213" s="37"/>
      <c r="C213" s="38"/>
      <c r="D213" s="223" t="s">
        <v>145</v>
      </c>
      <c r="E213" s="38"/>
      <c r="F213" s="224" t="s">
        <v>360</v>
      </c>
      <c r="G213" s="38"/>
      <c r="H213" s="38"/>
      <c r="I213" s="208"/>
      <c r="J213" s="38"/>
      <c r="K213" s="38"/>
      <c r="L213" s="42"/>
      <c r="M213" s="221"/>
      <c r="N213" s="222"/>
      <c r="O213" s="82"/>
      <c r="P213" s="82"/>
      <c r="Q213" s="82"/>
      <c r="R213" s="82"/>
      <c r="S213" s="82"/>
      <c r="T213" s="82"/>
      <c r="U213" s="83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145</v>
      </c>
      <c r="AU213" s="15" t="s">
        <v>83</v>
      </c>
    </row>
    <row r="214" s="2" customFormat="1" ht="16.5" customHeight="1">
      <c r="A214" s="36"/>
      <c r="B214" s="37"/>
      <c r="C214" s="193" t="s">
        <v>361</v>
      </c>
      <c r="D214" s="193" t="s">
        <v>120</v>
      </c>
      <c r="E214" s="194" t="s">
        <v>362</v>
      </c>
      <c r="F214" s="195" t="s">
        <v>363</v>
      </c>
      <c r="G214" s="196" t="s">
        <v>177</v>
      </c>
      <c r="H214" s="197">
        <v>15</v>
      </c>
      <c r="I214" s="198"/>
      <c r="J214" s="199">
        <f>ROUND(I214*H214,2)</f>
        <v>0</v>
      </c>
      <c r="K214" s="195" t="s">
        <v>143</v>
      </c>
      <c r="L214" s="42"/>
      <c r="M214" s="200" t="s">
        <v>19</v>
      </c>
      <c r="N214" s="201" t="s">
        <v>44</v>
      </c>
      <c r="O214" s="82"/>
      <c r="P214" s="202">
        <f>O214*H214</f>
        <v>0</v>
      </c>
      <c r="Q214" s="202">
        <v>0</v>
      </c>
      <c r="R214" s="202">
        <f>Q214*H214</f>
        <v>0</v>
      </c>
      <c r="S214" s="202">
        <v>0.00067299999999999999</v>
      </c>
      <c r="T214" s="202">
        <f>S214*H214</f>
        <v>0.010095</v>
      </c>
      <c r="U214" s="203" t="s">
        <v>19</v>
      </c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4" t="s">
        <v>178</v>
      </c>
      <c r="AT214" s="204" t="s">
        <v>120</v>
      </c>
      <c r="AU214" s="204" t="s">
        <v>83</v>
      </c>
      <c r="AY214" s="15" t="s">
        <v>119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5" t="s">
        <v>81</v>
      </c>
      <c r="BK214" s="205">
        <f>ROUND(I214*H214,2)</f>
        <v>0</v>
      </c>
      <c r="BL214" s="15" t="s">
        <v>178</v>
      </c>
      <c r="BM214" s="204" t="s">
        <v>364</v>
      </c>
    </row>
    <row r="215" s="2" customFormat="1">
      <c r="A215" s="36"/>
      <c r="B215" s="37"/>
      <c r="C215" s="38"/>
      <c r="D215" s="206" t="s">
        <v>127</v>
      </c>
      <c r="E215" s="38"/>
      <c r="F215" s="207" t="s">
        <v>363</v>
      </c>
      <c r="G215" s="38"/>
      <c r="H215" s="38"/>
      <c r="I215" s="208"/>
      <c r="J215" s="38"/>
      <c r="K215" s="38"/>
      <c r="L215" s="42"/>
      <c r="M215" s="221"/>
      <c r="N215" s="222"/>
      <c r="O215" s="82"/>
      <c r="P215" s="82"/>
      <c r="Q215" s="82"/>
      <c r="R215" s="82"/>
      <c r="S215" s="82"/>
      <c r="T215" s="82"/>
      <c r="U215" s="83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127</v>
      </c>
      <c r="AU215" s="15" t="s">
        <v>83</v>
      </c>
    </row>
    <row r="216" s="2" customFormat="1">
      <c r="A216" s="36"/>
      <c r="B216" s="37"/>
      <c r="C216" s="38"/>
      <c r="D216" s="223" t="s">
        <v>145</v>
      </c>
      <c r="E216" s="38"/>
      <c r="F216" s="224" t="s">
        <v>365</v>
      </c>
      <c r="G216" s="38"/>
      <c r="H216" s="38"/>
      <c r="I216" s="208"/>
      <c r="J216" s="38"/>
      <c r="K216" s="38"/>
      <c r="L216" s="42"/>
      <c r="M216" s="221"/>
      <c r="N216" s="222"/>
      <c r="O216" s="82"/>
      <c r="P216" s="82"/>
      <c r="Q216" s="82"/>
      <c r="R216" s="82"/>
      <c r="S216" s="82"/>
      <c r="T216" s="82"/>
      <c r="U216" s="83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145</v>
      </c>
      <c r="AU216" s="15" t="s">
        <v>83</v>
      </c>
    </row>
    <row r="217" s="2" customFormat="1" ht="16.5" customHeight="1">
      <c r="A217" s="36"/>
      <c r="B217" s="37"/>
      <c r="C217" s="193" t="s">
        <v>366</v>
      </c>
      <c r="D217" s="193" t="s">
        <v>120</v>
      </c>
      <c r="E217" s="194" t="s">
        <v>367</v>
      </c>
      <c r="F217" s="195" t="s">
        <v>368</v>
      </c>
      <c r="G217" s="196" t="s">
        <v>177</v>
      </c>
      <c r="H217" s="197">
        <v>45</v>
      </c>
      <c r="I217" s="198"/>
      <c r="J217" s="199">
        <f>ROUND(I217*H217,2)</f>
        <v>0</v>
      </c>
      <c r="K217" s="195" t="s">
        <v>143</v>
      </c>
      <c r="L217" s="42"/>
      <c r="M217" s="200" t="s">
        <v>19</v>
      </c>
      <c r="N217" s="201" t="s">
        <v>44</v>
      </c>
      <c r="O217" s="82"/>
      <c r="P217" s="202">
        <f>O217*H217</f>
        <v>0</v>
      </c>
      <c r="Q217" s="202">
        <v>0</v>
      </c>
      <c r="R217" s="202">
        <f>Q217*H217</f>
        <v>0</v>
      </c>
      <c r="S217" s="202">
        <v>0.00050000000000000001</v>
      </c>
      <c r="T217" s="202">
        <f>S217*H217</f>
        <v>0.022499999999999999</v>
      </c>
      <c r="U217" s="203" t="s">
        <v>19</v>
      </c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4" t="s">
        <v>178</v>
      </c>
      <c r="AT217" s="204" t="s">
        <v>120</v>
      </c>
      <c r="AU217" s="204" t="s">
        <v>83</v>
      </c>
      <c r="AY217" s="15" t="s">
        <v>119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5" t="s">
        <v>81</v>
      </c>
      <c r="BK217" s="205">
        <f>ROUND(I217*H217,2)</f>
        <v>0</v>
      </c>
      <c r="BL217" s="15" t="s">
        <v>178</v>
      </c>
      <c r="BM217" s="204" t="s">
        <v>369</v>
      </c>
    </row>
    <row r="218" s="2" customFormat="1">
      <c r="A218" s="36"/>
      <c r="B218" s="37"/>
      <c r="C218" s="38"/>
      <c r="D218" s="206" t="s">
        <v>127</v>
      </c>
      <c r="E218" s="38"/>
      <c r="F218" s="207" t="s">
        <v>368</v>
      </c>
      <c r="G218" s="38"/>
      <c r="H218" s="38"/>
      <c r="I218" s="208"/>
      <c r="J218" s="38"/>
      <c r="K218" s="38"/>
      <c r="L218" s="42"/>
      <c r="M218" s="221"/>
      <c r="N218" s="222"/>
      <c r="O218" s="82"/>
      <c r="P218" s="82"/>
      <c r="Q218" s="82"/>
      <c r="R218" s="82"/>
      <c r="S218" s="82"/>
      <c r="T218" s="82"/>
      <c r="U218" s="83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127</v>
      </c>
      <c r="AU218" s="15" t="s">
        <v>83</v>
      </c>
    </row>
    <row r="219" s="2" customFormat="1">
      <c r="A219" s="36"/>
      <c r="B219" s="37"/>
      <c r="C219" s="38"/>
      <c r="D219" s="223" t="s">
        <v>145</v>
      </c>
      <c r="E219" s="38"/>
      <c r="F219" s="224" t="s">
        <v>370</v>
      </c>
      <c r="G219" s="38"/>
      <c r="H219" s="38"/>
      <c r="I219" s="208"/>
      <c r="J219" s="38"/>
      <c r="K219" s="38"/>
      <c r="L219" s="42"/>
      <c r="M219" s="221"/>
      <c r="N219" s="222"/>
      <c r="O219" s="82"/>
      <c r="P219" s="82"/>
      <c r="Q219" s="82"/>
      <c r="R219" s="82"/>
      <c r="S219" s="82"/>
      <c r="T219" s="82"/>
      <c r="U219" s="83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145</v>
      </c>
      <c r="AU219" s="15" t="s">
        <v>83</v>
      </c>
    </row>
    <row r="220" s="2" customFormat="1" ht="16.5" customHeight="1">
      <c r="A220" s="36"/>
      <c r="B220" s="37"/>
      <c r="C220" s="193" t="s">
        <v>371</v>
      </c>
      <c r="D220" s="193" t="s">
        <v>120</v>
      </c>
      <c r="E220" s="194" t="s">
        <v>372</v>
      </c>
      <c r="F220" s="195" t="s">
        <v>373</v>
      </c>
      <c r="G220" s="196" t="s">
        <v>177</v>
      </c>
      <c r="H220" s="197">
        <v>45</v>
      </c>
      <c r="I220" s="198"/>
      <c r="J220" s="199">
        <f>ROUND(I220*H220,2)</f>
        <v>0</v>
      </c>
      <c r="K220" s="195" t="s">
        <v>143</v>
      </c>
      <c r="L220" s="42"/>
      <c r="M220" s="200" t="s">
        <v>19</v>
      </c>
      <c r="N220" s="201" t="s">
        <v>44</v>
      </c>
      <c r="O220" s="82"/>
      <c r="P220" s="202">
        <f>O220*H220</f>
        <v>0</v>
      </c>
      <c r="Q220" s="202">
        <v>0</v>
      </c>
      <c r="R220" s="202">
        <f>Q220*H220</f>
        <v>0</v>
      </c>
      <c r="S220" s="202">
        <v>0.0012999999999999999</v>
      </c>
      <c r="T220" s="202">
        <f>S220*H220</f>
        <v>0.058499999999999996</v>
      </c>
      <c r="U220" s="203" t="s">
        <v>19</v>
      </c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4" t="s">
        <v>178</v>
      </c>
      <c r="AT220" s="204" t="s">
        <v>120</v>
      </c>
      <c r="AU220" s="204" t="s">
        <v>83</v>
      </c>
      <c r="AY220" s="15" t="s">
        <v>119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5" t="s">
        <v>81</v>
      </c>
      <c r="BK220" s="205">
        <f>ROUND(I220*H220,2)</f>
        <v>0</v>
      </c>
      <c r="BL220" s="15" t="s">
        <v>178</v>
      </c>
      <c r="BM220" s="204" t="s">
        <v>374</v>
      </c>
    </row>
    <row r="221" s="2" customFormat="1">
      <c r="A221" s="36"/>
      <c r="B221" s="37"/>
      <c r="C221" s="38"/>
      <c r="D221" s="206" t="s">
        <v>127</v>
      </c>
      <c r="E221" s="38"/>
      <c r="F221" s="207" t="s">
        <v>373</v>
      </c>
      <c r="G221" s="38"/>
      <c r="H221" s="38"/>
      <c r="I221" s="208"/>
      <c r="J221" s="38"/>
      <c r="K221" s="38"/>
      <c r="L221" s="42"/>
      <c r="M221" s="221"/>
      <c r="N221" s="222"/>
      <c r="O221" s="82"/>
      <c r="P221" s="82"/>
      <c r="Q221" s="82"/>
      <c r="R221" s="82"/>
      <c r="S221" s="82"/>
      <c r="T221" s="82"/>
      <c r="U221" s="83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127</v>
      </c>
      <c r="AU221" s="15" t="s">
        <v>83</v>
      </c>
    </row>
    <row r="222" s="2" customFormat="1">
      <c r="A222" s="36"/>
      <c r="B222" s="37"/>
      <c r="C222" s="38"/>
      <c r="D222" s="223" t="s">
        <v>145</v>
      </c>
      <c r="E222" s="38"/>
      <c r="F222" s="224" t="s">
        <v>375</v>
      </c>
      <c r="G222" s="38"/>
      <c r="H222" s="38"/>
      <c r="I222" s="208"/>
      <c r="J222" s="38"/>
      <c r="K222" s="38"/>
      <c r="L222" s="42"/>
      <c r="M222" s="221"/>
      <c r="N222" s="222"/>
      <c r="O222" s="82"/>
      <c r="P222" s="82"/>
      <c r="Q222" s="82"/>
      <c r="R222" s="82"/>
      <c r="S222" s="82"/>
      <c r="T222" s="82"/>
      <c r="U222" s="83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145</v>
      </c>
      <c r="AU222" s="15" t="s">
        <v>83</v>
      </c>
    </row>
    <row r="223" s="2" customFormat="1" ht="16.5" customHeight="1">
      <c r="A223" s="36"/>
      <c r="B223" s="37"/>
      <c r="C223" s="193" t="s">
        <v>376</v>
      </c>
      <c r="D223" s="193" t="s">
        <v>120</v>
      </c>
      <c r="E223" s="194" t="s">
        <v>377</v>
      </c>
      <c r="F223" s="195" t="s">
        <v>378</v>
      </c>
      <c r="G223" s="196" t="s">
        <v>123</v>
      </c>
      <c r="H223" s="197">
        <v>30</v>
      </c>
      <c r="I223" s="198"/>
      <c r="J223" s="199">
        <f>ROUND(I223*H223,2)</f>
        <v>0</v>
      </c>
      <c r="K223" s="195" t="s">
        <v>143</v>
      </c>
      <c r="L223" s="42"/>
      <c r="M223" s="200" t="s">
        <v>19</v>
      </c>
      <c r="N223" s="201" t="s">
        <v>44</v>
      </c>
      <c r="O223" s="82"/>
      <c r="P223" s="202">
        <f>O223*H223</f>
        <v>0</v>
      </c>
      <c r="Q223" s="202">
        <v>0</v>
      </c>
      <c r="R223" s="202">
        <f>Q223*H223</f>
        <v>0</v>
      </c>
      <c r="S223" s="202">
        <v>0.00010000000000000001</v>
      </c>
      <c r="T223" s="202">
        <f>S223*H223</f>
        <v>0.0030000000000000001</v>
      </c>
      <c r="U223" s="203" t="s">
        <v>19</v>
      </c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4" t="s">
        <v>178</v>
      </c>
      <c r="AT223" s="204" t="s">
        <v>120</v>
      </c>
      <c r="AU223" s="204" t="s">
        <v>83</v>
      </c>
      <c r="AY223" s="15" t="s">
        <v>119</v>
      </c>
      <c r="BE223" s="205">
        <f>IF(N223="základní",J223,0)</f>
        <v>0</v>
      </c>
      <c r="BF223" s="205">
        <f>IF(N223="snížená",J223,0)</f>
        <v>0</v>
      </c>
      <c r="BG223" s="205">
        <f>IF(N223="zákl. přenesená",J223,0)</f>
        <v>0</v>
      </c>
      <c r="BH223" s="205">
        <f>IF(N223="sníž. přenesená",J223,0)</f>
        <v>0</v>
      </c>
      <c r="BI223" s="205">
        <f>IF(N223="nulová",J223,0)</f>
        <v>0</v>
      </c>
      <c r="BJ223" s="15" t="s">
        <v>81</v>
      </c>
      <c r="BK223" s="205">
        <f>ROUND(I223*H223,2)</f>
        <v>0</v>
      </c>
      <c r="BL223" s="15" t="s">
        <v>178</v>
      </c>
      <c r="BM223" s="204" t="s">
        <v>379</v>
      </c>
    </row>
    <row r="224" s="2" customFormat="1">
      <c r="A224" s="36"/>
      <c r="B224" s="37"/>
      <c r="C224" s="38"/>
      <c r="D224" s="206" t="s">
        <v>127</v>
      </c>
      <c r="E224" s="38"/>
      <c r="F224" s="207" t="s">
        <v>378</v>
      </c>
      <c r="G224" s="38"/>
      <c r="H224" s="38"/>
      <c r="I224" s="208"/>
      <c r="J224" s="38"/>
      <c r="K224" s="38"/>
      <c r="L224" s="42"/>
      <c r="M224" s="221"/>
      <c r="N224" s="222"/>
      <c r="O224" s="82"/>
      <c r="P224" s="82"/>
      <c r="Q224" s="82"/>
      <c r="R224" s="82"/>
      <c r="S224" s="82"/>
      <c r="T224" s="82"/>
      <c r="U224" s="83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127</v>
      </c>
      <c r="AU224" s="15" t="s">
        <v>83</v>
      </c>
    </row>
    <row r="225" s="2" customFormat="1">
      <c r="A225" s="36"/>
      <c r="B225" s="37"/>
      <c r="C225" s="38"/>
      <c r="D225" s="223" t="s">
        <v>145</v>
      </c>
      <c r="E225" s="38"/>
      <c r="F225" s="224" t="s">
        <v>380</v>
      </c>
      <c r="G225" s="38"/>
      <c r="H225" s="38"/>
      <c r="I225" s="208"/>
      <c r="J225" s="38"/>
      <c r="K225" s="38"/>
      <c r="L225" s="42"/>
      <c r="M225" s="221"/>
      <c r="N225" s="222"/>
      <c r="O225" s="82"/>
      <c r="P225" s="82"/>
      <c r="Q225" s="82"/>
      <c r="R225" s="82"/>
      <c r="S225" s="82"/>
      <c r="T225" s="82"/>
      <c r="U225" s="83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145</v>
      </c>
      <c r="AU225" s="15" t="s">
        <v>83</v>
      </c>
    </row>
    <row r="226" s="2" customFormat="1" ht="16.5" customHeight="1">
      <c r="A226" s="36"/>
      <c r="B226" s="37"/>
      <c r="C226" s="193" t="s">
        <v>381</v>
      </c>
      <c r="D226" s="193" t="s">
        <v>120</v>
      </c>
      <c r="E226" s="194" t="s">
        <v>382</v>
      </c>
      <c r="F226" s="195" t="s">
        <v>383</v>
      </c>
      <c r="G226" s="196" t="s">
        <v>123</v>
      </c>
      <c r="H226" s="197">
        <v>30</v>
      </c>
      <c r="I226" s="198"/>
      <c r="J226" s="199">
        <f>ROUND(I226*H226,2)</f>
        <v>0</v>
      </c>
      <c r="K226" s="195" t="s">
        <v>143</v>
      </c>
      <c r="L226" s="42"/>
      <c r="M226" s="200" t="s">
        <v>19</v>
      </c>
      <c r="N226" s="201" t="s">
        <v>44</v>
      </c>
      <c r="O226" s="82"/>
      <c r="P226" s="202">
        <f>O226*H226</f>
        <v>0</v>
      </c>
      <c r="Q226" s="202">
        <v>0</v>
      </c>
      <c r="R226" s="202">
        <f>Q226*H226</f>
        <v>0</v>
      </c>
      <c r="S226" s="202">
        <v>0.00025999999999999998</v>
      </c>
      <c r="T226" s="202">
        <f>S226*H226</f>
        <v>0.0077999999999999996</v>
      </c>
      <c r="U226" s="203" t="s">
        <v>19</v>
      </c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4" t="s">
        <v>178</v>
      </c>
      <c r="AT226" s="204" t="s">
        <v>120</v>
      </c>
      <c r="AU226" s="204" t="s">
        <v>83</v>
      </c>
      <c r="AY226" s="15" t="s">
        <v>119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5" t="s">
        <v>81</v>
      </c>
      <c r="BK226" s="205">
        <f>ROUND(I226*H226,2)</f>
        <v>0</v>
      </c>
      <c r="BL226" s="15" t="s">
        <v>178</v>
      </c>
      <c r="BM226" s="204" t="s">
        <v>384</v>
      </c>
    </row>
    <row r="227" s="2" customFormat="1">
      <c r="A227" s="36"/>
      <c r="B227" s="37"/>
      <c r="C227" s="38"/>
      <c r="D227" s="206" t="s">
        <v>127</v>
      </c>
      <c r="E227" s="38"/>
      <c r="F227" s="207" t="s">
        <v>383</v>
      </c>
      <c r="G227" s="38"/>
      <c r="H227" s="38"/>
      <c r="I227" s="208"/>
      <c r="J227" s="38"/>
      <c r="K227" s="38"/>
      <c r="L227" s="42"/>
      <c r="M227" s="221"/>
      <c r="N227" s="222"/>
      <c r="O227" s="82"/>
      <c r="P227" s="82"/>
      <c r="Q227" s="82"/>
      <c r="R227" s="82"/>
      <c r="S227" s="82"/>
      <c r="T227" s="82"/>
      <c r="U227" s="83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127</v>
      </c>
      <c r="AU227" s="15" t="s">
        <v>83</v>
      </c>
    </row>
    <row r="228" s="2" customFormat="1">
      <c r="A228" s="36"/>
      <c r="B228" s="37"/>
      <c r="C228" s="38"/>
      <c r="D228" s="223" t="s">
        <v>145</v>
      </c>
      <c r="E228" s="38"/>
      <c r="F228" s="224" t="s">
        <v>385</v>
      </c>
      <c r="G228" s="38"/>
      <c r="H228" s="38"/>
      <c r="I228" s="208"/>
      <c r="J228" s="38"/>
      <c r="K228" s="38"/>
      <c r="L228" s="42"/>
      <c r="M228" s="221"/>
      <c r="N228" s="222"/>
      <c r="O228" s="82"/>
      <c r="P228" s="82"/>
      <c r="Q228" s="82"/>
      <c r="R228" s="82"/>
      <c r="S228" s="82"/>
      <c r="T228" s="82"/>
      <c r="U228" s="83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145</v>
      </c>
      <c r="AU228" s="15" t="s">
        <v>83</v>
      </c>
    </row>
    <row r="229" s="2" customFormat="1" ht="16.5" customHeight="1">
      <c r="A229" s="36"/>
      <c r="B229" s="37"/>
      <c r="C229" s="193" t="s">
        <v>386</v>
      </c>
      <c r="D229" s="193" t="s">
        <v>120</v>
      </c>
      <c r="E229" s="194" t="s">
        <v>387</v>
      </c>
      <c r="F229" s="195" t="s">
        <v>388</v>
      </c>
      <c r="G229" s="196" t="s">
        <v>123</v>
      </c>
      <c r="H229" s="197">
        <v>8</v>
      </c>
      <c r="I229" s="198"/>
      <c r="J229" s="199">
        <f>ROUND(I229*H229,2)</f>
        <v>0</v>
      </c>
      <c r="K229" s="195" t="s">
        <v>143</v>
      </c>
      <c r="L229" s="42"/>
      <c r="M229" s="200" t="s">
        <v>19</v>
      </c>
      <c r="N229" s="201" t="s">
        <v>44</v>
      </c>
      <c r="O229" s="82"/>
      <c r="P229" s="202">
        <f>O229*H229</f>
        <v>0</v>
      </c>
      <c r="Q229" s="202">
        <v>0</v>
      </c>
      <c r="R229" s="202">
        <f>Q229*H229</f>
        <v>0</v>
      </c>
      <c r="S229" s="202">
        <v>0</v>
      </c>
      <c r="T229" s="202">
        <f>S229*H229</f>
        <v>0</v>
      </c>
      <c r="U229" s="203" t="s">
        <v>19</v>
      </c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4" t="s">
        <v>178</v>
      </c>
      <c r="AT229" s="204" t="s">
        <v>120</v>
      </c>
      <c r="AU229" s="204" t="s">
        <v>83</v>
      </c>
      <c r="AY229" s="15" t="s">
        <v>119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5" t="s">
        <v>81</v>
      </c>
      <c r="BK229" s="205">
        <f>ROUND(I229*H229,2)</f>
        <v>0</v>
      </c>
      <c r="BL229" s="15" t="s">
        <v>178</v>
      </c>
      <c r="BM229" s="204" t="s">
        <v>389</v>
      </c>
    </row>
    <row r="230" s="2" customFormat="1">
      <c r="A230" s="36"/>
      <c r="B230" s="37"/>
      <c r="C230" s="38"/>
      <c r="D230" s="206" t="s">
        <v>127</v>
      </c>
      <c r="E230" s="38"/>
      <c r="F230" s="207" t="s">
        <v>388</v>
      </c>
      <c r="G230" s="38"/>
      <c r="H230" s="38"/>
      <c r="I230" s="208"/>
      <c r="J230" s="38"/>
      <c r="K230" s="38"/>
      <c r="L230" s="42"/>
      <c r="M230" s="221"/>
      <c r="N230" s="222"/>
      <c r="O230" s="82"/>
      <c r="P230" s="82"/>
      <c r="Q230" s="82"/>
      <c r="R230" s="82"/>
      <c r="S230" s="82"/>
      <c r="T230" s="82"/>
      <c r="U230" s="83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127</v>
      </c>
      <c r="AU230" s="15" t="s">
        <v>83</v>
      </c>
    </row>
    <row r="231" s="2" customFormat="1">
      <c r="A231" s="36"/>
      <c r="B231" s="37"/>
      <c r="C231" s="38"/>
      <c r="D231" s="223" t="s">
        <v>145</v>
      </c>
      <c r="E231" s="38"/>
      <c r="F231" s="224" t="s">
        <v>390</v>
      </c>
      <c r="G231" s="38"/>
      <c r="H231" s="38"/>
      <c r="I231" s="208"/>
      <c r="J231" s="38"/>
      <c r="K231" s="38"/>
      <c r="L231" s="42"/>
      <c r="M231" s="221"/>
      <c r="N231" s="222"/>
      <c r="O231" s="82"/>
      <c r="P231" s="82"/>
      <c r="Q231" s="82"/>
      <c r="R231" s="82"/>
      <c r="S231" s="82"/>
      <c r="T231" s="82"/>
      <c r="U231" s="83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145</v>
      </c>
      <c r="AU231" s="15" t="s">
        <v>83</v>
      </c>
    </row>
    <row r="232" s="2" customFormat="1" ht="21.75" customHeight="1">
      <c r="A232" s="36"/>
      <c r="B232" s="37"/>
      <c r="C232" s="225" t="s">
        <v>391</v>
      </c>
      <c r="D232" s="225" t="s">
        <v>182</v>
      </c>
      <c r="E232" s="226" t="s">
        <v>392</v>
      </c>
      <c r="F232" s="227" t="s">
        <v>393</v>
      </c>
      <c r="G232" s="228" t="s">
        <v>123</v>
      </c>
      <c r="H232" s="229">
        <v>18</v>
      </c>
      <c r="I232" s="230"/>
      <c r="J232" s="231">
        <f>ROUND(I232*H232,2)</f>
        <v>0</v>
      </c>
      <c r="K232" s="227" t="s">
        <v>143</v>
      </c>
      <c r="L232" s="232"/>
      <c r="M232" s="233" t="s">
        <v>19</v>
      </c>
      <c r="N232" s="234" t="s">
        <v>44</v>
      </c>
      <c r="O232" s="82"/>
      <c r="P232" s="202">
        <f>O232*H232</f>
        <v>0</v>
      </c>
      <c r="Q232" s="202">
        <v>0.00020000000000000001</v>
      </c>
      <c r="R232" s="202">
        <f>Q232*H232</f>
        <v>0.0036000000000000003</v>
      </c>
      <c r="S232" s="202">
        <v>0</v>
      </c>
      <c r="T232" s="202">
        <f>S232*H232</f>
        <v>0</v>
      </c>
      <c r="U232" s="203" t="s">
        <v>19</v>
      </c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4" t="s">
        <v>185</v>
      </c>
      <c r="AT232" s="204" t="s">
        <v>182</v>
      </c>
      <c r="AU232" s="204" t="s">
        <v>83</v>
      </c>
      <c r="AY232" s="15" t="s">
        <v>119</v>
      </c>
      <c r="BE232" s="205">
        <f>IF(N232="základní",J232,0)</f>
        <v>0</v>
      </c>
      <c r="BF232" s="205">
        <f>IF(N232="snížená",J232,0)</f>
        <v>0</v>
      </c>
      <c r="BG232" s="205">
        <f>IF(N232="zákl. přenesená",J232,0)</f>
        <v>0</v>
      </c>
      <c r="BH232" s="205">
        <f>IF(N232="sníž. přenesená",J232,0)</f>
        <v>0</v>
      </c>
      <c r="BI232" s="205">
        <f>IF(N232="nulová",J232,0)</f>
        <v>0</v>
      </c>
      <c r="BJ232" s="15" t="s">
        <v>81</v>
      </c>
      <c r="BK232" s="205">
        <f>ROUND(I232*H232,2)</f>
        <v>0</v>
      </c>
      <c r="BL232" s="15" t="s">
        <v>178</v>
      </c>
      <c r="BM232" s="204" t="s">
        <v>394</v>
      </c>
    </row>
    <row r="233" s="2" customFormat="1">
      <c r="A233" s="36"/>
      <c r="B233" s="37"/>
      <c r="C233" s="38"/>
      <c r="D233" s="206" t="s">
        <v>127</v>
      </c>
      <c r="E233" s="38"/>
      <c r="F233" s="207" t="s">
        <v>393</v>
      </c>
      <c r="G233" s="38"/>
      <c r="H233" s="38"/>
      <c r="I233" s="208"/>
      <c r="J233" s="38"/>
      <c r="K233" s="38"/>
      <c r="L233" s="42"/>
      <c r="M233" s="221"/>
      <c r="N233" s="222"/>
      <c r="O233" s="82"/>
      <c r="P233" s="82"/>
      <c r="Q233" s="82"/>
      <c r="R233" s="82"/>
      <c r="S233" s="82"/>
      <c r="T233" s="82"/>
      <c r="U233" s="83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127</v>
      </c>
      <c r="AU233" s="15" t="s">
        <v>83</v>
      </c>
    </row>
    <row r="234" s="2" customFormat="1" ht="21.75" customHeight="1">
      <c r="A234" s="36"/>
      <c r="B234" s="37"/>
      <c r="C234" s="193" t="s">
        <v>395</v>
      </c>
      <c r="D234" s="193" t="s">
        <v>120</v>
      </c>
      <c r="E234" s="194" t="s">
        <v>396</v>
      </c>
      <c r="F234" s="195" t="s">
        <v>397</v>
      </c>
      <c r="G234" s="196" t="s">
        <v>123</v>
      </c>
      <c r="H234" s="197">
        <v>4</v>
      </c>
      <c r="I234" s="198"/>
      <c r="J234" s="199">
        <f>ROUND(I234*H234,2)</f>
        <v>0</v>
      </c>
      <c r="K234" s="195" t="s">
        <v>143</v>
      </c>
      <c r="L234" s="42"/>
      <c r="M234" s="200" t="s">
        <v>19</v>
      </c>
      <c r="N234" s="201" t="s">
        <v>44</v>
      </c>
      <c r="O234" s="82"/>
      <c r="P234" s="202">
        <f>O234*H234</f>
        <v>0</v>
      </c>
      <c r="Q234" s="202">
        <v>0</v>
      </c>
      <c r="R234" s="202">
        <f>Q234*H234</f>
        <v>0</v>
      </c>
      <c r="S234" s="202">
        <v>0</v>
      </c>
      <c r="T234" s="202">
        <f>S234*H234</f>
        <v>0</v>
      </c>
      <c r="U234" s="203" t="s">
        <v>19</v>
      </c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4" t="s">
        <v>178</v>
      </c>
      <c r="AT234" s="204" t="s">
        <v>120</v>
      </c>
      <c r="AU234" s="204" t="s">
        <v>83</v>
      </c>
      <c r="AY234" s="15" t="s">
        <v>119</v>
      </c>
      <c r="BE234" s="205">
        <f>IF(N234="základní",J234,0)</f>
        <v>0</v>
      </c>
      <c r="BF234" s="205">
        <f>IF(N234="snížená",J234,0)</f>
        <v>0</v>
      </c>
      <c r="BG234" s="205">
        <f>IF(N234="zákl. přenesená",J234,0)</f>
        <v>0</v>
      </c>
      <c r="BH234" s="205">
        <f>IF(N234="sníž. přenesená",J234,0)</f>
        <v>0</v>
      </c>
      <c r="BI234" s="205">
        <f>IF(N234="nulová",J234,0)</f>
        <v>0</v>
      </c>
      <c r="BJ234" s="15" t="s">
        <v>81</v>
      </c>
      <c r="BK234" s="205">
        <f>ROUND(I234*H234,2)</f>
        <v>0</v>
      </c>
      <c r="BL234" s="15" t="s">
        <v>178</v>
      </c>
      <c r="BM234" s="204" t="s">
        <v>398</v>
      </c>
    </row>
    <row r="235" s="2" customFormat="1">
      <c r="A235" s="36"/>
      <c r="B235" s="37"/>
      <c r="C235" s="38"/>
      <c r="D235" s="206" t="s">
        <v>127</v>
      </c>
      <c r="E235" s="38"/>
      <c r="F235" s="207" t="s">
        <v>397</v>
      </c>
      <c r="G235" s="38"/>
      <c r="H235" s="38"/>
      <c r="I235" s="208"/>
      <c r="J235" s="38"/>
      <c r="K235" s="38"/>
      <c r="L235" s="42"/>
      <c r="M235" s="221"/>
      <c r="N235" s="222"/>
      <c r="O235" s="82"/>
      <c r="P235" s="82"/>
      <c r="Q235" s="82"/>
      <c r="R235" s="82"/>
      <c r="S235" s="82"/>
      <c r="T235" s="82"/>
      <c r="U235" s="83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127</v>
      </c>
      <c r="AU235" s="15" t="s">
        <v>83</v>
      </c>
    </row>
    <row r="236" s="2" customFormat="1">
      <c r="A236" s="36"/>
      <c r="B236" s="37"/>
      <c r="C236" s="38"/>
      <c r="D236" s="223" t="s">
        <v>145</v>
      </c>
      <c r="E236" s="38"/>
      <c r="F236" s="224" t="s">
        <v>399</v>
      </c>
      <c r="G236" s="38"/>
      <c r="H236" s="38"/>
      <c r="I236" s="208"/>
      <c r="J236" s="38"/>
      <c r="K236" s="38"/>
      <c r="L236" s="42"/>
      <c r="M236" s="221"/>
      <c r="N236" s="222"/>
      <c r="O236" s="82"/>
      <c r="P236" s="82"/>
      <c r="Q236" s="82"/>
      <c r="R236" s="82"/>
      <c r="S236" s="82"/>
      <c r="T236" s="82"/>
      <c r="U236" s="83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145</v>
      </c>
      <c r="AU236" s="15" t="s">
        <v>83</v>
      </c>
    </row>
    <row r="237" s="2" customFormat="1" ht="16.5" customHeight="1">
      <c r="A237" s="36"/>
      <c r="B237" s="37"/>
      <c r="C237" s="225" t="s">
        <v>400</v>
      </c>
      <c r="D237" s="225" t="s">
        <v>182</v>
      </c>
      <c r="E237" s="226" t="s">
        <v>401</v>
      </c>
      <c r="F237" s="227" t="s">
        <v>402</v>
      </c>
      <c r="G237" s="228" t="s">
        <v>403</v>
      </c>
      <c r="H237" s="229">
        <v>4</v>
      </c>
      <c r="I237" s="230"/>
      <c r="J237" s="231">
        <f>ROUND(I237*H237,2)</f>
        <v>0</v>
      </c>
      <c r="K237" s="227" t="s">
        <v>143</v>
      </c>
      <c r="L237" s="232"/>
      <c r="M237" s="233" t="s">
        <v>19</v>
      </c>
      <c r="N237" s="234" t="s">
        <v>44</v>
      </c>
      <c r="O237" s="82"/>
      <c r="P237" s="202">
        <f>O237*H237</f>
        <v>0</v>
      </c>
      <c r="Q237" s="202">
        <v>0.00010000000000000001</v>
      </c>
      <c r="R237" s="202">
        <f>Q237*H237</f>
        <v>0.00040000000000000002</v>
      </c>
      <c r="S237" s="202">
        <v>0</v>
      </c>
      <c r="T237" s="202">
        <f>S237*H237</f>
        <v>0</v>
      </c>
      <c r="U237" s="203" t="s">
        <v>19</v>
      </c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4" t="s">
        <v>185</v>
      </c>
      <c r="AT237" s="204" t="s">
        <v>182</v>
      </c>
      <c r="AU237" s="204" t="s">
        <v>83</v>
      </c>
      <c r="AY237" s="15" t="s">
        <v>119</v>
      </c>
      <c r="BE237" s="205">
        <f>IF(N237="základní",J237,0)</f>
        <v>0</v>
      </c>
      <c r="BF237" s="205">
        <f>IF(N237="snížená",J237,0)</f>
        <v>0</v>
      </c>
      <c r="BG237" s="205">
        <f>IF(N237="zákl. přenesená",J237,0)</f>
        <v>0</v>
      </c>
      <c r="BH237" s="205">
        <f>IF(N237="sníž. přenesená",J237,0)</f>
        <v>0</v>
      </c>
      <c r="BI237" s="205">
        <f>IF(N237="nulová",J237,0)</f>
        <v>0</v>
      </c>
      <c r="BJ237" s="15" t="s">
        <v>81</v>
      </c>
      <c r="BK237" s="205">
        <f>ROUND(I237*H237,2)</f>
        <v>0</v>
      </c>
      <c r="BL237" s="15" t="s">
        <v>178</v>
      </c>
      <c r="BM237" s="204" t="s">
        <v>404</v>
      </c>
    </row>
    <row r="238" s="2" customFormat="1">
      <c r="A238" s="36"/>
      <c r="B238" s="37"/>
      <c r="C238" s="38"/>
      <c r="D238" s="206" t="s">
        <v>127</v>
      </c>
      <c r="E238" s="38"/>
      <c r="F238" s="207" t="s">
        <v>402</v>
      </c>
      <c r="G238" s="38"/>
      <c r="H238" s="38"/>
      <c r="I238" s="208"/>
      <c r="J238" s="38"/>
      <c r="K238" s="38"/>
      <c r="L238" s="42"/>
      <c r="M238" s="221"/>
      <c r="N238" s="222"/>
      <c r="O238" s="82"/>
      <c r="P238" s="82"/>
      <c r="Q238" s="82"/>
      <c r="R238" s="82"/>
      <c r="S238" s="82"/>
      <c r="T238" s="82"/>
      <c r="U238" s="83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127</v>
      </c>
      <c r="AU238" s="15" t="s">
        <v>83</v>
      </c>
    </row>
    <row r="239" s="2" customFormat="1" ht="21.75" customHeight="1">
      <c r="A239" s="36"/>
      <c r="B239" s="37"/>
      <c r="C239" s="193" t="s">
        <v>405</v>
      </c>
      <c r="D239" s="193" t="s">
        <v>120</v>
      </c>
      <c r="E239" s="194" t="s">
        <v>406</v>
      </c>
      <c r="F239" s="195" t="s">
        <v>407</v>
      </c>
      <c r="G239" s="196" t="s">
        <v>123</v>
      </c>
      <c r="H239" s="197">
        <v>4</v>
      </c>
      <c r="I239" s="198"/>
      <c r="J239" s="199">
        <f>ROUND(I239*H239,2)</f>
        <v>0</v>
      </c>
      <c r="K239" s="195" t="s">
        <v>143</v>
      </c>
      <c r="L239" s="42"/>
      <c r="M239" s="200" t="s">
        <v>19</v>
      </c>
      <c r="N239" s="201" t="s">
        <v>44</v>
      </c>
      <c r="O239" s="82"/>
      <c r="P239" s="202">
        <f>O239*H239</f>
        <v>0</v>
      </c>
      <c r="Q239" s="202">
        <v>0</v>
      </c>
      <c r="R239" s="202">
        <f>Q239*H239</f>
        <v>0</v>
      </c>
      <c r="S239" s="202">
        <v>0</v>
      </c>
      <c r="T239" s="202">
        <f>S239*H239</f>
        <v>0</v>
      </c>
      <c r="U239" s="203" t="s">
        <v>19</v>
      </c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4" t="s">
        <v>178</v>
      </c>
      <c r="AT239" s="204" t="s">
        <v>120</v>
      </c>
      <c r="AU239" s="204" t="s">
        <v>83</v>
      </c>
      <c r="AY239" s="15" t="s">
        <v>119</v>
      </c>
      <c r="BE239" s="205">
        <f>IF(N239="základní",J239,0)</f>
        <v>0</v>
      </c>
      <c r="BF239" s="205">
        <f>IF(N239="snížená",J239,0)</f>
        <v>0</v>
      </c>
      <c r="BG239" s="205">
        <f>IF(N239="zákl. přenesená",J239,0)</f>
        <v>0</v>
      </c>
      <c r="BH239" s="205">
        <f>IF(N239="sníž. přenesená",J239,0)</f>
        <v>0</v>
      </c>
      <c r="BI239" s="205">
        <f>IF(N239="nulová",J239,0)</f>
        <v>0</v>
      </c>
      <c r="BJ239" s="15" t="s">
        <v>81</v>
      </c>
      <c r="BK239" s="205">
        <f>ROUND(I239*H239,2)</f>
        <v>0</v>
      </c>
      <c r="BL239" s="15" t="s">
        <v>178</v>
      </c>
      <c r="BM239" s="204" t="s">
        <v>408</v>
      </c>
    </row>
    <row r="240" s="2" customFormat="1">
      <c r="A240" s="36"/>
      <c r="B240" s="37"/>
      <c r="C240" s="38"/>
      <c r="D240" s="206" t="s">
        <v>127</v>
      </c>
      <c r="E240" s="38"/>
      <c r="F240" s="207" t="s">
        <v>407</v>
      </c>
      <c r="G240" s="38"/>
      <c r="H240" s="38"/>
      <c r="I240" s="208"/>
      <c r="J240" s="38"/>
      <c r="K240" s="38"/>
      <c r="L240" s="42"/>
      <c r="M240" s="221"/>
      <c r="N240" s="222"/>
      <c r="O240" s="82"/>
      <c r="P240" s="82"/>
      <c r="Q240" s="82"/>
      <c r="R240" s="82"/>
      <c r="S240" s="82"/>
      <c r="T240" s="82"/>
      <c r="U240" s="83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127</v>
      </c>
      <c r="AU240" s="15" t="s">
        <v>83</v>
      </c>
    </row>
    <row r="241" s="2" customFormat="1">
      <c r="A241" s="36"/>
      <c r="B241" s="37"/>
      <c r="C241" s="38"/>
      <c r="D241" s="223" t="s">
        <v>145</v>
      </c>
      <c r="E241" s="38"/>
      <c r="F241" s="224" t="s">
        <v>409</v>
      </c>
      <c r="G241" s="38"/>
      <c r="H241" s="38"/>
      <c r="I241" s="208"/>
      <c r="J241" s="38"/>
      <c r="K241" s="38"/>
      <c r="L241" s="42"/>
      <c r="M241" s="221"/>
      <c r="N241" s="222"/>
      <c r="O241" s="82"/>
      <c r="P241" s="82"/>
      <c r="Q241" s="82"/>
      <c r="R241" s="82"/>
      <c r="S241" s="82"/>
      <c r="T241" s="82"/>
      <c r="U241" s="83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145</v>
      </c>
      <c r="AU241" s="15" t="s">
        <v>83</v>
      </c>
    </row>
    <row r="242" s="2" customFormat="1" ht="24.15" customHeight="1">
      <c r="A242" s="36"/>
      <c r="B242" s="37"/>
      <c r="C242" s="225" t="s">
        <v>410</v>
      </c>
      <c r="D242" s="225" t="s">
        <v>182</v>
      </c>
      <c r="E242" s="226" t="s">
        <v>411</v>
      </c>
      <c r="F242" s="227" t="s">
        <v>412</v>
      </c>
      <c r="G242" s="228" t="s">
        <v>123</v>
      </c>
      <c r="H242" s="229">
        <v>4</v>
      </c>
      <c r="I242" s="230"/>
      <c r="J242" s="231">
        <f>ROUND(I242*H242,2)</f>
        <v>0</v>
      </c>
      <c r="K242" s="227" t="s">
        <v>143</v>
      </c>
      <c r="L242" s="232"/>
      <c r="M242" s="233" t="s">
        <v>19</v>
      </c>
      <c r="N242" s="234" t="s">
        <v>44</v>
      </c>
      <c r="O242" s="82"/>
      <c r="P242" s="202">
        <f>O242*H242</f>
        <v>0</v>
      </c>
      <c r="Q242" s="202">
        <v>0.032000000000000001</v>
      </c>
      <c r="R242" s="202">
        <f>Q242*H242</f>
        <v>0.128</v>
      </c>
      <c r="S242" s="202">
        <v>0</v>
      </c>
      <c r="T242" s="202">
        <f>S242*H242</f>
        <v>0</v>
      </c>
      <c r="U242" s="203" t="s">
        <v>19</v>
      </c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4" t="s">
        <v>185</v>
      </c>
      <c r="AT242" s="204" t="s">
        <v>182</v>
      </c>
      <c r="AU242" s="204" t="s">
        <v>83</v>
      </c>
      <c r="AY242" s="15" t="s">
        <v>119</v>
      </c>
      <c r="BE242" s="205">
        <f>IF(N242="základní",J242,0)</f>
        <v>0</v>
      </c>
      <c r="BF242" s="205">
        <f>IF(N242="snížená",J242,0)</f>
        <v>0</v>
      </c>
      <c r="BG242" s="205">
        <f>IF(N242="zákl. přenesená",J242,0)</f>
        <v>0</v>
      </c>
      <c r="BH242" s="205">
        <f>IF(N242="sníž. přenesená",J242,0)</f>
        <v>0</v>
      </c>
      <c r="BI242" s="205">
        <f>IF(N242="nulová",J242,0)</f>
        <v>0</v>
      </c>
      <c r="BJ242" s="15" t="s">
        <v>81</v>
      </c>
      <c r="BK242" s="205">
        <f>ROUND(I242*H242,2)</f>
        <v>0</v>
      </c>
      <c r="BL242" s="15" t="s">
        <v>178</v>
      </c>
      <c r="BM242" s="204" t="s">
        <v>413</v>
      </c>
    </row>
    <row r="243" s="2" customFormat="1">
      <c r="A243" s="36"/>
      <c r="B243" s="37"/>
      <c r="C243" s="38"/>
      <c r="D243" s="206" t="s">
        <v>127</v>
      </c>
      <c r="E243" s="38"/>
      <c r="F243" s="207" t="s">
        <v>412</v>
      </c>
      <c r="G243" s="38"/>
      <c r="H243" s="38"/>
      <c r="I243" s="208"/>
      <c r="J243" s="38"/>
      <c r="K243" s="38"/>
      <c r="L243" s="42"/>
      <c r="M243" s="221"/>
      <c r="N243" s="222"/>
      <c r="O243" s="82"/>
      <c r="P243" s="82"/>
      <c r="Q243" s="82"/>
      <c r="R243" s="82"/>
      <c r="S243" s="82"/>
      <c r="T243" s="82"/>
      <c r="U243" s="83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127</v>
      </c>
      <c r="AU243" s="15" t="s">
        <v>83</v>
      </c>
    </row>
    <row r="244" s="2" customFormat="1" ht="16.5" customHeight="1">
      <c r="A244" s="36"/>
      <c r="B244" s="37"/>
      <c r="C244" s="193" t="s">
        <v>414</v>
      </c>
      <c r="D244" s="193" t="s">
        <v>120</v>
      </c>
      <c r="E244" s="194" t="s">
        <v>415</v>
      </c>
      <c r="F244" s="195" t="s">
        <v>416</v>
      </c>
      <c r="G244" s="196" t="s">
        <v>123</v>
      </c>
      <c r="H244" s="197">
        <v>36</v>
      </c>
      <c r="I244" s="198"/>
      <c r="J244" s="199">
        <f>ROUND(I244*H244,2)</f>
        <v>0</v>
      </c>
      <c r="K244" s="195" t="s">
        <v>143</v>
      </c>
      <c r="L244" s="42"/>
      <c r="M244" s="200" t="s">
        <v>19</v>
      </c>
      <c r="N244" s="201" t="s">
        <v>44</v>
      </c>
      <c r="O244" s="82"/>
      <c r="P244" s="202">
        <f>O244*H244</f>
        <v>0</v>
      </c>
      <c r="Q244" s="202">
        <v>0</v>
      </c>
      <c r="R244" s="202">
        <f>Q244*H244</f>
        <v>0</v>
      </c>
      <c r="S244" s="202">
        <v>0</v>
      </c>
      <c r="T244" s="202">
        <f>S244*H244</f>
        <v>0</v>
      </c>
      <c r="U244" s="203" t="s">
        <v>19</v>
      </c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4" t="s">
        <v>178</v>
      </c>
      <c r="AT244" s="204" t="s">
        <v>120</v>
      </c>
      <c r="AU244" s="204" t="s">
        <v>83</v>
      </c>
      <c r="AY244" s="15" t="s">
        <v>119</v>
      </c>
      <c r="BE244" s="205">
        <f>IF(N244="základní",J244,0)</f>
        <v>0</v>
      </c>
      <c r="BF244" s="205">
        <f>IF(N244="snížená",J244,0)</f>
        <v>0</v>
      </c>
      <c r="BG244" s="205">
        <f>IF(N244="zákl. přenesená",J244,0)</f>
        <v>0</v>
      </c>
      <c r="BH244" s="205">
        <f>IF(N244="sníž. přenesená",J244,0)</f>
        <v>0</v>
      </c>
      <c r="BI244" s="205">
        <f>IF(N244="nulová",J244,0)</f>
        <v>0</v>
      </c>
      <c r="BJ244" s="15" t="s">
        <v>81</v>
      </c>
      <c r="BK244" s="205">
        <f>ROUND(I244*H244,2)</f>
        <v>0</v>
      </c>
      <c r="BL244" s="15" t="s">
        <v>178</v>
      </c>
      <c r="BM244" s="204" t="s">
        <v>417</v>
      </c>
    </row>
    <row r="245" s="2" customFormat="1">
      <c r="A245" s="36"/>
      <c r="B245" s="37"/>
      <c r="C245" s="38"/>
      <c r="D245" s="206" t="s">
        <v>127</v>
      </c>
      <c r="E245" s="38"/>
      <c r="F245" s="207" t="s">
        <v>416</v>
      </c>
      <c r="G245" s="38"/>
      <c r="H245" s="38"/>
      <c r="I245" s="208"/>
      <c r="J245" s="38"/>
      <c r="K245" s="38"/>
      <c r="L245" s="42"/>
      <c r="M245" s="221"/>
      <c r="N245" s="222"/>
      <c r="O245" s="82"/>
      <c r="P245" s="82"/>
      <c r="Q245" s="82"/>
      <c r="R245" s="82"/>
      <c r="S245" s="82"/>
      <c r="T245" s="82"/>
      <c r="U245" s="83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127</v>
      </c>
      <c r="AU245" s="15" t="s">
        <v>83</v>
      </c>
    </row>
    <row r="246" s="2" customFormat="1">
      <c r="A246" s="36"/>
      <c r="B246" s="37"/>
      <c r="C246" s="38"/>
      <c r="D246" s="223" t="s">
        <v>145</v>
      </c>
      <c r="E246" s="38"/>
      <c r="F246" s="224" t="s">
        <v>418</v>
      </c>
      <c r="G246" s="38"/>
      <c r="H246" s="38"/>
      <c r="I246" s="208"/>
      <c r="J246" s="38"/>
      <c r="K246" s="38"/>
      <c r="L246" s="42"/>
      <c r="M246" s="221"/>
      <c r="N246" s="222"/>
      <c r="O246" s="82"/>
      <c r="P246" s="82"/>
      <c r="Q246" s="82"/>
      <c r="R246" s="82"/>
      <c r="S246" s="82"/>
      <c r="T246" s="82"/>
      <c r="U246" s="83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145</v>
      </c>
      <c r="AU246" s="15" t="s">
        <v>83</v>
      </c>
    </row>
    <row r="247" s="2" customFormat="1" ht="16.5" customHeight="1">
      <c r="A247" s="36"/>
      <c r="B247" s="37"/>
      <c r="C247" s="225" t="s">
        <v>419</v>
      </c>
      <c r="D247" s="225" t="s">
        <v>182</v>
      </c>
      <c r="E247" s="226" t="s">
        <v>420</v>
      </c>
      <c r="F247" s="227" t="s">
        <v>421</v>
      </c>
      <c r="G247" s="228" t="s">
        <v>123</v>
      </c>
      <c r="H247" s="229">
        <v>72</v>
      </c>
      <c r="I247" s="230"/>
      <c r="J247" s="231">
        <f>ROUND(I247*H247,2)</f>
        <v>0</v>
      </c>
      <c r="K247" s="227" t="s">
        <v>143</v>
      </c>
      <c r="L247" s="232"/>
      <c r="M247" s="233" t="s">
        <v>19</v>
      </c>
      <c r="N247" s="234" t="s">
        <v>44</v>
      </c>
      <c r="O247" s="82"/>
      <c r="P247" s="202">
        <f>O247*H247</f>
        <v>0</v>
      </c>
      <c r="Q247" s="202">
        <v>0.00020000000000000001</v>
      </c>
      <c r="R247" s="202">
        <f>Q247*H247</f>
        <v>0.014400000000000001</v>
      </c>
      <c r="S247" s="202">
        <v>0</v>
      </c>
      <c r="T247" s="202">
        <f>S247*H247</f>
        <v>0</v>
      </c>
      <c r="U247" s="203" t="s">
        <v>19</v>
      </c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4" t="s">
        <v>185</v>
      </c>
      <c r="AT247" s="204" t="s">
        <v>182</v>
      </c>
      <c r="AU247" s="204" t="s">
        <v>83</v>
      </c>
      <c r="AY247" s="15" t="s">
        <v>119</v>
      </c>
      <c r="BE247" s="205">
        <f>IF(N247="základní",J247,0)</f>
        <v>0</v>
      </c>
      <c r="BF247" s="205">
        <f>IF(N247="snížená",J247,0)</f>
        <v>0</v>
      </c>
      <c r="BG247" s="205">
        <f>IF(N247="zákl. přenesená",J247,0)</f>
        <v>0</v>
      </c>
      <c r="BH247" s="205">
        <f>IF(N247="sníž. přenesená",J247,0)</f>
        <v>0</v>
      </c>
      <c r="BI247" s="205">
        <f>IF(N247="nulová",J247,0)</f>
        <v>0</v>
      </c>
      <c r="BJ247" s="15" t="s">
        <v>81</v>
      </c>
      <c r="BK247" s="205">
        <f>ROUND(I247*H247,2)</f>
        <v>0</v>
      </c>
      <c r="BL247" s="15" t="s">
        <v>178</v>
      </c>
      <c r="BM247" s="204" t="s">
        <v>422</v>
      </c>
    </row>
    <row r="248" s="2" customFormat="1">
      <c r="A248" s="36"/>
      <c r="B248" s="37"/>
      <c r="C248" s="38"/>
      <c r="D248" s="206" t="s">
        <v>127</v>
      </c>
      <c r="E248" s="38"/>
      <c r="F248" s="207" t="s">
        <v>421</v>
      </c>
      <c r="G248" s="38"/>
      <c r="H248" s="38"/>
      <c r="I248" s="208"/>
      <c r="J248" s="38"/>
      <c r="K248" s="38"/>
      <c r="L248" s="42"/>
      <c r="M248" s="221"/>
      <c r="N248" s="222"/>
      <c r="O248" s="82"/>
      <c r="P248" s="82"/>
      <c r="Q248" s="82"/>
      <c r="R248" s="82"/>
      <c r="S248" s="82"/>
      <c r="T248" s="82"/>
      <c r="U248" s="83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127</v>
      </c>
      <c r="AU248" s="15" t="s">
        <v>83</v>
      </c>
    </row>
    <row r="249" s="2" customFormat="1" ht="16.5" customHeight="1">
      <c r="A249" s="36"/>
      <c r="B249" s="37"/>
      <c r="C249" s="193" t="s">
        <v>423</v>
      </c>
      <c r="D249" s="193" t="s">
        <v>120</v>
      </c>
      <c r="E249" s="194" t="s">
        <v>424</v>
      </c>
      <c r="F249" s="195" t="s">
        <v>425</v>
      </c>
      <c r="G249" s="196" t="s">
        <v>123</v>
      </c>
      <c r="H249" s="197">
        <v>22</v>
      </c>
      <c r="I249" s="198"/>
      <c r="J249" s="199">
        <f>ROUND(I249*H249,2)</f>
        <v>0</v>
      </c>
      <c r="K249" s="195" t="s">
        <v>143</v>
      </c>
      <c r="L249" s="42"/>
      <c r="M249" s="200" t="s">
        <v>19</v>
      </c>
      <c r="N249" s="201" t="s">
        <v>44</v>
      </c>
      <c r="O249" s="82"/>
      <c r="P249" s="202">
        <f>O249*H249</f>
        <v>0</v>
      </c>
      <c r="Q249" s="202">
        <v>0</v>
      </c>
      <c r="R249" s="202">
        <f>Q249*H249</f>
        <v>0</v>
      </c>
      <c r="S249" s="202">
        <v>0</v>
      </c>
      <c r="T249" s="202">
        <f>S249*H249</f>
        <v>0</v>
      </c>
      <c r="U249" s="203" t="s">
        <v>19</v>
      </c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4" t="s">
        <v>178</v>
      </c>
      <c r="AT249" s="204" t="s">
        <v>120</v>
      </c>
      <c r="AU249" s="204" t="s">
        <v>83</v>
      </c>
      <c r="AY249" s="15" t="s">
        <v>119</v>
      </c>
      <c r="BE249" s="205">
        <f>IF(N249="základní",J249,0)</f>
        <v>0</v>
      </c>
      <c r="BF249" s="205">
        <f>IF(N249="snížená",J249,0)</f>
        <v>0</v>
      </c>
      <c r="BG249" s="205">
        <f>IF(N249="zákl. přenesená",J249,0)</f>
        <v>0</v>
      </c>
      <c r="BH249" s="205">
        <f>IF(N249="sníž. přenesená",J249,0)</f>
        <v>0</v>
      </c>
      <c r="BI249" s="205">
        <f>IF(N249="nulová",J249,0)</f>
        <v>0</v>
      </c>
      <c r="BJ249" s="15" t="s">
        <v>81</v>
      </c>
      <c r="BK249" s="205">
        <f>ROUND(I249*H249,2)</f>
        <v>0</v>
      </c>
      <c r="BL249" s="15" t="s">
        <v>178</v>
      </c>
      <c r="BM249" s="204" t="s">
        <v>426</v>
      </c>
    </row>
    <row r="250" s="2" customFormat="1">
      <c r="A250" s="36"/>
      <c r="B250" s="37"/>
      <c r="C250" s="38"/>
      <c r="D250" s="206" t="s">
        <v>127</v>
      </c>
      <c r="E250" s="38"/>
      <c r="F250" s="207" t="s">
        <v>425</v>
      </c>
      <c r="G250" s="38"/>
      <c r="H250" s="38"/>
      <c r="I250" s="208"/>
      <c r="J250" s="38"/>
      <c r="K250" s="38"/>
      <c r="L250" s="42"/>
      <c r="M250" s="221"/>
      <c r="N250" s="222"/>
      <c r="O250" s="82"/>
      <c r="P250" s="82"/>
      <c r="Q250" s="82"/>
      <c r="R250" s="82"/>
      <c r="S250" s="82"/>
      <c r="T250" s="82"/>
      <c r="U250" s="83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127</v>
      </c>
      <c r="AU250" s="15" t="s">
        <v>83</v>
      </c>
    </row>
    <row r="251" s="2" customFormat="1">
      <c r="A251" s="36"/>
      <c r="B251" s="37"/>
      <c r="C251" s="38"/>
      <c r="D251" s="223" t="s">
        <v>145</v>
      </c>
      <c r="E251" s="38"/>
      <c r="F251" s="224" t="s">
        <v>427</v>
      </c>
      <c r="G251" s="38"/>
      <c r="H251" s="38"/>
      <c r="I251" s="208"/>
      <c r="J251" s="38"/>
      <c r="K251" s="38"/>
      <c r="L251" s="42"/>
      <c r="M251" s="221"/>
      <c r="N251" s="222"/>
      <c r="O251" s="82"/>
      <c r="P251" s="82"/>
      <c r="Q251" s="82"/>
      <c r="R251" s="82"/>
      <c r="S251" s="82"/>
      <c r="T251" s="82"/>
      <c r="U251" s="83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145</v>
      </c>
      <c r="AU251" s="15" t="s">
        <v>83</v>
      </c>
    </row>
    <row r="252" s="2" customFormat="1" ht="16.5" customHeight="1">
      <c r="A252" s="36"/>
      <c r="B252" s="37"/>
      <c r="C252" s="225" t="s">
        <v>428</v>
      </c>
      <c r="D252" s="225" t="s">
        <v>182</v>
      </c>
      <c r="E252" s="226" t="s">
        <v>429</v>
      </c>
      <c r="F252" s="227" t="s">
        <v>430</v>
      </c>
      <c r="G252" s="228" t="s">
        <v>123</v>
      </c>
      <c r="H252" s="229">
        <v>22</v>
      </c>
      <c r="I252" s="230"/>
      <c r="J252" s="231">
        <f>ROUND(I252*H252,2)</f>
        <v>0</v>
      </c>
      <c r="K252" s="227" t="s">
        <v>143</v>
      </c>
      <c r="L252" s="232"/>
      <c r="M252" s="233" t="s">
        <v>19</v>
      </c>
      <c r="N252" s="234" t="s">
        <v>44</v>
      </c>
      <c r="O252" s="82"/>
      <c r="P252" s="202">
        <f>O252*H252</f>
        <v>0</v>
      </c>
      <c r="Q252" s="202">
        <v>0.0012800000000000001</v>
      </c>
      <c r="R252" s="202">
        <f>Q252*H252</f>
        <v>0.028160000000000001</v>
      </c>
      <c r="S252" s="202">
        <v>0</v>
      </c>
      <c r="T252" s="202">
        <f>S252*H252</f>
        <v>0</v>
      </c>
      <c r="U252" s="203" t="s">
        <v>19</v>
      </c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4" t="s">
        <v>185</v>
      </c>
      <c r="AT252" s="204" t="s">
        <v>182</v>
      </c>
      <c r="AU252" s="204" t="s">
        <v>83</v>
      </c>
      <c r="AY252" s="15" t="s">
        <v>119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5" t="s">
        <v>81</v>
      </c>
      <c r="BK252" s="205">
        <f>ROUND(I252*H252,2)</f>
        <v>0</v>
      </c>
      <c r="BL252" s="15" t="s">
        <v>178</v>
      </c>
      <c r="BM252" s="204" t="s">
        <v>431</v>
      </c>
    </row>
    <row r="253" s="2" customFormat="1">
      <c r="A253" s="36"/>
      <c r="B253" s="37"/>
      <c r="C253" s="38"/>
      <c r="D253" s="206" t="s">
        <v>127</v>
      </c>
      <c r="E253" s="38"/>
      <c r="F253" s="207" t="s">
        <v>430</v>
      </c>
      <c r="G253" s="38"/>
      <c r="H253" s="38"/>
      <c r="I253" s="208"/>
      <c r="J253" s="38"/>
      <c r="K253" s="38"/>
      <c r="L253" s="42"/>
      <c r="M253" s="221"/>
      <c r="N253" s="222"/>
      <c r="O253" s="82"/>
      <c r="P253" s="82"/>
      <c r="Q253" s="82"/>
      <c r="R253" s="82"/>
      <c r="S253" s="82"/>
      <c r="T253" s="82"/>
      <c r="U253" s="83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127</v>
      </c>
      <c r="AU253" s="15" t="s">
        <v>83</v>
      </c>
    </row>
    <row r="254" s="2" customFormat="1" ht="16.5" customHeight="1">
      <c r="A254" s="36"/>
      <c r="B254" s="37"/>
      <c r="C254" s="193" t="s">
        <v>432</v>
      </c>
      <c r="D254" s="193" t="s">
        <v>120</v>
      </c>
      <c r="E254" s="194" t="s">
        <v>433</v>
      </c>
      <c r="F254" s="195" t="s">
        <v>434</v>
      </c>
      <c r="G254" s="196" t="s">
        <v>123</v>
      </c>
      <c r="H254" s="197">
        <v>8</v>
      </c>
      <c r="I254" s="198"/>
      <c r="J254" s="199">
        <f>ROUND(I254*H254,2)</f>
        <v>0</v>
      </c>
      <c r="K254" s="195" t="s">
        <v>143</v>
      </c>
      <c r="L254" s="42"/>
      <c r="M254" s="200" t="s">
        <v>19</v>
      </c>
      <c r="N254" s="201" t="s">
        <v>44</v>
      </c>
      <c r="O254" s="82"/>
      <c r="P254" s="202">
        <f>O254*H254</f>
        <v>0</v>
      </c>
      <c r="Q254" s="202">
        <v>0</v>
      </c>
      <c r="R254" s="202">
        <f>Q254*H254</f>
        <v>0</v>
      </c>
      <c r="S254" s="202">
        <v>0</v>
      </c>
      <c r="T254" s="202">
        <f>S254*H254</f>
        <v>0</v>
      </c>
      <c r="U254" s="203" t="s">
        <v>19</v>
      </c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4" t="s">
        <v>178</v>
      </c>
      <c r="AT254" s="204" t="s">
        <v>120</v>
      </c>
      <c r="AU254" s="204" t="s">
        <v>83</v>
      </c>
      <c r="AY254" s="15" t="s">
        <v>119</v>
      </c>
      <c r="BE254" s="205">
        <f>IF(N254="základní",J254,0)</f>
        <v>0</v>
      </c>
      <c r="BF254" s="205">
        <f>IF(N254="snížená",J254,0)</f>
        <v>0</v>
      </c>
      <c r="BG254" s="205">
        <f>IF(N254="zákl. přenesená",J254,0)</f>
        <v>0</v>
      </c>
      <c r="BH254" s="205">
        <f>IF(N254="sníž. přenesená",J254,0)</f>
        <v>0</v>
      </c>
      <c r="BI254" s="205">
        <f>IF(N254="nulová",J254,0)</f>
        <v>0</v>
      </c>
      <c r="BJ254" s="15" t="s">
        <v>81</v>
      </c>
      <c r="BK254" s="205">
        <f>ROUND(I254*H254,2)</f>
        <v>0</v>
      </c>
      <c r="BL254" s="15" t="s">
        <v>178</v>
      </c>
      <c r="BM254" s="204" t="s">
        <v>435</v>
      </c>
    </row>
    <row r="255" s="2" customFormat="1">
      <c r="A255" s="36"/>
      <c r="B255" s="37"/>
      <c r="C255" s="38"/>
      <c r="D255" s="206" t="s">
        <v>127</v>
      </c>
      <c r="E255" s="38"/>
      <c r="F255" s="207" t="s">
        <v>434</v>
      </c>
      <c r="G255" s="38"/>
      <c r="H255" s="38"/>
      <c r="I255" s="208"/>
      <c r="J255" s="38"/>
      <c r="K255" s="38"/>
      <c r="L255" s="42"/>
      <c r="M255" s="221"/>
      <c r="N255" s="222"/>
      <c r="O255" s="82"/>
      <c r="P255" s="82"/>
      <c r="Q255" s="82"/>
      <c r="R255" s="82"/>
      <c r="S255" s="82"/>
      <c r="T255" s="82"/>
      <c r="U255" s="83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127</v>
      </c>
      <c r="AU255" s="15" t="s">
        <v>83</v>
      </c>
    </row>
    <row r="256" s="2" customFormat="1">
      <c r="A256" s="36"/>
      <c r="B256" s="37"/>
      <c r="C256" s="38"/>
      <c r="D256" s="223" t="s">
        <v>145</v>
      </c>
      <c r="E256" s="38"/>
      <c r="F256" s="224" t="s">
        <v>436</v>
      </c>
      <c r="G256" s="38"/>
      <c r="H256" s="38"/>
      <c r="I256" s="208"/>
      <c r="J256" s="38"/>
      <c r="K256" s="38"/>
      <c r="L256" s="42"/>
      <c r="M256" s="221"/>
      <c r="N256" s="222"/>
      <c r="O256" s="82"/>
      <c r="P256" s="82"/>
      <c r="Q256" s="82"/>
      <c r="R256" s="82"/>
      <c r="S256" s="82"/>
      <c r="T256" s="82"/>
      <c r="U256" s="83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5" t="s">
        <v>145</v>
      </c>
      <c r="AU256" s="15" t="s">
        <v>83</v>
      </c>
    </row>
    <row r="257" s="2" customFormat="1" ht="16.5" customHeight="1">
      <c r="A257" s="36"/>
      <c r="B257" s="37"/>
      <c r="C257" s="225" t="s">
        <v>437</v>
      </c>
      <c r="D257" s="225" t="s">
        <v>182</v>
      </c>
      <c r="E257" s="226" t="s">
        <v>438</v>
      </c>
      <c r="F257" s="227" t="s">
        <v>439</v>
      </c>
      <c r="G257" s="228" t="s">
        <v>123</v>
      </c>
      <c r="H257" s="229">
        <v>10</v>
      </c>
      <c r="I257" s="230"/>
      <c r="J257" s="231">
        <f>ROUND(I257*H257,2)</f>
        <v>0</v>
      </c>
      <c r="K257" s="227" t="s">
        <v>143</v>
      </c>
      <c r="L257" s="232"/>
      <c r="M257" s="233" t="s">
        <v>19</v>
      </c>
      <c r="N257" s="234" t="s">
        <v>44</v>
      </c>
      <c r="O257" s="82"/>
      <c r="P257" s="202">
        <f>O257*H257</f>
        <v>0</v>
      </c>
      <c r="Q257" s="202">
        <v>0.00012</v>
      </c>
      <c r="R257" s="202">
        <f>Q257*H257</f>
        <v>0.0012000000000000001</v>
      </c>
      <c r="S257" s="202">
        <v>0</v>
      </c>
      <c r="T257" s="202">
        <f>S257*H257</f>
        <v>0</v>
      </c>
      <c r="U257" s="203" t="s">
        <v>19</v>
      </c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4" t="s">
        <v>185</v>
      </c>
      <c r="AT257" s="204" t="s">
        <v>182</v>
      </c>
      <c r="AU257" s="204" t="s">
        <v>83</v>
      </c>
      <c r="AY257" s="15" t="s">
        <v>119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15" t="s">
        <v>81</v>
      </c>
      <c r="BK257" s="205">
        <f>ROUND(I257*H257,2)</f>
        <v>0</v>
      </c>
      <c r="BL257" s="15" t="s">
        <v>178</v>
      </c>
      <c r="BM257" s="204" t="s">
        <v>440</v>
      </c>
    </row>
    <row r="258" s="2" customFormat="1">
      <c r="A258" s="36"/>
      <c r="B258" s="37"/>
      <c r="C258" s="38"/>
      <c r="D258" s="206" t="s">
        <v>127</v>
      </c>
      <c r="E258" s="38"/>
      <c r="F258" s="207" t="s">
        <v>439</v>
      </c>
      <c r="G258" s="38"/>
      <c r="H258" s="38"/>
      <c r="I258" s="208"/>
      <c r="J258" s="38"/>
      <c r="K258" s="38"/>
      <c r="L258" s="42"/>
      <c r="M258" s="221"/>
      <c r="N258" s="222"/>
      <c r="O258" s="82"/>
      <c r="P258" s="82"/>
      <c r="Q258" s="82"/>
      <c r="R258" s="82"/>
      <c r="S258" s="82"/>
      <c r="T258" s="82"/>
      <c r="U258" s="83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127</v>
      </c>
      <c r="AU258" s="15" t="s">
        <v>83</v>
      </c>
    </row>
    <row r="259" s="2" customFormat="1" ht="16.5" customHeight="1">
      <c r="A259" s="36"/>
      <c r="B259" s="37"/>
      <c r="C259" s="193" t="s">
        <v>441</v>
      </c>
      <c r="D259" s="193" t="s">
        <v>120</v>
      </c>
      <c r="E259" s="194" t="s">
        <v>442</v>
      </c>
      <c r="F259" s="195" t="s">
        <v>443</v>
      </c>
      <c r="G259" s="196" t="s">
        <v>123</v>
      </c>
      <c r="H259" s="197">
        <v>44</v>
      </c>
      <c r="I259" s="198"/>
      <c r="J259" s="199">
        <f>ROUND(I259*H259,2)</f>
        <v>0</v>
      </c>
      <c r="K259" s="195" t="s">
        <v>143</v>
      </c>
      <c r="L259" s="42"/>
      <c r="M259" s="200" t="s">
        <v>19</v>
      </c>
      <c r="N259" s="201" t="s">
        <v>44</v>
      </c>
      <c r="O259" s="82"/>
      <c r="P259" s="202">
        <f>O259*H259</f>
        <v>0</v>
      </c>
      <c r="Q259" s="202">
        <v>0</v>
      </c>
      <c r="R259" s="202">
        <f>Q259*H259</f>
        <v>0</v>
      </c>
      <c r="S259" s="202">
        <v>0</v>
      </c>
      <c r="T259" s="202">
        <f>S259*H259</f>
        <v>0</v>
      </c>
      <c r="U259" s="203" t="s">
        <v>19</v>
      </c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4" t="s">
        <v>178</v>
      </c>
      <c r="AT259" s="204" t="s">
        <v>120</v>
      </c>
      <c r="AU259" s="204" t="s">
        <v>83</v>
      </c>
      <c r="AY259" s="15" t="s">
        <v>119</v>
      </c>
      <c r="BE259" s="205">
        <f>IF(N259="základní",J259,0)</f>
        <v>0</v>
      </c>
      <c r="BF259" s="205">
        <f>IF(N259="snížená",J259,0)</f>
        <v>0</v>
      </c>
      <c r="BG259" s="205">
        <f>IF(N259="zákl. přenesená",J259,0)</f>
        <v>0</v>
      </c>
      <c r="BH259" s="205">
        <f>IF(N259="sníž. přenesená",J259,0)</f>
        <v>0</v>
      </c>
      <c r="BI259" s="205">
        <f>IF(N259="nulová",J259,0)</f>
        <v>0</v>
      </c>
      <c r="BJ259" s="15" t="s">
        <v>81</v>
      </c>
      <c r="BK259" s="205">
        <f>ROUND(I259*H259,2)</f>
        <v>0</v>
      </c>
      <c r="BL259" s="15" t="s">
        <v>178</v>
      </c>
      <c r="BM259" s="204" t="s">
        <v>444</v>
      </c>
    </row>
    <row r="260" s="2" customFormat="1">
      <c r="A260" s="36"/>
      <c r="B260" s="37"/>
      <c r="C260" s="38"/>
      <c r="D260" s="206" t="s">
        <v>127</v>
      </c>
      <c r="E260" s="38"/>
      <c r="F260" s="207" t="s">
        <v>443</v>
      </c>
      <c r="G260" s="38"/>
      <c r="H260" s="38"/>
      <c r="I260" s="208"/>
      <c r="J260" s="38"/>
      <c r="K260" s="38"/>
      <c r="L260" s="42"/>
      <c r="M260" s="221"/>
      <c r="N260" s="222"/>
      <c r="O260" s="82"/>
      <c r="P260" s="82"/>
      <c r="Q260" s="82"/>
      <c r="R260" s="82"/>
      <c r="S260" s="82"/>
      <c r="T260" s="82"/>
      <c r="U260" s="83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127</v>
      </c>
      <c r="AU260" s="15" t="s">
        <v>83</v>
      </c>
    </row>
    <row r="261" s="2" customFormat="1">
      <c r="A261" s="36"/>
      <c r="B261" s="37"/>
      <c r="C261" s="38"/>
      <c r="D261" s="223" t="s">
        <v>145</v>
      </c>
      <c r="E261" s="38"/>
      <c r="F261" s="224" t="s">
        <v>445</v>
      </c>
      <c r="G261" s="38"/>
      <c r="H261" s="38"/>
      <c r="I261" s="208"/>
      <c r="J261" s="38"/>
      <c r="K261" s="38"/>
      <c r="L261" s="42"/>
      <c r="M261" s="221"/>
      <c r="N261" s="222"/>
      <c r="O261" s="82"/>
      <c r="P261" s="82"/>
      <c r="Q261" s="82"/>
      <c r="R261" s="82"/>
      <c r="S261" s="82"/>
      <c r="T261" s="82"/>
      <c r="U261" s="83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145</v>
      </c>
      <c r="AU261" s="15" t="s">
        <v>83</v>
      </c>
    </row>
    <row r="262" s="2" customFormat="1" ht="16.5" customHeight="1">
      <c r="A262" s="36"/>
      <c r="B262" s="37"/>
      <c r="C262" s="225" t="s">
        <v>446</v>
      </c>
      <c r="D262" s="225" t="s">
        <v>182</v>
      </c>
      <c r="E262" s="226" t="s">
        <v>447</v>
      </c>
      <c r="F262" s="227" t="s">
        <v>448</v>
      </c>
      <c r="G262" s="228" t="s">
        <v>177</v>
      </c>
      <c r="H262" s="229">
        <v>225</v>
      </c>
      <c r="I262" s="230"/>
      <c r="J262" s="231">
        <f>ROUND(I262*H262,2)</f>
        <v>0</v>
      </c>
      <c r="K262" s="227" t="s">
        <v>143</v>
      </c>
      <c r="L262" s="232"/>
      <c r="M262" s="233" t="s">
        <v>19</v>
      </c>
      <c r="N262" s="234" t="s">
        <v>44</v>
      </c>
      <c r="O262" s="82"/>
      <c r="P262" s="202">
        <f>O262*H262</f>
        <v>0</v>
      </c>
      <c r="Q262" s="202">
        <v>0.00040999999999999999</v>
      </c>
      <c r="R262" s="202">
        <f>Q262*H262</f>
        <v>0.092249999999999999</v>
      </c>
      <c r="S262" s="202">
        <v>0</v>
      </c>
      <c r="T262" s="202">
        <f>S262*H262</f>
        <v>0</v>
      </c>
      <c r="U262" s="203" t="s">
        <v>19</v>
      </c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4" t="s">
        <v>185</v>
      </c>
      <c r="AT262" s="204" t="s">
        <v>182</v>
      </c>
      <c r="AU262" s="204" t="s">
        <v>83</v>
      </c>
      <c r="AY262" s="15" t="s">
        <v>119</v>
      </c>
      <c r="BE262" s="205">
        <f>IF(N262="základní",J262,0)</f>
        <v>0</v>
      </c>
      <c r="BF262" s="205">
        <f>IF(N262="snížená",J262,0)</f>
        <v>0</v>
      </c>
      <c r="BG262" s="205">
        <f>IF(N262="zákl. přenesená",J262,0)</f>
        <v>0</v>
      </c>
      <c r="BH262" s="205">
        <f>IF(N262="sníž. přenesená",J262,0)</f>
        <v>0</v>
      </c>
      <c r="BI262" s="205">
        <f>IF(N262="nulová",J262,0)</f>
        <v>0</v>
      </c>
      <c r="BJ262" s="15" t="s">
        <v>81</v>
      </c>
      <c r="BK262" s="205">
        <f>ROUND(I262*H262,2)</f>
        <v>0</v>
      </c>
      <c r="BL262" s="15" t="s">
        <v>178</v>
      </c>
      <c r="BM262" s="204" t="s">
        <v>449</v>
      </c>
    </row>
    <row r="263" s="2" customFormat="1">
      <c r="A263" s="36"/>
      <c r="B263" s="37"/>
      <c r="C263" s="38"/>
      <c r="D263" s="206" t="s">
        <v>127</v>
      </c>
      <c r="E263" s="38"/>
      <c r="F263" s="207" t="s">
        <v>448</v>
      </c>
      <c r="G263" s="38"/>
      <c r="H263" s="38"/>
      <c r="I263" s="208"/>
      <c r="J263" s="38"/>
      <c r="K263" s="38"/>
      <c r="L263" s="42"/>
      <c r="M263" s="221"/>
      <c r="N263" s="222"/>
      <c r="O263" s="82"/>
      <c r="P263" s="82"/>
      <c r="Q263" s="82"/>
      <c r="R263" s="82"/>
      <c r="S263" s="82"/>
      <c r="T263" s="82"/>
      <c r="U263" s="83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127</v>
      </c>
      <c r="AU263" s="15" t="s">
        <v>83</v>
      </c>
    </row>
    <row r="264" s="2" customFormat="1" ht="24.15" customHeight="1">
      <c r="A264" s="36"/>
      <c r="B264" s="37"/>
      <c r="C264" s="193" t="s">
        <v>450</v>
      </c>
      <c r="D264" s="193" t="s">
        <v>120</v>
      </c>
      <c r="E264" s="194" t="s">
        <v>451</v>
      </c>
      <c r="F264" s="195" t="s">
        <v>452</v>
      </c>
      <c r="G264" s="196" t="s">
        <v>123</v>
      </c>
      <c r="H264" s="197">
        <v>4</v>
      </c>
      <c r="I264" s="198"/>
      <c r="J264" s="199">
        <f>ROUND(I264*H264,2)</f>
        <v>0</v>
      </c>
      <c r="K264" s="195" t="s">
        <v>143</v>
      </c>
      <c r="L264" s="42"/>
      <c r="M264" s="200" t="s">
        <v>19</v>
      </c>
      <c r="N264" s="201" t="s">
        <v>44</v>
      </c>
      <c r="O264" s="82"/>
      <c r="P264" s="202">
        <f>O264*H264</f>
        <v>0</v>
      </c>
      <c r="Q264" s="202">
        <v>0</v>
      </c>
      <c r="R264" s="202">
        <f>Q264*H264</f>
        <v>0</v>
      </c>
      <c r="S264" s="202">
        <v>0.0080000000000000002</v>
      </c>
      <c r="T264" s="202">
        <f>S264*H264</f>
        <v>0.032000000000000001</v>
      </c>
      <c r="U264" s="203" t="s">
        <v>19</v>
      </c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4" t="s">
        <v>178</v>
      </c>
      <c r="AT264" s="204" t="s">
        <v>120</v>
      </c>
      <c r="AU264" s="204" t="s">
        <v>83</v>
      </c>
      <c r="AY264" s="15" t="s">
        <v>119</v>
      </c>
      <c r="BE264" s="205">
        <f>IF(N264="základní",J264,0)</f>
        <v>0</v>
      </c>
      <c r="BF264" s="205">
        <f>IF(N264="snížená",J264,0)</f>
        <v>0</v>
      </c>
      <c r="BG264" s="205">
        <f>IF(N264="zákl. přenesená",J264,0)</f>
        <v>0</v>
      </c>
      <c r="BH264" s="205">
        <f>IF(N264="sníž. přenesená",J264,0)</f>
        <v>0</v>
      </c>
      <c r="BI264" s="205">
        <f>IF(N264="nulová",J264,0)</f>
        <v>0</v>
      </c>
      <c r="BJ264" s="15" t="s">
        <v>81</v>
      </c>
      <c r="BK264" s="205">
        <f>ROUND(I264*H264,2)</f>
        <v>0</v>
      </c>
      <c r="BL264" s="15" t="s">
        <v>178</v>
      </c>
      <c r="BM264" s="204" t="s">
        <v>453</v>
      </c>
    </row>
    <row r="265" s="2" customFormat="1">
      <c r="A265" s="36"/>
      <c r="B265" s="37"/>
      <c r="C265" s="38"/>
      <c r="D265" s="206" t="s">
        <v>127</v>
      </c>
      <c r="E265" s="38"/>
      <c r="F265" s="207" t="s">
        <v>452</v>
      </c>
      <c r="G265" s="38"/>
      <c r="H265" s="38"/>
      <c r="I265" s="208"/>
      <c r="J265" s="38"/>
      <c r="K265" s="38"/>
      <c r="L265" s="42"/>
      <c r="M265" s="221"/>
      <c r="N265" s="222"/>
      <c r="O265" s="82"/>
      <c r="P265" s="82"/>
      <c r="Q265" s="82"/>
      <c r="R265" s="82"/>
      <c r="S265" s="82"/>
      <c r="T265" s="82"/>
      <c r="U265" s="83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127</v>
      </c>
      <c r="AU265" s="15" t="s">
        <v>83</v>
      </c>
    </row>
    <row r="266" s="2" customFormat="1">
      <c r="A266" s="36"/>
      <c r="B266" s="37"/>
      <c r="C266" s="38"/>
      <c r="D266" s="223" t="s">
        <v>145</v>
      </c>
      <c r="E266" s="38"/>
      <c r="F266" s="224" t="s">
        <v>454</v>
      </c>
      <c r="G266" s="38"/>
      <c r="H266" s="38"/>
      <c r="I266" s="208"/>
      <c r="J266" s="38"/>
      <c r="K266" s="38"/>
      <c r="L266" s="42"/>
      <c r="M266" s="221"/>
      <c r="N266" s="222"/>
      <c r="O266" s="82"/>
      <c r="P266" s="82"/>
      <c r="Q266" s="82"/>
      <c r="R266" s="82"/>
      <c r="S266" s="82"/>
      <c r="T266" s="82"/>
      <c r="U266" s="83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145</v>
      </c>
      <c r="AU266" s="15" t="s">
        <v>83</v>
      </c>
    </row>
    <row r="267" s="2" customFormat="1" ht="16.5" customHeight="1">
      <c r="A267" s="36"/>
      <c r="B267" s="37"/>
      <c r="C267" s="193" t="s">
        <v>455</v>
      </c>
      <c r="D267" s="193" t="s">
        <v>120</v>
      </c>
      <c r="E267" s="194" t="s">
        <v>456</v>
      </c>
      <c r="F267" s="195" t="s">
        <v>457</v>
      </c>
      <c r="G267" s="196" t="s">
        <v>123</v>
      </c>
      <c r="H267" s="197">
        <v>6</v>
      </c>
      <c r="I267" s="198"/>
      <c r="J267" s="199">
        <f>ROUND(I267*H267,2)</f>
        <v>0</v>
      </c>
      <c r="K267" s="195" t="s">
        <v>143</v>
      </c>
      <c r="L267" s="42"/>
      <c r="M267" s="200" t="s">
        <v>19</v>
      </c>
      <c r="N267" s="201" t="s">
        <v>44</v>
      </c>
      <c r="O267" s="82"/>
      <c r="P267" s="202">
        <f>O267*H267</f>
        <v>0</v>
      </c>
      <c r="Q267" s="202">
        <v>0</v>
      </c>
      <c r="R267" s="202">
        <f>Q267*H267</f>
        <v>0</v>
      </c>
      <c r="S267" s="202">
        <v>0.0040000000000000001</v>
      </c>
      <c r="T267" s="202">
        <f>S267*H267</f>
        <v>0.024</v>
      </c>
      <c r="U267" s="203" t="s">
        <v>19</v>
      </c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04" t="s">
        <v>178</v>
      </c>
      <c r="AT267" s="204" t="s">
        <v>120</v>
      </c>
      <c r="AU267" s="204" t="s">
        <v>83</v>
      </c>
      <c r="AY267" s="15" t="s">
        <v>119</v>
      </c>
      <c r="BE267" s="205">
        <f>IF(N267="základní",J267,0)</f>
        <v>0</v>
      </c>
      <c r="BF267" s="205">
        <f>IF(N267="snížená",J267,0)</f>
        <v>0</v>
      </c>
      <c r="BG267" s="205">
        <f>IF(N267="zákl. přenesená",J267,0)</f>
        <v>0</v>
      </c>
      <c r="BH267" s="205">
        <f>IF(N267="sníž. přenesená",J267,0)</f>
        <v>0</v>
      </c>
      <c r="BI267" s="205">
        <f>IF(N267="nulová",J267,0)</f>
        <v>0</v>
      </c>
      <c r="BJ267" s="15" t="s">
        <v>81</v>
      </c>
      <c r="BK267" s="205">
        <f>ROUND(I267*H267,2)</f>
        <v>0</v>
      </c>
      <c r="BL267" s="15" t="s">
        <v>178</v>
      </c>
      <c r="BM267" s="204" t="s">
        <v>458</v>
      </c>
    </row>
    <row r="268" s="2" customFormat="1">
      <c r="A268" s="36"/>
      <c r="B268" s="37"/>
      <c r="C268" s="38"/>
      <c r="D268" s="206" t="s">
        <v>127</v>
      </c>
      <c r="E268" s="38"/>
      <c r="F268" s="207" t="s">
        <v>457</v>
      </c>
      <c r="G268" s="38"/>
      <c r="H268" s="38"/>
      <c r="I268" s="208"/>
      <c r="J268" s="38"/>
      <c r="K268" s="38"/>
      <c r="L268" s="42"/>
      <c r="M268" s="221"/>
      <c r="N268" s="222"/>
      <c r="O268" s="82"/>
      <c r="P268" s="82"/>
      <c r="Q268" s="82"/>
      <c r="R268" s="82"/>
      <c r="S268" s="82"/>
      <c r="T268" s="82"/>
      <c r="U268" s="83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127</v>
      </c>
      <c r="AU268" s="15" t="s">
        <v>83</v>
      </c>
    </row>
    <row r="269" s="2" customFormat="1">
      <c r="A269" s="36"/>
      <c r="B269" s="37"/>
      <c r="C269" s="38"/>
      <c r="D269" s="223" t="s">
        <v>145</v>
      </c>
      <c r="E269" s="38"/>
      <c r="F269" s="224" t="s">
        <v>459</v>
      </c>
      <c r="G269" s="38"/>
      <c r="H269" s="38"/>
      <c r="I269" s="208"/>
      <c r="J269" s="38"/>
      <c r="K269" s="38"/>
      <c r="L269" s="42"/>
      <c r="M269" s="221"/>
      <c r="N269" s="222"/>
      <c r="O269" s="82"/>
      <c r="P269" s="82"/>
      <c r="Q269" s="82"/>
      <c r="R269" s="82"/>
      <c r="S269" s="82"/>
      <c r="T269" s="82"/>
      <c r="U269" s="83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145</v>
      </c>
      <c r="AU269" s="15" t="s">
        <v>83</v>
      </c>
    </row>
    <row r="270" s="2" customFormat="1" ht="16.5" customHeight="1">
      <c r="A270" s="36"/>
      <c r="B270" s="37"/>
      <c r="C270" s="193" t="s">
        <v>460</v>
      </c>
      <c r="D270" s="193" t="s">
        <v>120</v>
      </c>
      <c r="E270" s="194" t="s">
        <v>461</v>
      </c>
      <c r="F270" s="195" t="s">
        <v>462</v>
      </c>
      <c r="G270" s="196" t="s">
        <v>123</v>
      </c>
      <c r="H270" s="197">
        <v>20</v>
      </c>
      <c r="I270" s="198"/>
      <c r="J270" s="199">
        <f>ROUND(I270*H270,2)</f>
        <v>0</v>
      </c>
      <c r="K270" s="195" t="s">
        <v>143</v>
      </c>
      <c r="L270" s="42"/>
      <c r="M270" s="200" t="s">
        <v>19</v>
      </c>
      <c r="N270" s="201" t="s">
        <v>44</v>
      </c>
      <c r="O270" s="82"/>
      <c r="P270" s="202">
        <f>O270*H270</f>
        <v>0</v>
      </c>
      <c r="Q270" s="202">
        <v>0</v>
      </c>
      <c r="R270" s="202">
        <f>Q270*H270</f>
        <v>0</v>
      </c>
      <c r="S270" s="202">
        <v>0.00025000000000000001</v>
      </c>
      <c r="T270" s="202">
        <f>S270*H270</f>
        <v>0.0050000000000000001</v>
      </c>
      <c r="U270" s="203" t="s">
        <v>19</v>
      </c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4" t="s">
        <v>178</v>
      </c>
      <c r="AT270" s="204" t="s">
        <v>120</v>
      </c>
      <c r="AU270" s="204" t="s">
        <v>83</v>
      </c>
      <c r="AY270" s="15" t="s">
        <v>119</v>
      </c>
      <c r="BE270" s="205">
        <f>IF(N270="základní",J270,0)</f>
        <v>0</v>
      </c>
      <c r="BF270" s="205">
        <f>IF(N270="snížená",J270,0)</f>
        <v>0</v>
      </c>
      <c r="BG270" s="205">
        <f>IF(N270="zákl. přenesená",J270,0)</f>
        <v>0</v>
      </c>
      <c r="BH270" s="205">
        <f>IF(N270="sníž. přenesená",J270,0)</f>
        <v>0</v>
      </c>
      <c r="BI270" s="205">
        <f>IF(N270="nulová",J270,0)</f>
        <v>0</v>
      </c>
      <c r="BJ270" s="15" t="s">
        <v>81</v>
      </c>
      <c r="BK270" s="205">
        <f>ROUND(I270*H270,2)</f>
        <v>0</v>
      </c>
      <c r="BL270" s="15" t="s">
        <v>178</v>
      </c>
      <c r="BM270" s="204" t="s">
        <v>463</v>
      </c>
    </row>
    <row r="271" s="2" customFormat="1">
      <c r="A271" s="36"/>
      <c r="B271" s="37"/>
      <c r="C271" s="38"/>
      <c r="D271" s="206" t="s">
        <v>127</v>
      </c>
      <c r="E271" s="38"/>
      <c r="F271" s="207" t="s">
        <v>462</v>
      </c>
      <c r="G271" s="38"/>
      <c r="H271" s="38"/>
      <c r="I271" s="208"/>
      <c r="J271" s="38"/>
      <c r="K271" s="38"/>
      <c r="L271" s="42"/>
      <c r="M271" s="221"/>
      <c r="N271" s="222"/>
      <c r="O271" s="82"/>
      <c r="P271" s="82"/>
      <c r="Q271" s="82"/>
      <c r="R271" s="82"/>
      <c r="S271" s="82"/>
      <c r="T271" s="82"/>
      <c r="U271" s="83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127</v>
      </c>
      <c r="AU271" s="15" t="s">
        <v>83</v>
      </c>
    </row>
    <row r="272" s="2" customFormat="1">
      <c r="A272" s="36"/>
      <c r="B272" s="37"/>
      <c r="C272" s="38"/>
      <c r="D272" s="223" t="s">
        <v>145</v>
      </c>
      <c r="E272" s="38"/>
      <c r="F272" s="224" t="s">
        <v>464</v>
      </c>
      <c r="G272" s="38"/>
      <c r="H272" s="38"/>
      <c r="I272" s="208"/>
      <c r="J272" s="38"/>
      <c r="K272" s="38"/>
      <c r="L272" s="42"/>
      <c r="M272" s="221"/>
      <c r="N272" s="222"/>
      <c r="O272" s="82"/>
      <c r="P272" s="82"/>
      <c r="Q272" s="82"/>
      <c r="R272" s="82"/>
      <c r="S272" s="82"/>
      <c r="T272" s="82"/>
      <c r="U272" s="83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145</v>
      </c>
      <c r="AU272" s="15" t="s">
        <v>83</v>
      </c>
    </row>
    <row r="273" s="2" customFormat="1" ht="16.5" customHeight="1">
      <c r="A273" s="36"/>
      <c r="B273" s="37"/>
      <c r="C273" s="193" t="s">
        <v>465</v>
      </c>
      <c r="D273" s="193" t="s">
        <v>120</v>
      </c>
      <c r="E273" s="194" t="s">
        <v>466</v>
      </c>
      <c r="F273" s="195" t="s">
        <v>467</v>
      </c>
      <c r="G273" s="196" t="s">
        <v>123</v>
      </c>
      <c r="H273" s="197">
        <v>8</v>
      </c>
      <c r="I273" s="198"/>
      <c r="J273" s="199">
        <f>ROUND(I273*H273,2)</f>
        <v>0</v>
      </c>
      <c r="K273" s="195" t="s">
        <v>143</v>
      </c>
      <c r="L273" s="42"/>
      <c r="M273" s="200" t="s">
        <v>19</v>
      </c>
      <c r="N273" s="201" t="s">
        <v>44</v>
      </c>
      <c r="O273" s="82"/>
      <c r="P273" s="202">
        <f>O273*H273</f>
        <v>0</v>
      </c>
      <c r="Q273" s="202">
        <v>0</v>
      </c>
      <c r="R273" s="202">
        <f>Q273*H273</f>
        <v>0</v>
      </c>
      <c r="S273" s="202">
        <v>0.00020000000000000001</v>
      </c>
      <c r="T273" s="202">
        <f>S273*H273</f>
        <v>0.0016000000000000001</v>
      </c>
      <c r="U273" s="203" t="s">
        <v>19</v>
      </c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04" t="s">
        <v>178</v>
      </c>
      <c r="AT273" s="204" t="s">
        <v>120</v>
      </c>
      <c r="AU273" s="204" t="s">
        <v>83</v>
      </c>
      <c r="AY273" s="15" t="s">
        <v>119</v>
      </c>
      <c r="BE273" s="205">
        <f>IF(N273="základní",J273,0)</f>
        <v>0</v>
      </c>
      <c r="BF273" s="205">
        <f>IF(N273="snížená",J273,0)</f>
        <v>0</v>
      </c>
      <c r="BG273" s="205">
        <f>IF(N273="zákl. přenesená",J273,0)</f>
        <v>0</v>
      </c>
      <c r="BH273" s="205">
        <f>IF(N273="sníž. přenesená",J273,0)</f>
        <v>0</v>
      </c>
      <c r="BI273" s="205">
        <f>IF(N273="nulová",J273,0)</f>
        <v>0</v>
      </c>
      <c r="BJ273" s="15" t="s">
        <v>81</v>
      </c>
      <c r="BK273" s="205">
        <f>ROUND(I273*H273,2)</f>
        <v>0</v>
      </c>
      <c r="BL273" s="15" t="s">
        <v>178</v>
      </c>
      <c r="BM273" s="204" t="s">
        <v>468</v>
      </c>
    </row>
    <row r="274" s="2" customFormat="1">
      <c r="A274" s="36"/>
      <c r="B274" s="37"/>
      <c r="C274" s="38"/>
      <c r="D274" s="206" t="s">
        <v>127</v>
      </c>
      <c r="E274" s="38"/>
      <c r="F274" s="207" t="s">
        <v>467</v>
      </c>
      <c r="G274" s="38"/>
      <c r="H274" s="38"/>
      <c r="I274" s="208"/>
      <c r="J274" s="38"/>
      <c r="K274" s="38"/>
      <c r="L274" s="42"/>
      <c r="M274" s="221"/>
      <c r="N274" s="222"/>
      <c r="O274" s="82"/>
      <c r="P274" s="82"/>
      <c r="Q274" s="82"/>
      <c r="R274" s="82"/>
      <c r="S274" s="82"/>
      <c r="T274" s="82"/>
      <c r="U274" s="83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127</v>
      </c>
      <c r="AU274" s="15" t="s">
        <v>83</v>
      </c>
    </row>
    <row r="275" s="2" customFormat="1">
      <c r="A275" s="36"/>
      <c r="B275" s="37"/>
      <c r="C275" s="38"/>
      <c r="D275" s="223" t="s">
        <v>145</v>
      </c>
      <c r="E275" s="38"/>
      <c r="F275" s="224" t="s">
        <v>469</v>
      </c>
      <c r="G275" s="38"/>
      <c r="H275" s="38"/>
      <c r="I275" s="208"/>
      <c r="J275" s="38"/>
      <c r="K275" s="38"/>
      <c r="L275" s="42"/>
      <c r="M275" s="221"/>
      <c r="N275" s="222"/>
      <c r="O275" s="82"/>
      <c r="P275" s="82"/>
      <c r="Q275" s="82"/>
      <c r="R275" s="82"/>
      <c r="S275" s="82"/>
      <c r="T275" s="82"/>
      <c r="U275" s="83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5" t="s">
        <v>145</v>
      </c>
      <c r="AU275" s="15" t="s">
        <v>83</v>
      </c>
    </row>
    <row r="276" s="2" customFormat="1" ht="16.5" customHeight="1">
      <c r="A276" s="36"/>
      <c r="B276" s="37"/>
      <c r="C276" s="193" t="s">
        <v>470</v>
      </c>
      <c r="D276" s="193" t="s">
        <v>120</v>
      </c>
      <c r="E276" s="194" t="s">
        <v>471</v>
      </c>
      <c r="F276" s="195" t="s">
        <v>472</v>
      </c>
      <c r="G276" s="196" t="s">
        <v>123</v>
      </c>
      <c r="H276" s="197">
        <v>44</v>
      </c>
      <c r="I276" s="198"/>
      <c r="J276" s="199">
        <f>ROUND(I276*H276,2)</f>
        <v>0</v>
      </c>
      <c r="K276" s="195" t="s">
        <v>143</v>
      </c>
      <c r="L276" s="42"/>
      <c r="M276" s="200" t="s">
        <v>19</v>
      </c>
      <c r="N276" s="201" t="s">
        <v>44</v>
      </c>
      <c r="O276" s="82"/>
      <c r="P276" s="202">
        <f>O276*H276</f>
        <v>0</v>
      </c>
      <c r="Q276" s="202">
        <v>0</v>
      </c>
      <c r="R276" s="202">
        <f>Q276*H276</f>
        <v>0</v>
      </c>
      <c r="S276" s="202">
        <v>1.0000000000000001E-05</v>
      </c>
      <c r="T276" s="202">
        <f>S276*H276</f>
        <v>0.00044000000000000002</v>
      </c>
      <c r="U276" s="203" t="s">
        <v>19</v>
      </c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04" t="s">
        <v>178</v>
      </c>
      <c r="AT276" s="204" t="s">
        <v>120</v>
      </c>
      <c r="AU276" s="204" t="s">
        <v>83</v>
      </c>
      <c r="AY276" s="15" t="s">
        <v>119</v>
      </c>
      <c r="BE276" s="205">
        <f>IF(N276="základní",J276,0)</f>
        <v>0</v>
      </c>
      <c r="BF276" s="205">
        <f>IF(N276="snížená",J276,0)</f>
        <v>0</v>
      </c>
      <c r="BG276" s="205">
        <f>IF(N276="zákl. přenesená",J276,0)</f>
        <v>0</v>
      </c>
      <c r="BH276" s="205">
        <f>IF(N276="sníž. přenesená",J276,0)</f>
        <v>0</v>
      </c>
      <c r="BI276" s="205">
        <f>IF(N276="nulová",J276,0)</f>
        <v>0</v>
      </c>
      <c r="BJ276" s="15" t="s">
        <v>81</v>
      </c>
      <c r="BK276" s="205">
        <f>ROUND(I276*H276,2)</f>
        <v>0</v>
      </c>
      <c r="BL276" s="15" t="s">
        <v>178</v>
      </c>
      <c r="BM276" s="204" t="s">
        <v>473</v>
      </c>
    </row>
    <row r="277" s="2" customFormat="1">
      <c r="A277" s="36"/>
      <c r="B277" s="37"/>
      <c r="C277" s="38"/>
      <c r="D277" s="206" t="s">
        <v>127</v>
      </c>
      <c r="E277" s="38"/>
      <c r="F277" s="207" t="s">
        <v>472</v>
      </c>
      <c r="G277" s="38"/>
      <c r="H277" s="38"/>
      <c r="I277" s="208"/>
      <c r="J277" s="38"/>
      <c r="K277" s="38"/>
      <c r="L277" s="42"/>
      <c r="M277" s="221"/>
      <c r="N277" s="222"/>
      <c r="O277" s="82"/>
      <c r="P277" s="82"/>
      <c r="Q277" s="82"/>
      <c r="R277" s="82"/>
      <c r="S277" s="82"/>
      <c r="T277" s="82"/>
      <c r="U277" s="83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127</v>
      </c>
      <c r="AU277" s="15" t="s">
        <v>83</v>
      </c>
    </row>
    <row r="278" s="2" customFormat="1">
      <c r="A278" s="36"/>
      <c r="B278" s="37"/>
      <c r="C278" s="38"/>
      <c r="D278" s="223" t="s">
        <v>145</v>
      </c>
      <c r="E278" s="38"/>
      <c r="F278" s="224" t="s">
        <v>474</v>
      </c>
      <c r="G278" s="38"/>
      <c r="H278" s="38"/>
      <c r="I278" s="208"/>
      <c r="J278" s="38"/>
      <c r="K278" s="38"/>
      <c r="L278" s="42"/>
      <c r="M278" s="221"/>
      <c r="N278" s="222"/>
      <c r="O278" s="82"/>
      <c r="P278" s="82"/>
      <c r="Q278" s="82"/>
      <c r="R278" s="82"/>
      <c r="S278" s="82"/>
      <c r="T278" s="82"/>
      <c r="U278" s="83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145</v>
      </c>
      <c r="AU278" s="15" t="s">
        <v>83</v>
      </c>
    </row>
    <row r="279" s="2" customFormat="1" ht="16.5" customHeight="1">
      <c r="A279" s="36"/>
      <c r="B279" s="37"/>
      <c r="C279" s="193" t="s">
        <v>475</v>
      </c>
      <c r="D279" s="193" t="s">
        <v>120</v>
      </c>
      <c r="E279" s="194" t="s">
        <v>476</v>
      </c>
      <c r="F279" s="195" t="s">
        <v>477</v>
      </c>
      <c r="G279" s="196" t="s">
        <v>478</v>
      </c>
      <c r="H279" s="197">
        <v>75</v>
      </c>
      <c r="I279" s="198"/>
      <c r="J279" s="199">
        <f>ROUND(I279*H279,2)</f>
        <v>0</v>
      </c>
      <c r="K279" s="195" t="s">
        <v>143</v>
      </c>
      <c r="L279" s="42"/>
      <c r="M279" s="200" t="s">
        <v>19</v>
      </c>
      <c r="N279" s="201" t="s">
        <v>44</v>
      </c>
      <c r="O279" s="82"/>
      <c r="P279" s="202">
        <f>O279*H279</f>
        <v>0</v>
      </c>
      <c r="Q279" s="202">
        <v>0</v>
      </c>
      <c r="R279" s="202">
        <f>Q279*H279</f>
        <v>0</v>
      </c>
      <c r="S279" s="202">
        <v>0</v>
      </c>
      <c r="T279" s="202">
        <f>S279*H279</f>
        <v>0</v>
      </c>
      <c r="U279" s="203" t="s">
        <v>19</v>
      </c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4" t="s">
        <v>178</v>
      </c>
      <c r="AT279" s="204" t="s">
        <v>120</v>
      </c>
      <c r="AU279" s="204" t="s">
        <v>83</v>
      </c>
      <c r="AY279" s="15" t="s">
        <v>119</v>
      </c>
      <c r="BE279" s="205">
        <f>IF(N279="základní",J279,0)</f>
        <v>0</v>
      </c>
      <c r="BF279" s="205">
        <f>IF(N279="snížená",J279,0)</f>
        <v>0</v>
      </c>
      <c r="BG279" s="205">
        <f>IF(N279="zákl. přenesená",J279,0)</f>
        <v>0</v>
      </c>
      <c r="BH279" s="205">
        <f>IF(N279="sníž. přenesená",J279,0)</f>
        <v>0</v>
      </c>
      <c r="BI279" s="205">
        <f>IF(N279="nulová",J279,0)</f>
        <v>0</v>
      </c>
      <c r="BJ279" s="15" t="s">
        <v>81</v>
      </c>
      <c r="BK279" s="205">
        <f>ROUND(I279*H279,2)</f>
        <v>0</v>
      </c>
      <c r="BL279" s="15" t="s">
        <v>178</v>
      </c>
      <c r="BM279" s="204" t="s">
        <v>479</v>
      </c>
    </row>
    <row r="280" s="2" customFormat="1">
      <c r="A280" s="36"/>
      <c r="B280" s="37"/>
      <c r="C280" s="38"/>
      <c r="D280" s="206" t="s">
        <v>127</v>
      </c>
      <c r="E280" s="38"/>
      <c r="F280" s="207" t="s">
        <v>477</v>
      </c>
      <c r="G280" s="38"/>
      <c r="H280" s="38"/>
      <c r="I280" s="208"/>
      <c r="J280" s="38"/>
      <c r="K280" s="38"/>
      <c r="L280" s="42"/>
      <c r="M280" s="221"/>
      <c r="N280" s="222"/>
      <c r="O280" s="82"/>
      <c r="P280" s="82"/>
      <c r="Q280" s="82"/>
      <c r="R280" s="82"/>
      <c r="S280" s="82"/>
      <c r="T280" s="82"/>
      <c r="U280" s="83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127</v>
      </c>
      <c r="AU280" s="15" t="s">
        <v>83</v>
      </c>
    </row>
    <row r="281" s="2" customFormat="1">
      <c r="A281" s="36"/>
      <c r="B281" s="37"/>
      <c r="C281" s="38"/>
      <c r="D281" s="223" t="s">
        <v>145</v>
      </c>
      <c r="E281" s="38"/>
      <c r="F281" s="224" t="s">
        <v>480</v>
      </c>
      <c r="G281" s="38"/>
      <c r="H281" s="38"/>
      <c r="I281" s="208"/>
      <c r="J281" s="38"/>
      <c r="K281" s="38"/>
      <c r="L281" s="42"/>
      <c r="M281" s="221"/>
      <c r="N281" s="222"/>
      <c r="O281" s="82"/>
      <c r="P281" s="82"/>
      <c r="Q281" s="82"/>
      <c r="R281" s="82"/>
      <c r="S281" s="82"/>
      <c r="T281" s="82"/>
      <c r="U281" s="83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5" t="s">
        <v>145</v>
      </c>
      <c r="AU281" s="15" t="s">
        <v>83</v>
      </c>
    </row>
    <row r="282" s="2" customFormat="1" ht="16.5" customHeight="1">
      <c r="A282" s="36"/>
      <c r="B282" s="37"/>
      <c r="C282" s="225" t="s">
        <v>481</v>
      </c>
      <c r="D282" s="225" t="s">
        <v>182</v>
      </c>
      <c r="E282" s="226" t="s">
        <v>482</v>
      </c>
      <c r="F282" s="227" t="s">
        <v>483</v>
      </c>
      <c r="G282" s="228" t="s">
        <v>478</v>
      </c>
      <c r="H282" s="229">
        <v>70</v>
      </c>
      <c r="I282" s="230"/>
      <c r="J282" s="231">
        <f>ROUND(I282*H282,2)</f>
        <v>0</v>
      </c>
      <c r="K282" s="227" t="s">
        <v>143</v>
      </c>
      <c r="L282" s="232"/>
      <c r="M282" s="233" t="s">
        <v>19</v>
      </c>
      <c r="N282" s="234" t="s">
        <v>44</v>
      </c>
      <c r="O282" s="82"/>
      <c r="P282" s="202">
        <f>O282*H282</f>
        <v>0</v>
      </c>
      <c r="Q282" s="202">
        <v>0.001</v>
      </c>
      <c r="R282" s="202">
        <f>Q282*H282</f>
        <v>0.070000000000000007</v>
      </c>
      <c r="S282" s="202">
        <v>0</v>
      </c>
      <c r="T282" s="202">
        <f>S282*H282</f>
        <v>0</v>
      </c>
      <c r="U282" s="203" t="s">
        <v>19</v>
      </c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4" t="s">
        <v>185</v>
      </c>
      <c r="AT282" s="204" t="s">
        <v>182</v>
      </c>
      <c r="AU282" s="204" t="s">
        <v>83</v>
      </c>
      <c r="AY282" s="15" t="s">
        <v>119</v>
      </c>
      <c r="BE282" s="205">
        <f>IF(N282="základní",J282,0)</f>
        <v>0</v>
      </c>
      <c r="BF282" s="205">
        <f>IF(N282="snížená",J282,0)</f>
        <v>0</v>
      </c>
      <c r="BG282" s="205">
        <f>IF(N282="zákl. přenesená",J282,0)</f>
        <v>0</v>
      </c>
      <c r="BH282" s="205">
        <f>IF(N282="sníž. přenesená",J282,0)</f>
        <v>0</v>
      </c>
      <c r="BI282" s="205">
        <f>IF(N282="nulová",J282,0)</f>
        <v>0</v>
      </c>
      <c r="BJ282" s="15" t="s">
        <v>81</v>
      </c>
      <c r="BK282" s="205">
        <f>ROUND(I282*H282,2)</f>
        <v>0</v>
      </c>
      <c r="BL282" s="15" t="s">
        <v>178</v>
      </c>
      <c r="BM282" s="204" t="s">
        <v>484</v>
      </c>
    </row>
    <row r="283" s="2" customFormat="1">
      <c r="A283" s="36"/>
      <c r="B283" s="37"/>
      <c r="C283" s="38"/>
      <c r="D283" s="206" t="s">
        <v>127</v>
      </c>
      <c r="E283" s="38"/>
      <c r="F283" s="207" t="s">
        <v>483</v>
      </c>
      <c r="G283" s="38"/>
      <c r="H283" s="38"/>
      <c r="I283" s="208"/>
      <c r="J283" s="38"/>
      <c r="K283" s="38"/>
      <c r="L283" s="42"/>
      <c r="M283" s="221"/>
      <c r="N283" s="222"/>
      <c r="O283" s="82"/>
      <c r="P283" s="82"/>
      <c r="Q283" s="82"/>
      <c r="R283" s="82"/>
      <c r="S283" s="82"/>
      <c r="T283" s="82"/>
      <c r="U283" s="83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127</v>
      </c>
      <c r="AU283" s="15" t="s">
        <v>83</v>
      </c>
    </row>
    <row r="284" s="2" customFormat="1" ht="16.5" customHeight="1">
      <c r="A284" s="36"/>
      <c r="B284" s="37"/>
      <c r="C284" s="225" t="s">
        <v>485</v>
      </c>
      <c r="D284" s="225" t="s">
        <v>182</v>
      </c>
      <c r="E284" s="226" t="s">
        <v>486</v>
      </c>
      <c r="F284" s="227" t="s">
        <v>487</v>
      </c>
      <c r="G284" s="228" t="s">
        <v>478</v>
      </c>
      <c r="H284" s="229">
        <v>17</v>
      </c>
      <c r="I284" s="230"/>
      <c r="J284" s="231">
        <f>ROUND(I284*H284,2)</f>
        <v>0</v>
      </c>
      <c r="K284" s="227" t="s">
        <v>143</v>
      </c>
      <c r="L284" s="232"/>
      <c r="M284" s="233" t="s">
        <v>19</v>
      </c>
      <c r="N284" s="234" t="s">
        <v>44</v>
      </c>
      <c r="O284" s="82"/>
      <c r="P284" s="202">
        <f>O284*H284</f>
        <v>0</v>
      </c>
      <c r="Q284" s="202">
        <v>0.001</v>
      </c>
      <c r="R284" s="202">
        <f>Q284*H284</f>
        <v>0.017000000000000001</v>
      </c>
      <c r="S284" s="202">
        <v>0</v>
      </c>
      <c r="T284" s="202">
        <f>S284*H284</f>
        <v>0</v>
      </c>
      <c r="U284" s="203" t="s">
        <v>19</v>
      </c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04" t="s">
        <v>185</v>
      </c>
      <c r="AT284" s="204" t="s">
        <v>182</v>
      </c>
      <c r="AU284" s="204" t="s">
        <v>83</v>
      </c>
      <c r="AY284" s="15" t="s">
        <v>119</v>
      </c>
      <c r="BE284" s="205">
        <f>IF(N284="základní",J284,0)</f>
        <v>0</v>
      </c>
      <c r="BF284" s="205">
        <f>IF(N284="snížená",J284,0)</f>
        <v>0</v>
      </c>
      <c r="BG284" s="205">
        <f>IF(N284="zákl. přenesená",J284,0)</f>
        <v>0</v>
      </c>
      <c r="BH284" s="205">
        <f>IF(N284="sníž. přenesená",J284,0)</f>
        <v>0</v>
      </c>
      <c r="BI284" s="205">
        <f>IF(N284="nulová",J284,0)</f>
        <v>0</v>
      </c>
      <c r="BJ284" s="15" t="s">
        <v>81</v>
      </c>
      <c r="BK284" s="205">
        <f>ROUND(I284*H284,2)</f>
        <v>0</v>
      </c>
      <c r="BL284" s="15" t="s">
        <v>178</v>
      </c>
      <c r="BM284" s="204" t="s">
        <v>488</v>
      </c>
    </row>
    <row r="285" s="2" customFormat="1">
      <c r="A285" s="36"/>
      <c r="B285" s="37"/>
      <c r="C285" s="38"/>
      <c r="D285" s="206" t="s">
        <v>127</v>
      </c>
      <c r="E285" s="38"/>
      <c r="F285" s="207" t="s">
        <v>487</v>
      </c>
      <c r="G285" s="38"/>
      <c r="H285" s="38"/>
      <c r="I285" s="208"/>
      <c r="J285" s="38"/>
      <c r="K285" s="38"/>
      <c r="L285" s="42"/>
      <c r="M285" s="221"/>
      <c r="N285" s="222"/>
      <c r="O285" s="82"/>
      <c r="P285" s="82"/>
      <c r="Q285" s="82"/>
      <c r="R285" s="82"/>
      <c r="S285" s="82"/>
      <c r="T285" s="82"/>
      <c r="U285" s="83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127</v>
      </c>
      <c r="AU285" s="15" t="s">
        <v>83</v>
      </c>
    </row>
    <row r="286" s="2" customFormat="1" ht="24.15" customHeight="1">
      <c r="A286" s="36"/>
      <c r="B286" s="37"/>
      <c r="C286" s="193" t="s">
        <v>489</v>
      </c>
      <c r="D286" s="193" t="s">
        <v>120</v>
      </c>
      <c r="E286" s="194" t="s">
        <v>490</v>
      </c>
      <c r="F286" s="195" t="s">
        <v>491</v>
      </c>
      <c r="G286" s="196" t="s">
        <v>492</v>
      </c>
      <c r="H286" s="197">
        <v>27392.763999999999</v>
      </c>
      <c r="I286" s="198"/>
      <c r="J286" s="199">
        <f>ROUND(I286*H286,2)</f>
        <v>0</v>
      </c>
      <c r="K286" s="195" t="s">
        <v>143</v>
      </c>
      <c r="L286" s="42"/>
      <c r="M286" s="200" t="s">
        <v>19</v>
      </c>
      <c r="N286" s="201" t="s">
        <v>44</v>
      </c>
      <c r="O286" s="82"/>
      <c r="P286" s="202">
        <f>O286*H286</f>
        <v>0</v>
      </c>
      <c r="Q286" s="202">
        <v>0</v>
      </c>
      <c r="R286" s="202">
        <f>Q286*H286</f>
        <v>0</v>
      </c>
      <c r="S286" s="202">
        <v>0</v>
      </c>
      <c r="T286" s="202">
        <f>S286*H286</f>
        <v>0</v>
      </c>
      <c r="U286" s="203" t="s">
        <v>19</v>
      </c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04" t="s">
        <v>178</v>
      </c>
      <c r="AT286" s="204" t="s">
        <v>120</v>
      </c>
      <c r="AU286" s="204" t="s">
        <v>83</v>
      </c>
      <c r="AY286" s="15" t="s">
        <v>119</v>
      </c>
      <c r="BE286" s="205">
        <f>IF(N286="základní",J286,0)</f>
        <v>0</v>
      </c>
      <c r="BF286" s="205">
        <f>IF(N286="snížená",J286,0)</f>
        <v>0</v>
      </c>
      <c r="BG286" s="205">
        <f>IF(N286="zákl. přenesená",J286,0)</f>
        <v>0</v>
      </c>
      <c r="BH286" s="205">
        <f>IF(N286="sníž. přenesená",J286,0)</f>
        <v>0</v>
      </c>
      <c r="BI286" s="205">
        <f>IF(N286="nulová",J286,0)</f>
        <v>0</v>
      </c>
      <c r="BJ286" s="15" t="s">
        <v>81</v>
      </c>
      <c r="BK286" s="205">
        <f>ROUND(I286*H286,2)</f>
        <v>0</v>
      </c>
      <c r="BL286" s="15" t="s">
        <v>178</v>
      </c>
      <c r="BM286" s="204" t="s">
        <v>493</v>
      </c>
    </row>
    <row r="287" s="2" customFormat="1">
      <c r="A287" s="36"/>
      <c r="B287" s="37"/>
      <c r="C287" s="38"/>
      <c r="D287" s="206" t="s">
        <v>127</v>
      </c>
      <c r="E287" s="38"/>
      <c r="F287" s="207" t="s">
        <v>491</v>
      </c>
      <c r="G287" s="38"/>
      <c r="H287" s="38"/>
      <c r="I287" s="208"/>
      <c r="J287" s="38"/>
      <c r="K287" s="38"/>
      <c r="L287" s="42"/>
      <c r="M287" s="221"/>
      <c r="N287" s="222"/>
      <c r="O287" s="82"/>
      <c r="P287" s="82"/>
      <c r="Q287" s="82"/>
      <c r="R287" s="82"/>
      <c r="S287" s="82"/>
      <c r="T287" s="82"/>
      <c r="U287" s="83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5" t="s">
        <v>127</v>
      </c>
      <c r="AU287" s="15" t="s">
        <v>83</v>
      </c>
    </row>
    <row r="288" s="2" customFormat="1">
      <c r="A288" s="36"/>
      <c r="B288" s="37"/>
      <c r="C288" s="38"/>
      <c r="D288" s="223" t="s">
        <v>145</v>
      </c>
      <c r="E288" s="38"/>
      <c r="F288" s="224" t="s">
        <v>494</v>
      </c>
      <c r="G288" s="38"/>
      <c r="H288" s="38"/>
      <c r="I288" s="208"/>
      <c r="J288" s="38"/>
      <c r="K288" s="38"/>
      <c r="L288" s="42"/>
      <c r="M288" s="221"/>
      <c r="N288" s="222"/>
      <c r="O288" s="82"/>
      <c r="P288" s="82"/>
      <c r="Q288" s="82"/>
      <c r="R288" s="82"/>
      <c r="S288" s="82"/>
      <c r="T288" s="82"/>
      <c r="U288" s="83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5" t="s">
        <v>145</v>
      </c>
      <c r="AU288" s="15" t="s">
        <v>83</v>
      </c>
    </row>
    <row r="289" s="2" customFormat="1" ht="24.15" customHeight="1">
      <c r="A289" s="36"/>
      <c r="B289" s="37"/>
      <c r="C289" s="193" t="s">
        <v>495</v>
      </c>
      <c r="D289" s="193" t="s">
        <v>120</v>
      </c>
      <c r="E289" s="194" t="s">
        <v>496</v>
      </c>
      <c r="F289" s="195" t="s">
        <v>497</v>
      </c>
      <c r="G289" s="196" t="s">
        <v>492</v>
      </c>
      <c r="H289" s="197">
        <v>27392.763999999999</v>
      </c>
      <c r="I289" s="198"/>
      <c r="J289" s="199">
        <f>ROUND(I289*H289,2)</f>
        <v>0</v>
      </c>
      <c r="K289" s="195" t="s">
        <v>143</v>
      </c>
      <c r="L289" s="42"/>
      <c r="M289" s="200" t="s">
        <v>19</v>
      </c>
      <c r="N289" s="201" t="s">
        <v>44</v>
      </c>
      <c r="O289" s="82"/>
      <c r="P289" s="202">
        <f>O289*H289</f>
        <v>0</v>
      </c>
      <c r="Q289" s="202">
        <v>0</v>
      </c>
      <c r="R289" s="202">
        <f>Q289*H289</f>
        <v>0</v>
      </c>
      <c r="S289" s="202">
        <v>0</v>
      </c>
      <c r="T289" s="202">
        <f>S289*H289</f>
        <v>0</v>
      </c>
      <c r="U289" s="203" t="s">
        <v>19</v>
      </c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4" t="s">
        <v>178</v>
      </c>
      <c r="AT289" s="204" t="s">
        <v>120</v>
      </c>
      <c r="AU289" s="204" t="s">
        <v>83</v>
      </c>
      <c r="AY289" s="15" t="s">
        <v>119</v>
      </c>
      <c r="BE289" s="205">
        <f>IF(N289="základní",J289,0)</f>
        <v>0</v>
      </c>
      <c r="BF289" s="205">
        <f>IF(N289="snížená",J289,0)</f>
        <v>0</v>
      </c>
      <c r="BG289" s="205">
        <f>IF(N289="zákl. přenesená",J289,0)</f>
        <v>0</v>
      </c>
      <c r="BH289" s="205">
        <f>IF(N289="sníž. přenesená",J289,0)</f>
        <v>0</v>
      </c>
      <c r="BI289" s="205">
        <f>IF(N289="nulová",J289,0)</f>
        <v>0</v>
      </c>
      <c r="BJ289" s="15" t="s">
        <v>81</v>
      </c>
      <c r="BK289" s="205">
        <f>ROUND(I289*H289,2)</f>
        <v>0</v>
      </c>
      <c r="BL289" s="15" t="s">
        <v>178</v>
      </c>
      <c r="BM289" s="204" t="s">
        <v>498</v>
      </c>
    </row>
    <row r="290" s="2" customFormat="1">
      <c r="A290" s="36"/>
      <c r="B290" s="37"/>
      <c r="C290" s="38"/>
      <c r="D290" s="206" t="s">
        <v>127</v>
      </c>
      <c r="E290" s="38"/>
      <c r="F290" s="207" t="s">
        <v>497</v>
      </c>
      <c r="G290" s="38"/>
      <c r="H290" s="38"/>
      <c r="I290" s="208"/>
      <c r="J290" s="38"/>
      <c r="K290" s="38"/>
      <c r="L290" s="42"/>
      <c r="M290" s="221"/>
      <c r="N290" s="222"/>
      <c r="O290" s="82"/>
      <c r="P290" s="82"/>
      <c r="Q290" s="82"/>
      <c r="R290" s="82"/>
      <c r="S290" s="82"/>
      <c r="T290" s="82"/>
      <c r="U290" s="83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127</v>
      </c>
      <c r="AU290" s="15" t="s">
        <v>83</v>
      </c>
    </row>
    <row r="291" s="2" customFormat="1">
      <c r="A291" s="36"/>
      <c r="B291" s="37"/>
      <c r="C291" s="38"/>
      <c r="D291" s="223" t="s">
        <v>145</v>
      </c>
      <c r="E291" s="38"/>
      <c r="F291" s="224" t="s">
        <v>499</v>
      </c>
      <c r="G291" s="38"/>
      <c r="H291" s="38"/>
      <c r="I291" s="208"/>
      <c r="J291" s="38"/>
      <c r="K291" s="38"/>
      <c r="L291" s="42"/>
      <c r="M291" s="221"/>
      <c r="N291" s="222"/>
      <c r="O291" s="82"/>
      <c r="P291" s="82"/>
      <c r="Q291" s="82"/>
      <c r="R291" s="82"/>
      <c r="S291" s="82"/>
      <c r="T291" s="82"/>
      <c r="U291" s="83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145</v>
      </c>
      <c r="AU291" s="15" t="s">
        <v>83</v>
      </c>
    </row>
    <row r="292" s="2" customFormat="1" ht="24.15" customHeight="1">
      <c r="A292" s="36"/>
      <c r="B292" s="37"/>
      <c r="C292" s="193" t="s">
        <v>500</v>
      </c>
      <c r="D292" s="193" t="s">
        <v>120</v>
      </c>
      <c r="E292" s="194" t="s">
        <v>501</v>
      </c>
      <c r="F292" s="195" t="s">
        <v>502</v>
      </c>
      <c r="G292" s="196" t="s">
        <v>492</v>
      </c>
      <c r="H292" s="197">
        <v>27392.763999999999</v>
      </c>
      <c r="I292" s="198"/>
      <c r="J292" s="199">
        <f>ROUND(I292*H292,2)</f>
        <v>0</v>
      </c>
      <c r="K292" s="195" t="s">
        <v>143</v>
      </c>
      <c r="L292" s="42"/>
      <c r="M292" s="200" t="s">
        <v>19</v>
      </c>
      <c r="N292" s="201" t="s">
        <v>44</v>
      </c>
      <c r="O292" s="82"/>
      <c r="P292" s="202">
        <f>O292*H292</f>
        <v>0</v>
      </c>
      <c r="Q292" s="202">
        <v>0</v>
      </c>
      <c r="R292" s="202">
        <f>Q292*H292</f>
        <v>0</v>
      </c>
      <c r="S292" s="202">
        <v>0</v>
      </c>
      <c r="T292" s="202">
        <f>S292*H292</f>
        <v>0</v>
      </c>
      <c r="U292" s="203" t="s">
        <v>19</v>
      </c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04" t="s">
        <v>178</v>
      </c>
      <c r="AT292" s="204" t="s">
        <v>120</v>
      </c>
      <c r="AU292" s="204" t="s">
        <v>83</v>
      </c>
      <c r="AY292" s="15" t="s">
        <v>119</v>
      </c>
      <c r="BE292" s="205">
        <f>IF(N292="základní",J292,0)</f>
        <v>0</v>
      </c>
      <c r="BF292" s="205">
        <f>IF(N292="snížená",J292,0)</f>
        <v>0</v>
      </c>
      <c r="BG292" s="205">
        <f>IF(N292="zákl. přenesená",J292,0)</f>
        <v>0</v>
      </c>
      <c r="BH292" s="205">
        <f>IF(N292="sníž. přenesená",J292,0)</f>
        <v>0</v>
      </c>
      <c r="BI292" s="205">
        <f>IF(N292="nulová",J292,0)</f>
        <v>0</v>
      </c>
      <c r="BJ292" s="15" t="s">
        <v>81</v>
      </c>
      <c r="BK292" s="205">
        <f>ROUND(I292*H292,2)</f>
        <v>0</v>
      </c>
      <c r="BL292" s="15" t="s">
        <v>178</v>
      </c>
      <c r="BM292" s="204" t="s">
        <v>503</v>
      </c>
    </row>
    <row r="293" s="2" customFormat="1">
      <c r="A293" s="36"/>
      <c r="B293" s="37"/>
      <c r="C293" s="38"/>
      <c r="D293" s="206" t="s">
        <v>127</v>
      </c>
      <c r="E293" s="38"/>
      <c r="F293" s="207" t="s">
        <v>502</v>
      </c>
      <c r="G293" s="38"/>
      <c r="H293" s="38"/>
      <c r="I293" s="208"/>
      <c r="J293" s="38"/>
      <c r="K293" s="38"/>
      <c r="L293" s="42"/>
      <c r="M293" s="221"/>
      <c r="N293" s="222"/>
      <c r="O293" s="82"/>
      <c r="P293" s="82"/>
      <c r="Q293" s="82"/>
      <c r="R293" s="82"/>
      <c r="S293" s="82"/>
      <c r="T293" s="82"/>
      <c r="U293" s="83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5" t="s">
        <v>127</v>
      </c>
      <c r="AU293" s="15" t="s">
        <v>83</v>
      </c>
    </row>
    <row r="294" s="2" customFormat="1">
      <c r="A294" s="36"/>
      <c r="B294" s="37"/>
      <c r="C294" s="38"/>
      <c r="D294" s="223" t="s">
        <v>145</v>
      </c>
      <c r="E294" s="38"/>
      <c r="F294" s="224" t="s">
        <v>504</v>
      </c>
      <c r="G294" s="38"/>
      <c r="H294" s="38"/>
      <c r="I294" s="208"/>
      <c r="J294" s="38"/>
      <c r="K294" s="38"/>
      <c r="L294" s="42"/>
      <c r="M294" s="221"/>
      <c r="N294" s="222"/>
      <c r="O294" s="82"/>
      <c r="P294" s="82"/>
      <c r="Q294" s="82"/>
      <c r="R294" s="82"/>
      <c r="S294" s="82"/>
      <c r="T294" s="82"/>
      <c r="U294" s="83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145</v>
      </c>
      <c r="AU294" s="15" t="s">
        <v>83</v>
      </c>
    </row>
    <row r="295" s="2" customFormat="1" ht="24.15" customHeight="1">
      <c r="A295" s="36"/>
      <c r="B295" s="37"/>
      <c r="C295" s="193" t="s">
        <v>505</v>
      </c>
      <c r="D295" s="193" t="s">
        <v>120</v>
      </c>
      <c r="E295" s="194" t="s">
        <v>506</v>
      </c>
      <c r="F295" s="195" t="s">
        <v>507</v>
      </c>
      <c r="G295" s="196" t="s">
        <v>492</v>
      </c>
      <c r="H295" s="197">
        <v>27392.763999999999</v>
      </c>
      <c r="I295" s="198"/>
      <c r="J295" s="199">
        <f>ROUND(I295*H295,2)</f>
        <v>0</v>
      </c>
      <c r="K295" s="195" t="s">
        <v>143</v>
      </c>
      <c r="L295" s="42"/>
      <c r="M295" s="200" t="s">
        <v>19</v>
      </c>
      <c r="N295" s="201" t="s">
        <v>44</v>
      </c>
      <c r="O295" s="82"/>
      <c r="P295" s="202">
        <f>O295*H295</f>
        <v>0</v>
      </c>
      <c r="Q295" s="202">
        <v>0</v>
      </c>
      <c r="R295" s="202">
        <f>Q295*H295</f>
        <v>0</v>
      </c>
      <c r="S295" s="202">
        <v>0</v>
      </c>
      <c r="T295" s="202">
        <f>S295*H295</f>
        <v>0</v>
      </c>
      <c r="U295" s="203" t="s">
        <v>19</v>
      </c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04" t="s">
        <v>178</v>
      </c>
      <c r="AT295" s="204" t="s">
        <v>120</v>
      </c>
      <c r="AU295" s="204" t="s">
        <v>83</v>
      </c>
      <c r="AY295" s="15" t="s">
        <v>119</v>
      </c>
      <c r="BE295" s="205">
        <f>IF(N295="základní",J295,0)</f>
        <v>0</v>
      </c>
      <c r="BF295" s="205">
        <f>IF(N295="snížená",J295,0)</f>
        <v>0</v>
      </c>
      <c r="BG295" s="205">
        <f>IF(N295="zákl. přenesená",J295,0)</f>
        <v>0</v>
      </c>
      <c r="BH295" s="205">
        <f>IF(N295="sníž. přenesená",J295,0)</f>
        <v>0</v>
      </c>
      <c r="BI295" s="205">
        <f>IF(N295="nulová",J295,0)</f>
        <v>0</v>
      </c>
      <c r="BJ295" s="15" t="s">
        <v>81</v>
      </c>
      <c r="BK295" s="205">
        <f>ROUND(I295*H295,2)</f>
        <v>0</v>
      </c>
      <c r="BL295" s="15" t="s">
        <v>178</v>
      </c>
      <c r="BM295" s="204" t="s">
        <v>508</v>
      </c>
    </row>
    <row r="296" s="2" customFormat="1">
      <c r="A296" s="36"/>
      <c r="B296" s="37"/>
      <c r="C296" s="38"/>
      <c r="D296" s="206" t="s">
        <v>127</v>
      </c>
      <c r="E296" s="38"/>
      <c r="F296" s="207" t="s">
        <v>507</v>
      </c>
      <c r="G296" s="38"/>
      <c r="H296" s="38"/>
      <c r="I296" s="208"/>
      <c r="J296" s="38"/>
      <c r="K296" s="38"/>
      <c r="L296" s="42"/>
      <c r="M296" s="221"/>
      <c r="N296" s="222"/>
      <c r="O296" s="82"/>
      <c r="P296" s="82"/>
      <c r="Q296" s="82"/>
      <c r="R296" s="82"/>
      <c r="S296" s="82"/>
      <c r="T296" s="82"/>
      <c r="U296" s="83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5" t="s">
        <v>127</v>
      </c>
      <c r="AU296" s="15" t="s">
        <v>83</v>
      </c>
    </row>
    <row r="297" s="2" customFormat="1">
      <c r="A297" s="36"/>
      <c r="B297" s="37"/>
      <c r="C297" s="38"/>
      <c r="D297" s="223" t="s">
        <v>145</v>
      </c>
      <c r="E297" s="38"/>
      <c r="F297" s="224" t="s">
        <v>509</v>
      </c>
      <c r="G297" s="38"/>
      <c r="H297" s="38"/>
      <c r="I297" s="208"/>
      <c r="J297" s="38"/>
      <c r="K297" s="38"/>
      <c r="L297" s="42"/>
      <c r="M297" s="209"/>
      <c r="N297" s="210"/>
      <c r="O297" s="211"/>
      <c r="P297" s="211"/>
      <c r="Q297" s="211"/>
      <c r="R297" s="211"/>
      <c r="S297" s="211"/>
      <c r="T297" s="211"/>
      <c r="U297" s="212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145</v>
      </c>
      <c r="AU297" s="15" t="s">
        <v>83</v>
      </c>
    </row>
    <row r="298" s="2" customFormat="1" ht="6.96" customHeight="1">
      <c r="A298" s="36"/>
      <c r="B298" s="57"/>
      <c r="C298" s="58"/>
      <c r="D298" s="58"/>
      <c r="E298" s="58"/>
      <c r="F298" s="58"/>
      <c r="G298" s="58"/>
      <c r="H298" s="58"/>
      <c r="I298" s="58"/>
      <c r="J298" s="58"/>
      <c r="K298" s="58"/>
      <c r="L298" s="42"/>
      <c r="M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</row>
  </sheetData>
  <sheetProtection sheet="1" autoFilter="0" formatColumns="0" formatRows="0" objects="1" scenarios="1" spinCount="100000" saltValue="6e+jGEN9kcdnZAntfM7PGKXAPVvr5G/F2j/nmaI4QSEtoOXyh/eS7HZJFWt9hVzBKviyEYvDQM6Bg1TxHUrxfQ==" hashValue="1F0PY+Z2ijFI53bLRCUbRTJKprvUgqyhZsWrIu7hFAaV/oyb8Tkb6AzB9i0DoHepkhuqfaZRx29COxtRBDGhXg==" algorithmName="SHA-512" password="CC35"/>
  <autoFilter ref="C84:K29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1/945421110"/>
    <hyperlink ref="F93" r:id="rId2" display="https://podminky.urs.cz/item/CS_URS_2023_01/946111114"/>
    <hyperlink ref="F96" r:id="rId3" display="https://podminky.urs.cz/item/CS_URS_2023_01/946111115"/>
    <hyperlink ref="F99" r:id="rId4" display="https://podminky.urs.cz/item/CS_URS_2023_01/971033141"/>
    <hyperlink ref="F102" r:id="rId5" display="https://podminky.urs.cz/item/CS_URS_2023_01/971033451"/>
    <hyperlink ref="F105" r:id="rId6" display="https://podminky.urs.cz/item/CS_URS_2023_01/972012211"/>
    <hyperlink ref="F110" r:id="rId7" display="https://podminky.urs.cz/item/CS_URS_2023_01/741122016"/>
    <hyperlink ref="F116" r:id="rId8" display="https://podminky.urs.cz/item/CS_URS_2023_01/742110041"/>
    <hyperlink ref="F126" r:id="rId9" display="https://podminky.urs.cz/item/CS_URS_2023_01/751721111"/>
    <hyperlink ref="F131" r:id="rId10" display="https://podminky.urs.cz/item/CS_URS_2023_01/751711111"/>
    <hyperlink ref="F136" r:id="rId11" display="https://podminky.urs.cz/item/CS_URS_2023_01/751711112"/>
    <hyperlink ref="F141" r:id="rId12" display="https://podminky.urs.cz/item/CS_URS_2023_01/751721112"/>
    <hyperlink ref="F146" r:id="rId13" display="https://podminky.urs.cz/item/CS_URS_2023_01/751711114"/>
    <hyperlink ref="F151" r:id="rId14" display="https://podminky.urs.cz/item/CS_URS_2023_01/751711811"/>
    <hyperlink ref="F154" r:id="rId15" display="https://podminky.urs.cz/item/CS_URS_2023_01/751711812"/>
    <hyperlink ref="F157" r:id="rId16" display="https://podminky.urs.cz/item/CS_URS_2023_01/751711814"/>
    <hyperlink ref="F160" r:id="rId17" display="https://podminky.urs.cz/item/CS_URS_2023_01/751711851"/>
    <hyperlink ref="F163" r:id="rId18" display="https://podminky.urs.cz/item/CS_URS_2023_01/751721811"/>
    <hyperlink ref="F166" r:id="rId19" display="https://podminky.urs.cz/item/CS_URS_2023_01/751721812"/>
    <hyperlink ref="F169" r:id="rId20" display="https://podminky.urs.cz/item/CS_URS_2023_01/751721813"/>
    <hyperlink ref="F172" r:id="rId21" display="https://podminky.urs.cz/item/CS_URS_2023_01/751721814"/>
    <hyperlink ref="F175" r:id="rId22" display="https://podminky.urs.cz/item/CS_URS_2023_01/751791122"/>
    <hyperlink ref="F180" r:id="rId23" display="https://podminky.urs.cz/item/CS_URS_2023_01/751791123"/>
    <hyperlink ref="F185" r:id="rId24" display="https://podminky.urs.cz/item/CS_URS_2023_01/751791151"/>
    <hyperlink ref="F188" r:id="rId25" display="https://podminky.urs.cz/item/CS_URS_2023_01/751791153"/>
    <hyperlink ref="F191" r:id="rId26" display="https://podminky.urs.cz/item/CS_URS_2023_01/751791154"/>
    <hyperlink ref="F194" r:id="rId27" display="https://podminky.urs.cz/item/CS_URS_2023_01/751791155"/>
    <hyperlink ref="F197" r:id="rId28" display="https://podminky.urs.cz/item/CS_URS_2023_01/751791182"/>
    <hyperlink ref="F202" r:id="rId29" display="https://podminky.urs.cz/item/CS_URS_2023_01/751791183"/>
    <hyperlink ref="F207" r:id="rId30" display="https://podminky.urs.cz/item/CS_URS_2023_01/751791301"/>
    <hyperlink ref="F210" r:id="rId31" display="https://podminky.urs.cz/item/CS_URS_2023_01/751791401"/>
    <hyperlink ref="F213" r:id="rId32" display="https://podminky.urs.cz/item/CS_URS_2023_01/751791822"/>
    <hyperlink ref="F216" r:id="rId33" display="https://podminky.urs.cz/item/CS_URS_2023_01/751791823"/>
    <hyperlink ref="F219" r:id="rId34" display="https://podminky.urs.cz/item/CS_URS_2023_01/751791881"/>
    <hyperlink ref="F222" r:id="rId35" display="https://podminky.urs.cz/item/CS_URS_2023_01/751791882"/>
    <hyperlink ref="F225" r:id="rId36" display="https://podminky.urs.cz/item/CS_URS_2023_01/751791883"/>
    <hyperlink ref="F228" r:id="rId37" display="https://podminky.urs.cz/item/CS_URS_2023_01/751791884"/>
    <hyperlink ref="F231" r:id="rId38" display="https://podminky.urs.cz/item/CS_URS_2023_01/751792001"/>
    <hyperlink ref="F236" r:id="rId39" display="https://podminky.urs.cz/item/CS_URS_2023_01/751792002"/>
    <hyperlink ref="F241" r:id="rId40" display="https://podminky.urs.cz/item/CS_URS_2023_01/751792003"/>
    <hyperlink ref="F246" r:id="rId41" display="https://podminky.urs.cz/item/CS_URS_2023_01/751792004"/>
    <hyperlink ref="F251" r:id="rId42" display="https://podminky.urs.cz/item/CS_URS_2023_01/751792006"/>
    <hyperlink ref="F256" r:id="rId43" display="https://podminky.urs.cz/item/CS_URS_2023_01/751792007"/>
    <hyperlink ref="F261" r:id="rId44" display="https://podminky.urs.cz/item/CS_URS_2023_01/751792008"/>
    <hyperlink ref="F266" r:id="rId45" display="https://podminky.urs.cz/item/CS_URS_2023_01/751792801"/>
    <hyperlink ref="F269" r:id="rId46" display="https://podminky.urs.cz/item/CS_URS_2023_01/751792804"/>
    <hyperlink ref="F272" r:id="rId47" display="https://podminky.urs.cz/item/CS_URS_2023_01/751792806"/>
    <hyperlink ref="F275" r:id="rId48" display="https://podminky.urs.cz/item/CS_URS_2023_01/751792807"/>
    <hyperlink ref="F278" r:id="rId49" display="https://podminky.urs.cz/item/CS_URS_2023_01/751792808"/>
    <hyperlink ref="F281" r:id="rId50" display="https://podminky.urs.cz/item/CS_URS_2023_01/751793001"/>
    <hyperlink ref="F288" r:id="rId51" display="https://podminky.urs.cz/item/CS_URS_2023_01/998751201"/>
    <hyperlink ref="F291" r:id="rId52" display="https://podminky.urs.cz/item/CS_URS_2023_01/998751202"/>
    <hyperlink ref="F294" r:id="rId53" display="https://podminky.urs.cz/item/CS_URS_2023_01/998751203"/>
    <hyperlink ref="F297" r:id="rId54" display="https://podminky.urs.cz/item/CS_URS_2023_01/99875120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94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Opravy a revize klimatizací v obvodu OŘ UNL 2023-2025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95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510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zakázky'!AN8</f>
        <v>22. 3. 2023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29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27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28</v>
      </c>
      <c r="F24" s="36"/>
      <c r="G24" s="36"/>
      <c r="H24" s="36"/>
      <c r="I24" s="130" t="s">
        <v>29</v>
      </c>
      <c r="J24" s="134" t="s">
        <v>30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ROUND((SUM(BE80:BE117)),  2)</f>
        <v>0</v>
      </c>
      <c r="G33" s="36"/>
      <c r="H33" s="36"/>
      <c r="I33" s="146">
        <v>0.20999999999999999</v>
      </c>
      <c r="J33" s="145">
        <f>ROUND(((SUM(BE80:BE117))*I33),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ROUND((SUM(BF80:BF117)),  2)</f>
        <v>0</v>
      </c>
      <c r="G34" s="36"/>
      <c r="H34" s="36"/>
      <c r="I34" s="146">
        <v>0.14999999999999999</v>
      </c>
      <c r="J34" s="145">
        <f>ROUND(((SUM(BF80:BF117))*I34),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ROUND((SUM(BG80:BG117)),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ROUND((SUM(BH80:BH117)),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ROUND((SUM(BI80:BI117)),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97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Opravy a revize klimatizací v obvodu OŘ UNL 2023-2025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95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02b - Práce a dodávky ÚOŽI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obvod OŘ UNL</v>
      </c>
      <c r="G52" s="38"/>
      <c r="H52" s="38"/>
      <c r="I52" s="30" t="s">
        <v>23</v>
      </c>
      <c r="J52" s="70" t="str">
        <f>IF(J12="","",J12)</f>
        <v>22. 3. 2023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33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Správa železnic, státní organizace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98</v>
      </c>
      <c r="D57" s="160"/>
      <c r="E57" s="160"/>
      <c r="F57" s="160"/>
      <c r="G57" s="160"/>
      <c r="H57" s="160"/>
      <c r="I57" s="160"/>
      <c r="J57" s="161" t="s">
        <v>99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100</v>
      </c>
    </row>
    <row r="60" s="9" customFormat="1" ht="24.96" customHeight="1">
      <c r="A60" s="9"/>
      <c r="B60" s="163"/>
      <c r="C60" s="164"/>
      <c r="D60" s="165" t="s">
        <v>101</v>
      </c>
      <c r="E60" s="166"/>
      <c r="F60" s="166"/>
      <c r="G60" s="166"/>
      <c r="H60" s="166"/>
      <c r="I60" s="166"/>
      <c r="J60" s="167">
        <f>J97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102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Opravy a revize klimatizací v obvodu OŘ UNL 2023-2025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95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02b - Práce a dodávky ÚOŽI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obvod OŘ UNL</v>
      </c>
      <c r="G74" s="38"/>
      <c r="H74" s="38"/>
      <c r="I74" s="30" t="s">
        <v>23</v>
      </c>
      <c r="J74" s="70" t="str">
        <f>IF(J12="","",J12)</f>
        <v>22. 3. 2023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Správa železnic, státní organizace</v>
      </c>
      <c r="G76" s="38"/>
      <c r="H76" s="38"/>
      <c r="I76" s="30" t="s">
        <v>33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25.65" customHeight="1">
      <c r="A77" s="36"/>
      <c r="B77" s="37"/>
      <c r="C77" s="30" t="s">
        <v>31</v>
      </c>
      <c r="D77" s="38"/>
      <c r="E77" s="38"/>
      <c r="F77" s="25" t="str">
        <f>IF(E18="","",E18)</f>
        <v>Vyplň údaj</v>
      </c>
      <c r="G77" s="38"/>
      <c r="H77" s="38"/>
      <c r="I77" s="30" t="s">
        <v>36</v>
      </c>
      <c r="J77" s="34" t="str">
        <f>E24</f>
        <v>Správa železnic, státní organizace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103</v>
      </c>
      <c r="D79" s="172" t="s">
        <v>58</v>
      </c>
      <c r="E79" s="172" t="s">
        <v>54</v>
      </c>
      <c r="F79" s="172" t="s">
        <v>55</v>
      </c>
      <c r="G79" s="172" t="s">
        <v>104</v>
      </c>
      <c r="H79" s="172" t="s">
        <v>105</v>
      </c>
      <c r="I79" s="172" t="s">
        <v>106</v>
      </c>
      <c r="J79" s="172" t="s">
        <v>99</v>
      </c>
      <c r="K79" s="173" t="s">
        <v>107</v>
      </c>
      <c r="L79" s="174"/>
      <c r="M79" s="90" t="s">
        <v>19</v>
      </c>
      <c r="N79" s="91" t="s">
        <v>43</v>
      </c>
      <c r="O79" s="91" t="s">
        <v>108</v>
      </c>
      <c r="P79" s="91" t="s">
        <v>109</v>
      </c>
      <c r="Q79" s="91" t="s">
        <v>110</v>
      </c>
      <c r="R79" s="91" t="s">
        <v>111</v>
      </c>
      <c r="S79" s="91" t="s">
        <v>112</v>
      </c>
      <c r="T79" s="91" t="s">
        <v>113</v>
      </c>
      <c r="U79" s="92" t="s">
        <v>114</v>
      </c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115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P81+SUM(P82:P97)</f>
        <v>0</v>
      </c>
      <c r="Q80" s="94"/>
      <c r="R80" s="177">
        <f>R81+SUM(R82:R97)</f>
        <v>0</v>
      </c>
      <c r="S80" s="94"/>
      <c r="T80" s="177">
        <f>T81+SUM(T82:T97)</f>
        <v>0</v>
      </c>
      <c r="U80" s="95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72</v>
      </c>
      <c r="AU80" s="15" t="s">
        <v>100</v>
      </c>
      <c r="BK80" s="178">
        <f>BK81+SUM(BK82:BK97)</f>
        <v>0</v>
      </c>
    </row>
    <row r="81" s="2" customFormat="1" ht="24.15" customHeight="1">
      <c r="A81" s="36"/>
      <c r="B81" s="37"/>
      <c r="C81" s="225" t="s">
        <v>81</v>
      </c>
      <c r="D81" s="225" t="s">
        <v>182</v>
      </c>
      <c r="E81" s="226" t="s">
        <v>511</v>
      </c>
      <c r="F81" s="227" t="s">
        <v>512</v>
      </c>
      <c r="G81" s="228" t="s">
        <v>123</v>
      </c>
      <c r="H81" s="229">
        <v>230</v>
      </c>
      <c r="I81" s="230"/>
      <c r="J81" s="231">
        <f>ROUND(I81*H81,2)</f>
        <v>0</v>
      </c>
      <c r="K81" s="227" t="s">
        <v>124</v>
      </c>
      <c r="L81" s="232"/>
      <c r="M81" s="233" t="s">
        <v>19</v>
      </c>
      <c r="N81" s="234" t="s">
        <v>44</v>
      </c>
      <c r="O81" s="82"/>
      <c r="P81" s="202">
        <f>O81*H81</f>
        <v>0</v>
      </c>
      <c r="Q81" s="202">
        <v>0</v>
      </c>
      <c r="R81" s="202">
        <f>Q81*H81</f>
        <v>0</v>
      </c>
      <c r="S81" s="202">
        <v>0</v>
      </c>
      <c r="T81" s="202">
        <f>S81*H81</f>
        <v>0</v>
      </c>
      <c r="U81" s="203" t="s">
        <v>19</v>
      </c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204" t="s">
        <v>181</v>
      </c>
      <c r="AT81" s="204" t="s">
        <v>182</v>
      </c>
      <c r="AU81" s="204" t="s">
        <v>73</v>
      </c>
      <c r="AY81" s="15" t="s">
        <v>119</v>
      </c>
      <c r="BE81" s="205">
        <f>IF(N81="základní",J81,0)</f>
        <v>0</v>
      </c>
      <c r="BF81" s="205">
        <f>IF(N81="snížená",J81,0)</f>
        <v>0</v>
      </c>
      <c r="BG81" s="205">
        <f>IF(N81="zákl. přenesená",J81,0)</f>
        <v>0</v>
      </c>
      <c r="BH81" s="205">
        <f>IF(N81="sníž. přenesená",J81,0)</f>
        <v>0</v>
      </c>
      <c r="BI81" s="205">
        <f>IF(N81="nulová",J81,0)</f>
        <v>0</v>
      </c>
      <c r="BJ81" s="15" t="s">
        <v>81</v>
      </c>
      <c r="BK81" s="205">
        <f>ROUND(I81*H81,2)</f>
        <v>0</v>
      </c>
      <c r="BL81" s="15" t="s">
        <v>118</v>
      </c>
      <c r="BM81" s="204" t="s">
        <v>513</v>
      </c>
    </row>
    <row r="82" s="2" customFormat="1">
      <c r="A82" s="36"/>
      <c r="B82" s="37"/>
      <c r="C82" s="38"/>
      <c r="D82" s="206" t="s">
        <v>127</v>
      </c>
      <c r="E82" s="38"/>
      <c r="F82" s="207" t="s">
        <v>512</v>
      </c>
      <c r="G82" s="38"/>
      <c r="H82" s="38"/>
      <c r="I82" s="208"/>
      <c r="J82" s="38"/>
      <c r="K82" s="38"/>
      <c r="L82" s="42"/>
      <c r="M82" s="221"/>
      <c r="N82" s="222"/>
      <c r="O82" s="82"/>
      <c r="P82" s="82"/>
      <c r="Q82" s="82"/>
      <c r="R82" s="82"/>
      <c r="S82" s="82"/>
      <c r="T82" s="82"/>
      <c r="U82" s="83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127</v>
      </c>
      <c r="AU82" s="15" t="s">
        <v>73</v>
      </c>
    </row>
    <row r="83" s="2" customFormat="1" ht="33" customHeight="1">
      <c r="A83" s="36"/>
      <c r="B83" s="37"/>
      <c r="C83" s="225" t="s">
        <v>83</v>
      </c>
      <c r="D83" s="225" t="s">
        <v>182</v>
      </c>
      <c r="E83" s="226" t="s">
        <v>514</v>
      </c>
      <c r="F83" s="227" t="s">
        <v>515</v>
      </c>
      <c r="G83" s="228" t="s">
        <v>123</v>
      </c>
      <c r="H83" s="229">
        <v>75</v>
      </c>
      <c r="I83" s="230"/>
      <c r="J83" s="231">
        <f>ROUND(I83*H83,2)</f>
        <v>0</v>
      </c>
      <c r="K83" s="227" t="s">
        <v>124</v>
      </c>
      <c r="L83" s="232"/>
      <c r="M83" s="233" t="s">
        <v>19</v>
      </c>
      <c r="N83" s="234" t="s">
        <v>44</v>
      </c>
      <c r="O83" s="82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2">
        <f>S83*H83</f>
        <v>0</v>
      </c>
      <c r="U83" s="203" t="s">
        <v>19</v>
      </c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4" t="s">
        <v>181</v>
      </c>
      <c r="AT83" s="204" t="s">
        <v>182</v>
      </c>
      <c r="AU83" s="204" t="s">
        <v>73</v>
      </c>
      <c r="AY83" s="15" t="s">
        <v>119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5" t="s">
        <v>81</v>
      </c>
      <c r="BK83" s="205">
        <f>ROUND(I83*H83,2)</f>
        <v>0</v>
      </c>
      <c r="BL83" s="15" t="s">
        <v>118</v>
      </c>
      <c r="BM83" s="204" t="s">
        <v>516</v>
      </c>
    </row>
    <row r="84" s="2" customFormat="1">
      <c r="A84" s="36"/>
      <c r="B84" s="37"/>
      <c r="C84" s="38"/>
      <c r="D84" s="206" t="s">
        <v>127</v>
      </c>
      <c r="E84" s="38"/>
      <c r="F84" s="207" t="s">
        <v>515</v>
      </c>
      <c r="G84" s="38"/>
      <c r="H84" s="38"/>
      <c r="I84" s="208"/>
      <c r="J84" s="38"/>
      <c r="K84" s="38"/>
      <c r="L84" s="42"/>
      <c r="M84" s="221"/>
      <c r="N84" s="222"/>
      <c r="O84" s="82"/>
      <c r="P84" s="82"/>
      <c r="Q84" s="82"/>
      <c r="R84" s="82"/>
      <c r="S84" s="82"/>
      <c r="T84" s="82"/>
      <c r="U84" s="83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127</v>
      </c>
      <c r="AU84" s="15" t="s">
        <v>73</v>
      </c>
    </row>
    <row r="85" s="2" customFormat="1" ht="24.15" customHeight="1">
      <c r="A85" s="36"/>
      <c r="B85" s="37"/>
      <c r="C85" s="225" t="s">
        <v>151</v>
      </c>
      <c r="D85" s="225" t="s">
        <v>182</v>
      </c>
      <c r="E85" s="226" t="s">
        <v>517</v>
      </c>
      <c r="F85" s="227" t="s">
        <v>518</v>
      </c>
      <c r="G85" s="228" t="s">
        <v>123</v>
      </c>
      <c r="H85" s="229">
        <v>12</v>
      </c>
      <c r="I85" s="230"/>
      <c r="J85" s="231">
        <f>ROUND(I85*H85,2)</f>
        <v>0</v>
      </c>
      <c r="K85" s="227" t="s">
        <v>124</v>
      </c>
      <c r="L85" s="232"/>
      <c r="M85" s="233" t="s">
        <v>19</v>
      </c>
      <c r="N85" s="234" t="s">
        <v>44</v>
      </c>
      <c r="O85" s="82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2">
        <f>S85*H85</f>
        <v>0</v>
      </c>
      <c r="U85" s="203" t="s">
        <v>19</v>
      </c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4" t="s">
        <v>181</v>
      </c>
      <c r="AT85" s="204" t="s">
        <v>182</v>
      </c>
      <c r="AU85" s="204" t="s">
        <v>73</v>
      </c>
      <c r="AY85" s="15" t="s">
        <v>119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5" t="s">
        <v>81</v>
      </c>
      <c r="BK85" s="205">
        <f>ROUND(I85*H85,2)</f>
        <v>0</v>
      </c>
      <c r="BL85" s="15" t="s">
        <v>118</v>
      </c>
      <c r="BM85" s="204" t="s">
        <v>519</v>
      </c>
    </row>
    <row r="86" s="2" customFormat="1">
      <c r="A86" s="36"/>
      <c r="B86" s="37"/>
      <c r="C86" s="38"/>
      <c r="D86" s="206" t="s">
        <v>127</v>
      </c>
      <c r="E86" s="38"/>
      <c r="F86" s="207" t="s">
        <v>518</v>
      </c>
      <c r="G86" s="38"/>
      <c r="H86" s="38"/>
      <c r="I86" s="208"/>
      <c r="J86" s="38"/>
      <c r="K86" s="38"/>
      <c r="L86" s="42"/>
      <c r="M86" s="221"/>
      <c r="N86" s="222"/>
      <c r="O86" s="82"/>
      <c r="P86" s="82"/>
      <c r="Q86" s="82"/>
      <c r="R86" s="82"/>
      <c r="S86" s="82"/>
      <c r="T86" s="82"/>
      <c r="U86" s="83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127</v>
      </c>
      <c r="AU86" s="15" t="s">
        <v>73</v>
      </c>
    </row>
    <row r="87" s="2" customFormat="1" ht="16.5" customHeight="1">
      <c r="A87" s="36"/>
      <c r="B87" s="37"/>
      <c r="C87" s="225" t="s">
        <v>118</v>
      </c>
      <c r="D87" s="225" t="s">
        <v>182</v>
      </c>
      <c r="E87" s="226" t="s">
        <v>520</v>
      </c>
      <c r="F87" s="227" t="s">
        <v>521</v>
      </c>
      <c r="G87" s="228" t="s">
        <v>478</v>
      </c>
      <c r="H87" s="229">
        <v>30</v>
      </c>
      <c r="I87" s="230"/>
      <c r="J87" s="231">
        <f>ROUND(I87*H87,2)</f>
        <v>0</v>
      </c>
      <c r="K87" s="227" t="s">
        <v>124</v>
      </c>
      <c r="L87" s="232"/>
      <c r="M87" s="233" t="s">
        <v>19</v>
      </c>
      <c r="N87" s="234" t="s">
        <v>44</v>
      </c>
      <c r="O87" s="82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2">
        <f>S87*H87</f>
        <v>0</v>
      </c>
      <c r="U87" s="203" t="s">
        <v>19</v>
      </c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4" t="s">
        <v>181</v>
      </c>
      <c r="AT87" s="204" t="s">
        <v>182</v>
      </c>
      <c r="AU87" s="204" t="s">
        <v>73</v>
      </c>
      <c r="AY87" s="15" t="s">
        <v>119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5" t="s">
        <v>81</v>
      </c>
      <c r="BK87" s="205">
        <f>ROUND(I87*H87,2)</f>
        <v>0</v>
      </c>
      <c r="BL87" s="15" t="s">
        <v>118</v>
      </c>
      <c r="BM87" s="204" t="s">
        <v>522</v>
      </c>
    </row>
    <row r="88" s="2" customFormat="1">
      <c r="A88" s="36"/>
      <c r="B88" s="37"/>
      <c r="C88" s="38"/>
      <c r="D88" s="206" t="s">
        <v>127</v>
      </c>
      <c r="E88" s="38"/>
      <c r="F88" s="207" t="s">
        <v>521</v>
      </c>
      <c r="G88" s="38"/>
      <c r="H88" s="38"/>
      <c r="I88" s="208"/>
      <c r="J88" s="38"/>
      <c r="K88" s="38"/>
      <c r="L88" s="42"/>
      <c r="M88" s="221"/>
      <c r="N88" s="222"/>
      <c r="O88" s="82"/>
      <c r="P88" s="82"/>
      <c r="Q88" s="82"/>
      <c r="R88" s="82"/>
      <c r="S88" s="82"/>
      <c r="T88" s="82"/>
      <c r="U88" s="83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127</v>
      </c>
      <c r="AU88" s="15" t="s">
        <v>73</v>
      </c>
    </row>
    <row r="89" s="2" customFormat="1" ht="16.5" customHeight="1">
      <c r="A89" s="36"/>
      <c r="B89" s="37"/>
      <c r="C89" s="225" t="s">
        <v>160</v>
      </c>
      <c r="D89" s="225" t="s">
        <v>182</v>
      </c>
      <c r="E89" s="226" t="s">
        <v>523</v>
      </c>
      <c r="F89" s="227" t="s">
        <v>524</v>
      </c>
      <c r="G89" s="228" t="s">
        <v>525</v>
      </c>
      <c r="H89" s="229">
        <v>105</v>
      </c>
      <c r="I89" s="230"/>
      <c r="J89" s="231">
        <f>ROUND(I89*H89,2)</f>
        <v>0</v>
      </c>
      <c r="K89" s="227" t="s">
        <v>124</v>
      </c>
      <c r="L89" s="232"/>
      <c r="M89" s="233" t="s">
        <v>19</v>
      </c>
      <c r="N89" s="234" t="s">
        <v>44</v>
      </c>
      <c r="O89" s="8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2">
        <f>S89*H89</f>
        <v>0</v>
      </c>
      <c r="U89" s="203" t="s">
        <v>19</v>
      </c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4" t="s">
        <v>181</v>
      </c>
      <c r="AT89" s="204" t="s">
        <v>182</v>
      </c>
      <c r="AU89" s="204" t="s">
        <v>73</v>
      </c>
      <c r="AY89" s="15" t="s">
        <v>119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5" t="s">
        <v>81</v>
      </c>
      <c r="BK89" s="205">
        <f>ROUND(I89*H89,2)</f>
        <v>0</v>
      </c>
      <c r="BL89" s="15" t="s">
        <v>118</v>
      </c>
      <c r="BM89" s="204" t="s">
        <v>526</v>
      </c>
    </row>
    <row r="90" s="2" customFormat="1">
      <c r="A90" s="36"/>
      <c r="B90" s="37"/>
      <c r="C90" s="38"/>
      <c r="D90" s="206" t="s">
        <v>127</v>
      </c>
      <c r="E90" s="38"/>
      <c r="F90" s="207" t="s">
        <v>524</v>
      </c>
      <c r="G90" s="38"/>
      <c r="H90" s="38"/>
      <c r="I90" s="208"/>
      <c r="J90" s="38"/>
      <c r="K90" s="38"/>
      <c r="L90" s="42"/>
      <c r="M90" s="221"/>
      <c r="N90" s="222"/>
      <c r="O90" s="82"/>
      <c r="P90" s="82"/>
      <c r="Q90" s="82"/>
      <c r="R90" s="82"/>
      <c r="S90" s="82"/>
      <c r="T90" s="82"/>
      <c r="U90" s="83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127</v>
      </c>
      <c r="AU90" s="15" t="s">
        <v>73</v>
      </c>
    </row>
    <row r="91" s="2" customFormat="1" ht="16.5" customHeight="1">
      <c r="A91" s="36"/>
      <c r="B91" s="37"/>
      <c r="C91" s="225" t="s">
        <v>165</v>
      </c>
      <c r="D91" s="225" t="s">
        <v>182</v>
      </c>
      <c r="E91" s="226" t="s">
        <v>527</v>
      </c>
      <c r="F91" s="227" t="s">
        <v>528</v>
      </c>
      <c r="G91" s="228" t="s">
        <v>123</v>
      </c>
      <c r="H91" s="229">
        <v>21</v>
      </c>
      <c r="I91" s="230"/>
      <c r="J91" s="231">
        <f>ROUND(I91*H91,2)</f>
        <v>0</v>
      </c>
      <c r="K91" s="227" t="s">
        <v>124</v>
      </c>
      <c r="L91" s="232"/>
      <c r="M91" s="233" t="s">
        <v>19</v>
      </c>
      <c r="N91" s="234" t="s">
        <v>44</v>
      </c>
      <c r="O91" s="82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2">
        <f>S91*H91</f>
        <v>0</v>
      </c>
      <c r="U91" s="203" t="s">
        <v>19</v>
      </c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4" t="s">
        <v>181</v>
      </c>
      <c r="AT91" s="204" t="s">
        <v>182</v>
      </c>
      <c r="AU91" s="204" t="s">
        <v>73</v>
      </c>
      <c r="AY91" s="15" t="s">
        <v>119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5" t="s">
        <v>81</v>
      </c>
      <c r="BK91" s="205">
        <f>ROUND(I91*H91,2)</f>
        <v>0</v>
      </c>
      <c r="BL91" s="15" t="s">
        <v>118</v>
      </c>
      <c r="BM91" s="204" t="s">
        <v>529</v>
      </c>
    </row>
    <row r="92" s="2" customFormat="1">
      <c r="A92" s="36"/>
      <c r="B92" s="37"/>
      <c r="C92" s="38"/>
      <c r="D92" s="206" t="s">
        <v>127</v>
      </c>
      <c r="E92" s="38"/>
      <c r="F92" s="207" t="s">
        <v>528</v>
      </c>
      <c r="G92" s="38"/>
      <c r="H92" s="38"/>
      <c r="I92" s="208"/>
      <c r="J92" s="38"/>
      <c r="K92" s="38"/>
      <c r="L92" s="42"/>
      <c r="M92" s="221"/>
      <c r="N92" s="222"/>
      <c r="O92" s="82"/>
      <c r="P92" s="82"/>
      <c r="Q92" s="82"/>
      <c r="R92" s="82"/>
      <c r="S92" s="82"/>
      <c r="T92" s="82"/>
      <c r="U92" s="83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127</v>
      </c>
      <c r="AU92" s="15" t="s">
        <v>73</v>
      </c>
    </row>
    <row r="93" s="2" customFormat="1" ht="16.5" customHeight="1">
      <c r="A93" s="36"/>
      <c r="B93" s="37"/>
      <c r="C93" s="225" t="s">
        <v>174</v>
      </c>
      <c r="D93" s="225" t="s">
        <v>182</v>
      </c>
      <c r="E93" s="226" t="s">
        <v>530</v>
      </c>
      <c r="F93" s="227" t="s">
        <v>531</v>
      </c>
      <c r="G93" s="228" t="s">
        <v>123</v>
      </c>
      <c r="H93" s="229">
        <v>16</v>
      </c>
      <c r="I93" s="230"/>
      <c r="J93" s="231">
        <f>ROUND(I93*H93,2)</f>
        <v>0</v>
      </c>
      <c r="K93" s="227" t="s">
        <v>124</v>
      </c>
      <c r="L93" s="232"/>
      <c r="M93" s="233" t="s">
        <v>19</v>
      </c>
      <c r="N93" s="234" t="s">
        <v>44</v>
      </c>
      <c r="O93" s="8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2">
        <f>S93*H93</f>
        <v>0</v>
      </c>
      <c r="U93" s="203" t="s">
        <v>19</v>
      </c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4" t="s">
        <v>181</v>
      </c>
      <c r="AT93" s="204" t="s">
        <v>182</v>
      </c>
      <c r="AU93" s="204" t="s">
        <v>73</v>
      </c>
      <c r="AY93" s="15" t="s">
        <v>119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5" t="s">
        <v>81</v>
      </c>
      <c r="BK93" s="205">
        <f>ROUND(I93*H93,2)</f>
        <v>0</v>
      </c>
      <c r="BL93" s="15" t="s">
        <v>118</v>
      </c>
      <c r="BM93" s="204" t="s">
        <v>532</v>
      </c>
    </row>
    <row r="94" s="2" customFormat="1">
      <c r="A94" s="36"/>
      <c r="B94" s="37"/>
      <c r="C94" s="38"/>
      <c r="D94" s="206" t="s">
        <v>127</v>
      </c>
      <c r="E94" s="38"/>
      <c r="F94" s="207" t="s">
        <v>531</v>
      </c>
      <c r="G94" s="38"/>
      <c r="H94" s="38"/>
      <c r="I94" s="208"/>
      <c r="J94" s="38"/>
      <c r="K94" s="38"/>
      <c r="L94" s="42"/>
      <c r="M94" s="221"/>
      <c r="N94" s="222"/>
      <c r="O94" s="82"/>
      <c r="P94" s="82"/>
      <c r="Q94" s="82"/>
      <c r="R94" s="82"/>
      <c r="S94" s="82"/>
      <c r="T94" s="82"/>
      <c r="U94" s="83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127</v>
      </c>
      <c r="AU94" s="15" t="s">
        <v>73</v>
      </c>
    </row>
    <row r="95" s="2" customFormat="1" ht="16.5" customHeight="1">
      <c r="A95" s="36"/>
      <c r="B95" s="37"/>
      <c r="C95" s="225" t="s">
        <v>181</v>
      </c>
      <c r="D95" s="225" t="s">
        <v>182</v>
      </c>
      <c r="E95" s="226" t="s">
        <v>533</v>
      </c>
      <c r="F95" s="227" t="s">
        <v>534</v>
      </c>
      <c r="G95" s="228" t="s">
        <v>123</v>
      </c>
      <c r="H95" s="229">
        <v>15</v>
      </c>
      <c r="I95" s="230"/>
      <c r="J95" s="231">
        <f>ROUND(I95*H95,2)</f>
        <v>0</v>
      </c>
      <c r="K95" s="227" t="s">
        <v>124</v>
      </c>
      <c r="L95" s="232"/>
      <c r="M95" s="233" t="s">
        <v>19</v>
      </c>
      <c r="N95" s="234" t="s">
        <v>44</v>
      </c>
      <c r="O95" s="8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2">
        <f>S95*H95</f>
        <v>0</v>
      </c>
      <c r="U95" s="203" t="s">
        <v>19</v>
      </c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4" t="s">
        <v>181</v>
      </c>
      <c r="AT95" s="204" t="s">
        <v>182</v>
      </c>
      <c r="AU95" s="204" t="s">
        <v>73</v>
      </c>
      <c r="AY95" s="15" t="s">
        <v>119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5" t="s">
        <v>81</v>
      </c>
      <c r="BK95" s="205">
        <f>ROUND(I95*H95,2)</f>
        <v>0</v>
      </c>
      <c r="BL95" s="15" t="s">
        <v>118</v>
      </c>
      <c r="BM95" s="204" t="s">
        <v>535</v>
      </c>
    </row>
    <row r="96" s="2" customFormat="1">
      <c r="A96" s="36"/>
      <c r="B96" s="37"/>
      <c r="C96" s="38"/>
      <c r="D96" s="206" t="s">
        <v>127</v>
      </c>
      <c r="E96" s="38"/>
      <c r="F96" s="207" t="s">
        <v>534</v>
      </c>
      <c r="G96" s="38"/>
      <c r="H96" s="38"/>
      <c r="I96" s="208"/>
      <c r="J96" s="38"/>
      <c r="K96" s="38"/>
      <c r="L96" s="42"/>
      <c r="M96" s="221"/>
      <c r="N96" s="222"/>
      <c r="O96" s="82"/>
      <c r="P96" s="82"/>
      <c r="Q96" s="82"/>
      <c r="R96" s="82"/>
      <c r="S96" s="82"/>
      <c r="T96" s="82"/>
      <c r="U96" s="83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127</v>
      </c>
      <c r="AU96" s="15" t="s">
        <v>73</v>
      </c>
    </row>
    <row r="97" s="11" customFormat="1" ht="25.92" customHeight="1">
      <c r="A97" s="11"/>
      <c r="B97" s="179"/>
      <c r="C97" s="180"/>
      <c r="D97" s="181" t="s">
        <v>72</v>
      </c>
      <c r="E97" s="182" t="s">
        <v>116</v>
      </c>
      <c r="F97" s="182" t="s">
        <v>117</v>
      </c>
      <c r="G97" s="180"/>
      <c r="H97" s="180"/>
      <c r="I97" s="183"/>
      <c r="J97" s="184">
        <f>BK97</f>
        <v>0</v>
      </c>
      <c r="K97" s="180"/>
      <c r="L97" s="185"/>
      <c r="M97" s="186"/>
      <c r="N97" s="187"/>
      <c r="O97" s="187"/>
      <c r="P97" s="188">
        <f>SUM(P98:P117)</f>
        <v>0</v>
      </c>
      <c r="Q97" s="187"/>
      <c r="R97" s="188">
        <f>SUM(R98:R117)</f>
        <v>0</v>
      </c>
      <c r="S97" s="187"/>
      <c r="T97" s="188">
        <f>SUM(T98:T117)</f>
        <v>0</v>
      </c>
      <c r="U97" s="189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190" t="s">
        <v>118</v>
      </c>
      <c r="AT97" s="191" t="s">
        <v>72</v>
      </c>
      <c r="AU97" s="191" t="s">
        <v>73</v>
      </c>
      <c r="AY97" s="190" t="s">
        <v>119</v>
      </c>
      <c r="BK97" s="192">
        <f>SUM(BK98:BK117)</f>
        <v>0</v>
      </c>
    </row>
    <row r="98" s="2" customFormat="1" ht="16.5" customHeight="1">
      <c r="A98" s="36"/>
      <c r="B98" s="37"/>
      <c r="C98" s="193" t="s">
        <v>138</v>
      </c>
      <c r="D98" s="193" t="s">
        <v>120</v>
      </c>
      <c r="E98" s="194" t="s">
        <v>536</v>
      </c>
      <c r="F98" s="195" t="s">
        <v>537</v>
      </c>
      <c r="G98" s="196" t="s">
        <v>123</v>
      </c>
      <c r="H98" s="197">
        <v>16</v>
      </c>
      <c r="I98" s="198"/>
      <c r="J98" s="199">
        <f>ROUND(I98*H98,2)</f>
        <v>0</v>
      </c>
      <c r="K98" s="195" t="s">
        <v>124</v>
      </c>
      <c r="L98" s="42"/>
      <c r="M98" s="200" t="s">
        <v>19</v>
      </c>
      <c r="N98" s="201" t="s">
        <v>44</v>
      </c>
      <c r="O98" s="82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2">
        <f>S98*H98</f>
        <v>0</v>
      </c>
      <c r="U98" s="203" t="s">
        <v>19</v>
      </c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4" t="s">
        <v>125</v>
      </c>
      <c r="AT98" s="204" t="s">
        <v>120</v>
      </c>
      <c r="AU98" s="204" t="s">
        <v>81</v>
      </c>
      <c r="AY98" s="15" t="s">
        <v>119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5" t="s">
        <v>81</v>
      </c>
      <c r="BK98" s="205">
        <f>ROUND(I98*H98,2)</f>
        <v>0</v>
      </c>
      <c r="BL98" s="15" t="s">
        <v>125</v>
      </c>
      <c r="BM98" s="204" t="s">
        <v>538</v>
      </c>
    </row>
    <row r="99" s="2" customFormat="1">
      <c r="A99" s="36"/>
      <c r="B99" s="37"/>
      <c r="C99" s="38"/>
      <c r="D99" s="206" t="s">
        <v>127</v>
      </c>
      <c r="E99" s="38"/>
      <c r="F99" s="207" t="s">
        <v>537</v>
      </c>
      <c r="G99" s="38"/>
      <c r="H99" s="38"/>
      <c r="I99" s="208"/>
      <c r="J99" s="38"/>
      <c r="K99" s="38"/>
      <c r="L99" s="42"/>
      <c r="M99" s="221"/>
      <c r="N99" s="222"/>
      <c r="O99" s="82"/>
      <c r="P99" s="82"/>
      <c r="Q99" s="82"/>
      <c r="R99" s="82"/>
      <c r="S99" s="82"/>
      <c r="T99" s="82"/>
      <c r="U99" s="83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127</v>
      </c>
      <c r="AU99" s="15" t="s">
        <v>81</v>
      </c>
    </row>
    <row r="100" s="2" customFormat="1" ht="16.5" customHeight="1">
      <c r="A100" s="36"/>
      <c r="B100" s="37"/>
      <c r="C100" s="193" t="s">
        <v>193</v>
      </c>
      <c r="D100" s="193" t="s">
        <v>120</v>
      </c>
      <c r="E100" s="194" t="s">
        <v>539</v>
      </c>
      <c r="F100" s="195" t="s">
        <v>540</v>
      </c>
      <c r="G100" s="196" t="s">
        <v>123</v>
      </c>
      <c r="H100" s="197">
        <v>8</v>
      </c>
      <c r="I100" s="198"/>
      <c r="J100" s="199">
        <f>ROUND(I100*H100,2)</f>
        <v>0</v>
      </c>
      <c r="K100" s="195" t="s">
        <v>124</v>
      </c>
      <c r="L100" s="42"/>
      <c r="M100" s="200" t="s">
        <v>19</v>
      </c>
      <c r="N100" s="201" t="s">
        <v>44</v>
      </c>
      <c r="O100" s="82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2">
        <f>S100*H100</f>
        <v>0</v>
      </c>
      <c r="U100" s="203" t="s">
        <v>19</v>
      </c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4" t="s">
        <v>125</v>
      </c>
      <c r="AT100" s="204" t="s">
        <v>120</v>
      </c>
      <c r="AU100" s="204" t="s">
        <v>81</v>
      </c>
      <c r="AY100" s="15" t="s">
        <v>119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5" t="s">
        <v>81</v>
      </c>
      <c r="BK100" s="205">
        <f>ROUND(I100*H100,2)</f>
        <v>0</v>
      </c>
      <c r="BL100" s="15" t="s">
        <v>125</v>
      </c>
      <c r="BM100" s="204" t="s">
        <v>541</v>
      </c>
    </row>
    <row r="101" s="2" customFormat="1">
      <c r="A101" s="36"/>
      <c r="B101" s="37"/>
      <c r="C101" s="38"/>
      <c r="D101" s="206" t="s">
        <v>127</v>
      </c>
      <c r="E101" s="38"/>
      <c r="F101" s="207" t="s">
        <v>542</v>
      </c>
      <c r="G101" s="38"/>
      <c r="H101" s="38"/>
      <c r="I101" s="208"/>
      <c r="J101" s="38"/>
      <c r="K101" s="38"/>
      <c r="L101" s="42"/>
      <c r="M101" s="221"/>
      <c r="N101" s="222"/>
      <c r="O101" s="82"/>
      <c r="P101" s="82"/>
      <c r="Q101" s="82"/>
      <c r="R101" s="82"/>
      <c r="S101" s="82"/>
      <c r="T101" s="82"/>
      <c r="U101" s="83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127</v>
      </c>
      <c r="AU101" s="15" t="s">
        <v>81</v>
      </c>
    </row>
    <row r="102" s="2" customFormat="1" ht="16.5" customHeight="1">
      <c r="A102" s="36"/>
      <c r="B102" s="37"/>
      <c r="C102" s="225" t="s">
        <v>199</v>
      </c>
      <c r="D102" s="225" t="s">
        <v>182</v>
      </c>
      <c r="E102" s="226" t="s">
        <v>543</v>
      </c>
      <c r="F102" s="227" t="s">
        <v>544</v>
      </c>
      <c r="G102" s="228" t="s">
        <v>123</v>
      </c>
      <c r="H102" s="229">
        <v>8</v>
      </c>
      <c r="I102" s="230"/>
      <c r="J102" s="231">
        <f>ROUND(I102*H102,2)</f>
        <v>0</v>
      </c>
      <c r="K102" s="227" t="s">
        <v>124</v>
      </c>
      <c r="L102" s="232"/>
      <c r="M102" s="233" t="s">
        <v>19</v>
      </c>
      <c r="N102" s="234" t="s">
        <v>44</v>
      </c>
      <c r="O102" s="82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2">
        <f>S102*H102</f>
        <v>0</v>
      </c>
      <c r="U102" s="203" t="s">
        <v>19</v>
      </c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4" t="s">
        <v>181</v>
      </c>
      <c r="AT102" s="204" t="s">
        <v>182</v>
      </c>
      <c r="AU102" s="204" t="s">
        <v>81</v>
      </c>
      <c r="AY102" s="15" t="s">
        <v>119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5" t="s">
        <v>81</v>
      </c>
      <c r="BK102" s="205">
        <f>ROUND(I102*H102,2)</f>
        <v>0</v>
      </c>
      <c r="BL102" s="15" t="s">
        <v>118</v>
      </c>
      <c r="BM102" s="204" t="s">
        <v>545</v>
      </c>
    </row>
    <row r="103" s="2" customFormat="1">
      <c r="A103" s="36"/>
      <c r="B103" s="37"/>
      <c r="C103" s="38"/>
      <c r="D103" s="206" t="s">
        <v>127</v>
      </c>
      <c r="E103" s="38"/>
      <c r="F103" s="207" t="s">
        <v>544</v>
      </c>
      <c r="G103" s="38"/>
      <c r="H103" s="38"/>
      <c r="I103" s="208"/>
      <c r="J103" s="38"/>
      <c r="K103" s="38"/>
      <c r="L103" s="42"/>
      <c r="M103" s="221"/>
      <c r="N103" s="222"/>
      <c r="O103" s="82"/>
      <c r="P103" s="82"/>
      <c r="Q103" s="82"/>
      <c r="R103" s="82"/>
      <c r="S103" s="82"/>
      <c r="T103" s="82"/>
      <c r="U103" s="83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127</v>
      </c>
      <c r="AU103" s="15" t="s">
        <v>81</v>
      </c>
    </row>
    <row r="104" s="2" customFormat="1" ht="16.5" customHeight="1">
      <c r="A104" s="36"/>
      <c r="B104" s="37"/>
      <c r="C104" s="193" t="s">
        <v>203</v>
      </c>
      <c r="D104" s="193" t="s">
        <v>120</v>
      </c>
      <c r="E104" s="194" t="s">
        <v>546</v>
      </c>
      <c r="F104" s="195" t="s">
        <v>547</v>
      </c>
      <c r="G104" s="196" t="s">
        <v>123</v>
      </c>
      <c r="H104" s="197">
        <v>8</v>
      </c>
      <c r="I104" s="198"/>
      <c r="J104" s="199">
        <f>ROUND(I104*H104,2)</f>
        <v>0</v>
      </c>
      <c r="K104" s="195" t="s">
        <v>124</v>
      </c>
      <c r="L104" s="42"/>
      <c r="M104" s="200" t="s">
        <v>19</v>
      </c>
      <c r="N104" s="201" t="s">
        <v>44</v>
      </c>
      <c r="O104" s="82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2">
        <f>S104*H104</f>
        <v>0</v>
      </c>
      <c r="U104" s="203" t="s">
        <v>19</v>
      </c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4" t="s">
        <v>125</v>
      </c>
      <c r="AT104" s="204" t="s">
        <v>120</v>
      </c>
      <c r="AU104" s="204" t="s">
        <v>81</v>
      </c>
      <c r="AY104" s="15" t="s">
        <v>119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5" t="s">
        <v>81</v>
      </c>
      <c r="BK104" s="205">
        <f>ROUND(I104*H104,2)</f>
        <v>0</v>
      </c>
      <c r="BL104" s="15" t="s">
        <v>125</v>
      </c>
      <c r="BM104" s="204" t="s">
        <v>548</v>
      </c>
    </row>
    <row r="105" s="2" customFormat="1">
      <c r="A105" s="36"/>
      <c r="B105" s="37"/>
      <c r="C105" s="38"/>
      <c r="D105" s="206" t="s">
        <v>127</v>
      </c>
      <c r="E105" s="38"/>
      <c r="F105" s="207" t="s">
        <v>549</v>
      </c>
      <c r="G105" s="38"/>
      <c r="H105" s="38"/>
      <c r="I105" s="208"/>
      <c r="J105" s="38"/>
      <c r="K105" s="38"/>
      <c r="L105" s="42"/>
      <c r="M105" s="221"/>
      <c r="N105" s="222"/>
      <c r="O105" s="82"/>
      <c r="P105" s="82"/>
      <c r="Q105" s="82"/>
      <c r="R105" s="82"/>
      <c r="S105" s="82"/>
      <c r="T105" s="82"/>
      <c r="U105" s="83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127</v>
      </c>
      <c r="AU105" s="15" t="s">
        <v>81</v>
      </c>
    </row>
    <row r="106" s="2" customFormat="1" ht="16.5" customHeight="1">
      <c r="A106" s="36"/>
      <c r="B106" s="37"/>
      <c r="C106" s="225" t="s">
        <v>207</v>
      </c>
      <c r="D106" s="225" t="s">
        <v>182</v>
      </c>
      <c r="E106" s="226" t="s">
        <v>550</v>
      </c>
      <c r="F106" s="227" t="s">
        <v>551</v>
      </c>
      <c r="G106" s="228" t="s">
        <v>123</v>
      </c>
      <c r="H106" s="229">
        <v>8</v>
      </c>
      <c r="I106" s="230"/>
      <c r="J106" s="231">
        <f>ROUND(I106*H106,2)</f>
        <v>0</v>
      </c>
      <c r="K106" s="227" t="s">
        <v>124</v>
      </c>
      <c r="L106" s="232"/>
      <c r="M106" s="233" t="s">
        <v>19</v>
      </c>
      <c r="N106" s="234" t="s">
        <v>44</v>
      </c>
      <c r="O106" s="82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2">
        <f>S106*H106</f>
        <v>0</v>
      </c>
      <c r="U106" s="203" t="s">
        <v>19</v>
      </c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4" t="s">
        <v>181</v>
      </c>
      <c r="AT106" s="204" t="s">
        <v>182</v>
      </c>
      <c r="AU106" s="204" t="s">
        <v>81</v>
      </c>
      <c r="AY106" s="15" t="s">
        <v>119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5" t="s">
        <v>81</v>
      </c>
      <c r="BK106" s="205">
        <f>ROUND(I106*H106,2)</f>
        <v>0</v>
      </c>
      <c r="BL106" s="15" t="s">
        <v>118</v>
      </c>
      <c r="BM106" s="204" t="s">
        <v>552</v>
      </c>
    </row>
    <row r="107" s="2" customFormat="1">
      <c r="A107" s="36"/>
      <c r="B107" s="37"/>
      <c r="C107" s="38"/>
      <c r="D107" s="206" t="s">
        <v>127</v>
      </c>
      <c r="E107" s="38"/>
      <c r="F107" s="207" t="s">
        <v>551</v>
      </c>
      <c r="G107" s="38"/>
      <c r="H107" s="38"/>
      <c r="I107" s="208"/>
      <c r="J107" s="38"/>
      <c r="K107" s="38"/>
      <c r="L107" s="42"/>
      <c r="M107" s="221"/>
      <c r="N107" s="222"/>
      <c r="O107" s="82"/>
      <c r="P107" s="82"/>
      <c r="Q107" s="82"/>
      <c r="R107" s="82"/>
      <c r="S107" s="82"/>
      <c r="T107" s="82"/>
      <c r="U107" s="83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127</v>
      </c>
      <c r="AU107" s="15" t="s">
        <v>81</v>
      </c>
    </row>
    <row r="108" s="2" customFormat="1" ht="16.5" customHeight="1">
      <c r="A108" s="36"/>
      <c r="B108" s="37"/>
      <c r="C108" s="193" t="s">
        <v>213</v>
      </c>
      <c r="D108" s="193" t="s">
        <v>120</v>
      </c>
      <c r="E108" s="194" t="s">
        <v>553</v>
      </c>
      <c r="F108" s="195" t="s">
        <v>554</v>
      </c>
      <c r="G108" s="196" t="s">
        <v>123</v>
      </c>
      <c r="H108" s="197">
        <v>8</v>
      </c>
      <c r="I108" s="198"/>
      <c r="J108" s="199">
        <f>ROUND(I108*H108,2)</f>
        <v>0</v>
      </c>
      <c r="K108" s="195" t="s">
        <v>124</v>
      </c>
      <c r="L108" s="42"/>
      <c r="M108" s="200" t="s">
        <v>19</v>
      </c>
      <c r="N108" s="201" t="s">
        <v>44</v>
      </c>
      <c r="O108" s="82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2">
        <f>S108*H108</f>
        <v>0</v>
      </c>
      <c r="U108" s="203" t="s">
        <v>19</v>
      </c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4" t="s">
        <v>125</v>
      </c>
      <c r="AT108" s="204" t="s">
        <v>120</v>
      </c>
      <c r="AU108" s="204" t="s">
        <v>81</v>
      </c>
      <c r="AY108" s="15" t="s">
        <v>119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5" t="s">
        <v>81</v>
      </c>
      <c r="BK108" s="205">
        <f>ROUND(I108*H108,2)</f>
        <v>0</v>
      </c>
      <c r="BL108" s="15" t="s">
        <v>125</v>
      </c>
      <c r="BM108" s="204" t="s">
        <v>555</v>
      </c>
    </row>
    <row r="109" s="2" customFormat="1">
      <c r="A109" s="36"/>
      <c r="B109" s="37"/>
      <c r="C109" s="38"/>
      <c r="D109" s="206" t="s">
        <v>127</v>
      </c>
      <c r="E109" s="38"/>
      <c r="F109" s="207" t="s">
        <v>556</v>
      </c>
      <c r="G109" s="38"/>
      <c r="H109" s="38"/>
      <c r="I109" s="208"/>
      <c r="J109" s="38"/>
      <c r="K109" s="38"/>
      <c r="L109" s="42"/>
      <c r="M109" s="221"/>
      <c r="N109" s="222"/>
      <c r="O109" s="82"/>
      <c r="P109" s="82"/>
      <c r="Q109" s="82"/>
      <c r="R109" s="82"/>
      <c r="S109" s="82"/>
      <c r="T109" s="82"/>
      <c r="U109" s="83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127</v>
      </c>
      <c r="AU109" s="15" t="s">
        <v>81</v>
      </c>
    </row>
    <row r="110" s="2" customFormat="1" ht="16.5" customHeight="1">
      <c r="A110" s="36"/>
      <c r="B110" s="37"/>
      <c r="C110" s="225" t="s">
        <v>8</v>
      </c>
      <c r="D110" s="225" t="s">
        <v>182</v>
      </c>
      <c r="E110" s="226" t="s">
        <v>543</v>
      </c>
      <c r="F110" s="227" t="s">
        <v>544</v>
      </c>
      <c r="G110" s="228" t="s">
        <v>123</v>
      </c>
      <c r="H110" s="229">
        <v>8</v>
      </c>
      <c r="I110" s="230"/>
      <c r="J110" s="231">
        <f>ROUND(I110*H110,2)</f>
        <v>0</v>
      </c>
      <c r="K110" s="227" t="s">
        <v>124</v>
      </c>
      <c r="L110" s="232"/>
      <c r="M110" s="233" t="s">
        <v>19</v>
      </c>
      <c r="N110" s="234" t="s">
        <v>44</v>
      </c>
      <c r="O110" s="8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2">
        <f>S110*H110</f>
        <v>0</v>
      </c>
      <c r="U110" s="203" t="s">
        <v>19</v>
      </c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4" t="s">
        <v>83</v>
      </c>
      <c r="AT110" s="204" t="s">
        <v>182</v>
      </c>
      <c r="AU110" s="204" t="s">
        <v>81</v>
      </c>
      <c r="AY110" s="15" t="s">
        <v>119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5" t="s">
        <v>81</v>
      </c>
      <c r="BK110" s="205">
        <f>ROUND(I110*H110,2)</f>
        <v>0</v>
      </c>
      <c r="BL110" s="15" t="s">
        <v>81</v>
      </c>
      <c r="BM110" s="204" t="s">
        <v>557</v>
      </c>
    </row>
    <row r="111" s="2" customFormat="1">
      <c r="A111" s="36"/>
      <c r="B111" s="37"/>
      <c r="C111" s="38"/>
      <c r="D111" s="206" t="s">
        <v>127</v>
      </c>
      <c r="E111" s="38"/>
      <c r="F111" s="207" t="s">
        <v>544</v>
      </c>
      <c r="G111" s="38"/>
      <c r="H111" s="38"/>
      <c r="I111" s="208"/>
      <c r="J111" s="38"/>
      <c r="K111" s="38"/>
      <c r="L111" s="42"/>
      <c r="M111" s="221"/>
      <c r="N111" s="222"/>
      <c r="O111" s="82"/>
      <c r="P111" s="82"/>
      <c r="Q111" s="82"/>
      <c r="R111" s="82"/>
      <c r="S111" s="82"/>
      <c r="T111" s="82"/>
      <c r="U111" s="83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127</v>
      </c>
      <c r="AU111" s="15" t="s">
        <v>81</v>
      </c>
    </row>
    <row r="112" s="2" customFormat="1" ht="16.5" customHeight="1">
      <c r="A112" s="36"/>
      <c r="B112" s="37"/>
      <c r="C112" s="193" t="s">
        <v>178</v>
      </c>
      <c r="D112" s="193" t="s">
        <v>120</v>
      </c>
      <c r="E112" s="194" t="s">
        <v>558</v>
      </c>
      <c r="F112" s="195" t="s">
        <v>559</v>
      </c>
      <c r="G112" s="196" t="s">
        <v>123</v>
      </c>
      <c r="H112" s="197">
        <v>8</v>
      </c>
      <c r="I112" s="198"/>
      <c r="J112" s="199">
        <f>ROUND(I112*H112,2)</f>
        <v>0</v>
      </c>
      <c r="K112" s="195" t="s">
        <v>124</v>
      </c>
      <c r="L112" s="42"/>
      <c r="M112" s="200" t="s">
        <v>19</v>
      </c>
      <c r="N112" s="201" t="s">
        <v>44</v>
      </c>
      <c r="O112" s="82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2">
        <f>S112*H112</f>
        <v>0</v>
      </c>
      <c r="U112" s="203" t="s">
        <v>19</v>
      </c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4" t="s">
        <v>125</v>
      </c>
      <c r="AT112" s="204" t="s">
        <v>120</v>
      </c>
      <c r="AU112" s="204" t="s">
        <v>81</v>
      </c>
      <c r="AY112" s="15" t="s">
        <v>119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5" t="s">
        <v>81</v>
      </c>
      <c r="BK112" s="205">
        <f>ROUND(I112*H112,2)</f>
        <v>0</v>
      </c>
      <c r="BL112" s="15" t="s">
        <v>125</v>
      </c>
      <c r="BM112" s="204" t="s">
        <v>560</v>
      </c>
    </row>
    <row r="113" s="2" customFormat="1">
      <c r="A113" s="36"/>
      <c r="B113" s="37"/>
      <c r="C113" s="38"/>
      <c r="D113" s="206" t="s">
        <v>127</v>
      </c>
      <c r="E113" s="38"/>
      <c r="F113" s="207" t="s">
        <v>561</v>
      </c>
      <c r="G113" s="38"/>
      <c r="H113" s="38"/>
      <c r="I113" s="208"/>
      <c r="J113" s="38"/>
      <c r="K113" s="38"/>
      <c r="L113" s="42"/>
      <c r="M113" s="221"/>
      <c r="N113" s="222"/>
      <c r="O113" s="82"/>
      <c r="P113" s="82"/>
      <c r="Q113" s="82"/>
      <c r="R113" s="82"/>
      <c r="S113" s="82"/>
      <c r="T113" s="82"/>
      <c r="U113" s="83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127</v>
      </c>
      <c r="AU113" s="15" t="s">
        <v>81</v>
      </c>
    </row>
    <row r="114" s="2" customFormat="1" ht="21.75" customHeight="1">
      <c r="A114" s="36"/>
      <c r="B114" s="37"/>
      <c r="C114" s="225" t="s">
        <v>224</v>
      </c>
      <c r="D114" s="225" t="s">
        <v>182</v>
      </c>
      <c r="E114" s="226" t="s">
        <v>562</v>
      </c>
      <c r="F114" s="227" t="s">
        <v>563</v>
      </c>
      <c r="G114" s="228" t="s">
        <v>123</v>
      </c>
      <c r="H114" s="229">
        <v>8</v>
      </c>
      <c r="I114" s="230"/>
      <c r="J114" s="231">
        <f>ROUND(I114*H114,2)</f>
        <v>0</v>
      </c>
      <c r="K114" s="227" t="s">
        <v>124</v>
      </c>
      <c r="L114" s="232"/>
      <c r="M114" s="233" t="s">
        <v>19</v>
      </c>
      <c r="N114" s="234" t="s">
        <v>44</v>
      </c>
      <c r="O114" s="82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2">
        <f>S114*H114</f>
        <v>0</v>
      </c>
      <c r="U114" s="203" t="s">
        <v>19</v>
      </c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4" t="s">
        <v>181</v>
      </c>
      <c r="AT114" s="204" t="s">
        <v>182</v>
      </c>
      <c r="AU114" s="204" t="s">
        <v>81</v>
      </c>
      <c r="AY114" s="15" t="s">
        <v>119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5" t="s">
        <v>81</v>
      </c>
      <c r="BK114" s="205">
        <f>ROUND(I114*H114,2)</f>
        <v>0</v>
      </c>
      <c r="BL114" s="15" t="s">
        <v>118</v>
      </c>
      <c r="BM114" s="204" t="s">
        <v>564</v>
      </c>
    </row>
    <row r="115" s="2" customFormat="1">
      <c r="A115" s="36"/>
      <c r="B115" s="37"/>
      <c r="C115" s="38"/>
      <c r="D115" s="206" t="s">
        <v>127</v>
      </c>
      <c r="E115" s="38"/>
      <c r="F115" s="207" t="s">
        <v>563</v>
      </c>
      <c r="G115" s="38"/>
      <c r="H115" s="38"/>
      <c r="I115" s="208"/>
      <c r="J115" s="38"/>
      <c r="K115" s="38"/>
      <c r="L115" s="42"/>
      <c r="M115" s="221"/>
      <c r="N115" s="222"/>
      <c r="O115" s="82"/>
      <c r="P115" s="82"/>
      <c r="Q115" s="82"/>
      <c r="R115" s="82"/>
      <c r="S115" s="82"/>
      <c r="T115" s="82"/>
      <c r="U115" s="83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127</v>
      </c>
      <c r="AU115" s="15" t="s">
        <v>81</v>
      </c>
    </row>
    <row r="116" s="2" customFormat="1" ht="16.5" customHeight="1">
      <c r="A116" s="36"/>
      <c r="B116" s="37"/>
      <c r="C116" s="193" t="s">
        <v>229</v>
      </c>
      <c r="D116" s="193" t="s">
        <v>120</v>
      </c>
      <c r="E116" s="194" t="s">
        <v>565</v>
      </c>
      <c r="F116" s="195" t="s">
        <v>566</v>
      </c>
      <c r="G116" s="196" t="s">
        <v>123</v>
      </c>
      <c r="H116" s="197">
        <v>36</v>
      </c>
      <c r="I116" s="198"/>
      <c r="J116" s="199">
        <f>ROUND(I116*H116,2)</f>
        <v>0</v>
      </c>
      <c r="K116" s="195" t="s">
        <v>124</v>
      </c>
      <c r="L116" s="42"/>
      <c r="M116" s="200" t="s">
        <v>19</v>
      </c>
      <c r="N116" s="201" t="s">
        <v>44</v>
      </c>
      <c r="O116" s="82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2">
        <f>S116*H116</f>
        <v>0</v>
      </c>
      <c r="U116" s="203" t="s">
        <v>19</v>
      </c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4" t="s">
        <v>125</v>
      </c>
      <c r="AT116" s="204" t="s">
        <v>120</v>
      </c>
      <c r="AU116" s="204" t="s">
        <v>81</v>
      </c>
      <c r="AY116" s="15" t="s">
        <v>119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5" t="s">
        <v>81</v>
      </c>
      <c r="BK116" s="205">
        <f>ROUND(I116*H116,2)</f>
        <v>0</v>
      </c>
      <c r="BL116" s="15" t="s">
        <v>125</v>
      </c>
      <c r="BM116" s="204" t="s">
        <v>567</v>
      </c>
    </row>
    <row r="117" s="2" customFormat="1">
      <c r="A117" s="36"/>
      <c r="B117" s="37"/>
      <c r="C117" s="38"/>
      <c r="D117" s="206" t="s">
        <v>127</v>
      </c>
      <c r="E117" s="38"/>
      <c r="F117" s="207" t="s">
        <v>568</v>
      </c>
      <c r="G117" s="38"/>
      <c r="H117" s="38"/>
      <c r="I117" s="208"/>
      <c r="J117" s="38"/>
      <c r="K117" s="38"/>
      <c r="L117" s="42"/>
      <c r="M117" s="209"/>
      <c r="N117" s="210"/>
      <c r="O117" s="211"/>
      <c r="P117" s="211"/>
      <c r="Q117" s="211"/>
      <c r="R117" s="211"/>
      <c r="S117" s="211"/>
      <c r="T117" s="211"/>
      <c r="U117" s="212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127</v>
      </c>
      <c r="AU117" s="15" t="s">
        <v>81</v>
      </c>
    </row>
    <row r="118" s="2" customFormat="1" ht="6.96" customHeight="1">
      <c r="A118" s="36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42"/>
      <c r="M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</sheetData>
  <sheetProtection sheet="1" autoFilter="0" formatColumns="0" formatRows="0" objects="1" scenarios="1" spinCount="100000" saltValue="4uV3eyHnUJHLygQPiSoz/tyiRHZhreKArtF2EmsBZhdGMgnlfTgGjF84MM4gPoQpHMw3D5LgYb5oBWxzSQHz2g==" hashValue="qUOIf6dZm4ch7f2GXiEA3AS2ve2tNUdUHGDNTk1yp/KYLdH9nTRVkXRXWjh1fnfpNAFlzqW0Uzh2V3YGBfQ9OQ==" algorithmName="SHA-512" password="CC35"/>
  <autoFilter ref="C79:K11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94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Opravy a revize klimatizací v obvodu OŘ UNL 2023-2025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95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569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zakázky'!AN8</f>
        <v>22. 3. 2023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29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34</v>
      </c>
      <c r="F24" s="36"/>
      <c r="G24" s="36"/>
      <c r="H24" s="36"/>
      <c r="I24" s="130" t="s">
        <v>29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47.25" customHeight="1">
      <c r="A27" s="136"/>
      <c r="B27" s="137"/>
      <c r="C27" s="136"/>
      <c r="D27" s="136"/>
      <c r="E27" s="138" t="s">
        <v>38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ROUND(J82,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ROUND((SUM(BE82:BE91)),  2)</f>
        <v>0</v>
      </c>
      <c r="G33" s="36"/>
      <c r="H33" s="36"/>
      <c r="I33" s="146">
        <v>0.20999999999999999</v>
      </c>
      <c r="J33" s="145">
        <f>ROUND(((SUM(BE82:BE91))*I33),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ROUND((SUM(BF82:BF91)),  2)</f>
        <v>0</v>
      </c>
      <c r="G34" s="36"/>
      <c r="H34" s="36"/>
      <c r="I34" s="146">
        <v>0.14999999999999999</v>
      </c>
      <c r="J34" s="145">
        <f>ROUND(((SUM(BF82:BF91))*I34),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ROUND((SUM(BG82:BG91)),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ROUND((SUM(BH82:BH91)),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ROUND((SUM(BI82:BI91)),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97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Opravy a revize klimatizací v obvodu OŘ UNL 2023-2025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95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03 - VON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obvod OŘ UNL</v>
      </c>
      <c r="G52" s="38"/>
      <c r="H52" s="38"/>
      <c r="I52" s="30" t="s">
        <v>23</v>
      </c>
      <c r="J52" s="70" t="str">
        <f>IF(J12="","",J12)</f>
        <v>22. 3. 2023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33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98</v>
      </c>
      <c r="D57" s="160"/>
      <c r="E57" s="160"/>
      <c r="F57" s="160"/>
      <c r="G57" s="160"/>
      <c r="H57" s="160"/>
      <c r="I57" s="160"/>
      <c r="J57" s="161" t="s">
        <v>99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J82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100</v>
      </c>
    </row>
    <row r="60" s="9" customFormat="1" ht="24.96" customHeight="1">
      <c r="A60" s="9"/>
      <c r="B60" s="163"/>
      <c r="C60" s="164"/>
      <c r="D60" s="165" t="s">
        <v>570</v>
      </c>
      <c r="E60" s="166"/>
      <c r="F60" s="166"/>
      <c r="G60" s="166"/>
      <c r="H60" s="166"/>
      <c r="I60" s="166"/>
      <c r="J60" s="167">
        <f>J83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571</v>
      </c>
      <c r="E61" s="166"/>
      <c r="F61" s="166"/>
      <c r="G61" s="166"/>
      <c r="H61" s="166"/>
      <c r="I61" s="166"/>
      <c r="J61" s="167">
        <f>J87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2" customFormat="1" ht="19.92" customHeight="1">
      <c r="A62" s="12"/>
      <c r="B62" s="213"/>
      <c r="C62" s="214"/>
      <c r="D62" s="215" t="s">
        <v>572</v>
      </c>
      <c r="E62" s="216"/>
      <c r="F62" s="216"/>
      <c r="G62" s="216"/>
      <c r="H62" s="216"/>
      <c r="I62" s="216"/>
      <c r="J62" s="217">
        <f>J88</f>
        <v>0</v>
      </c>
      <c r="K62" s="214"/>
      <c r="L62" s="218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102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58" t="str">
        <f>E7</f>
        <v>Opravy a revize klimatizací v obvodu OŘ UNL 2023-2025</v>
      </c>
      <c r="F72" s="30"/>
      <c r="G72" s="30"/>
      <c r="H72" s="30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95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03 - VON</v>
      </c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8"/>
      <c r="E76" s="38"/>
      <c r="F76" s="25" t="str">
        <f>F12</f>
        <v>obvod OŘ UNL</v>
      </c>
      <c r="G76" s="38"/>
      <c r="H76" s="38"/>
      <c r="I76" s="30" t="s">
        <v>23</v>
      </c>
      <c r="J76" s="70" t="str">
        <f>IF(J12="","",J12)</f>
        <v>22. 3. 2023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25</v>
      </c>
      <c r="D78" s="38"/>
      <c r="E78" s="38"/>
      <c r="F78" s="25" t="str">
        <f>E15</f>
        <v>Správa železnic, státní organizace</v>
      </c>
      <c r="G78" s="38"/>
      <c r="H78" s="38"/>
      <c r="I78" s="30" t="s">
        <v>33</v>
      </c>
      <c r="J78" s="34" t="str">
        <f>E21</f>
        <v xml:space="preserve"> 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31</v>
      </c>
      <c r="D79" s="38"/>
      <c r="E79" s="38"/>
      <c r="F79" s="25" t="str">
        <f>IF(E18="","",E18)</f>
        <v>Vyplň údaj</v>
      </c>
      <c r="G79" s="38"/>
      <c r="H79" s="38"/>
      <c r="I79" s="30" t="s">
        <v>36</v>
      </c>
      <c r="J79" s="34" t="str">
        <f>E24</f>
        <v xml:space="preserve"> 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0" customFormat="1" ht="29.28" customHeight="1">
      <c r="A81" s="169"/>
      <c r="B81" s="170"/>
      <c r="C81" s="171" t="s">
        <v>103</v>
      </c>
      <c r="D81" s="172" t="s">
        <v>58</v>
      </c>
      <c r="E81" s="172" t="s">
        <v>54</v>
      </c>
      <c r="F81" s="172" t="s">
        <v>55</v>
      </c>
      <c r="G81" s="172" t="s">
        <v>104</v>
      </c>
      <c r="H81" s="172" t="s">
        <v>105</v>
      </c>
      <c r="I81" s="172" t="s">
        <v>106</v>
      </c>
      <c r="J81" s="172" t="s">
        <v>99</v>
      </c>
      <c r="K81" s="173" t="s">
        <v>107</v>
      </c>
      <c r="L81" s="174"/>
      <c r="M81" s="90" t="s">
        <v>19</v>
      </c>
      <c r="N81" s="91" t="s">
        <v>43</v>
      </c>
      <c r="O81" s="91" t="s">
        <v>108</v>
      </c>
      <c r="P81" s="91" t="s">
        <v>109</v>
      </c>
      <c r="Q81" s="91" t="s">
        <v>110</v>
      </c>
      <c r="R81" s="91" t="s">
        <v>111</v>
      </c>
      <c r="S81" s="91" t="s">
        <v>112</v>
      </c>
      <c r="T81" s="91" t="s">
        <v>113</v>
      </c>
      <c r="U81" s="92" t="s">
        <v>114</v>
      </c>
      <c r="V81" s="169"/>
      <c r="W81" s="169"/>
      <c r="X81" s="169"/>
      <c r="Y81" s="169"/>
      <c r="Z81" s="169"/>
      <c r="AA81" s="169"/>
      <c r="AB81" s="169"/>
      <c r="AC81" s="169"/>
      <c r="AD81" s="169"/>
      <c r="AE81" s="169"/>
    </row>
    <row r="82" s="2" customFormat="1" ht="22.8" customHeight="1">
      <c r="A82" s="36"/>
      <c r="B82" s="37"/>
      <c r="C82" s="97" t="s">
        <v>115</v>
      </c>
      <c r="D82" s="38"/>
      <c r="E82" s="38"/>
      <c r="F82" s="38"/>
      <c r="G82" s="38"/>
      <c r="H82" s="38"/>
      <c r="I82" s="38"/>
      <c r="J82" s="175">
        <f>BK82</f>
        <v>0</v>
      </c>
      <c r="K82" s="38"/>
      <c r="L82" s="42"/>
      <c r="M82" s="93"/>
      <c r="N82" s="176"/>
      <c r="O82" s="94"/>
      <c r="P82" s="177">
        <f>P83+P87</f>
        <v>0</v>
      </c>
      <c r="Q82" s="94"/>
      <c r="R82" s="177">
        <f>R83+R87</f>
        <v>0</v>
      </c>
      <c r="S82" s="94"/>
      <c r="T82" s="177">
        <f>T83+T87</f>
        <v>0</v>
      </c>
      <c r="U82" s="95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72</v>
      </c>
      <c r="AU82" s="15" t="s">
        <v>100</v>
      </c>
      <c r="BK82" s="178">
        <f>BK83+BK87</f>
        <v>0</v>
      </c>
    </row>
    <row r="83" s="11" customFormat="1" ht="25.92" customHeight="1">
      <c r="A83" s="11"/>
      <c r="B83" s="179"/>
      <c r="C83" s="180"/>
      <c r="D83" s="181" t="s">
        <v>72</v>
      </c>
      <c r="E83" s="182" t="s">
        <v>573</v>
      </c>
      <c r="F83" s="182" t="s">
        <v>574</v>
      </c>
      <c r="G83" s="180"/>
      <c r="H83" s="180"/>
      <c r="I83" s="183"/>
      <c r="J83" s="184">
        <f>BK83</f>
        <v>0</v>
      </c>
      <c r="K83" s="180"/>
      <c r="L83" s="185"/>
      <c r="M83" s="186"/>
      <c r="N83" s="187"/>
      <c r="O83" s="187"/>
      <c r="P83" s="188">
        <f>SUM(P84:P86)</f>
        <v>0</v>
      </c>
      <c r="Q83" s="187"/>
      <c r="R83" s="188">
        <f>SUM(R84:R86)</f>
        <v>0</v>
      </c>
      <c r="S83" s="187"/>
      <c r="T83" s="188">
        <f>SUM(T84:T86)</f>
        <v>0</v>
      </c>
      <c r="U83" s="189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0" t="s">
        <v>118</v>
      </c>
      <c r="AT83" s="191" t="s">
        <v>72</v>
      </c>
      <c r="AU83" s="191" t="s">
        <v>73</v>
      </c>
      <c r="AY83" s="190" t="s">
        <v>119</v>
      </c>
      <c r="BK83" s="192">
        <f>SUM(BK84:BK86)</f>
        <v>0</v>
      </c>
    </row>
    <row r="84" s="2" customFormat="1" ht="16.5" customHeight="1">
      <c r="A84" s="36"/>
      <c r="B84" s="37"/>
      <c r="C84" s="193" t="s">
        <v>81</v>
      </c>
      <c r="D84" s="193" t="s">
        <v>120</v>
      </c>
      <c r="E84" s="194" t="s">
        <v>575</v>
      </c>
      <c r="F84" s="195" t="s">
        <v>576</v>
      </c>
      <c r="G84" s="196" t="s">
        <v>142</v>
      </c>
      <c r="H84" s="197">
        <v>740</v>
      </c>
      <c r="I84" s="198"/>
      <c r="J84" s="199">
        <f>ROUND(I84*H84,2)</f>
        <v>0</v>
      </c>
      <c r="K84" s="195" t="s">
        <v>143</v>
      </c>
      <c r="L84" s="42"/>
      <c r="M84" s="200" t="s">
        <v>19</v>
      </c>
      <c r="N84" s="201" t="s">
        <v>44</v>
      </c>
      <c r="O84" s="82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2">
        <f>S84*H84</f>
        <v>0</v>
      </c>
      <c r="U84" s="203" t="s">
        <v>19</v>
      </c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4" t="s">
        <v>125</v>
      </c>
      <c r="AT84" s="204" t="s">
        <v>120</v>
      </c>
      <c r="AU84" s="204" t="s">
        <v>81</v>
      </c>
      <c r="AY84" s="15" t="s">
        <v>119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5" t="s">
        <v>81</v>
      </c>
      <c r="BK84" s="205">
        <f>ROUND(I84*H84,2)</f>
        <v>0</v>
      </c>
      <c r="BL84" s="15" t="s">
        <v>125</v>
      </c>
      <c r="BM84" s="204" t="s">
        <v>577</v>
      </c>
    </row>
    <row r="85" s="2" customFormat="1">
      <c r="A85" s="36"/>
      <c r="B85" s="37"/>
      <c r="C85" s="38"/>
      <c r="D85" s="206" t="s">
        <v>127</v>
      </c>
      <c r="E85" s="38"/>
      <c r="F85" s="207" t="s">
        <v>576</v>
      </c>
      <c r="G85" s="38"/>
      <c r="H85" s="38"/>
      <c r="I85" s="208"/>
      <c r="J85" s="38"/>
      <c r="K85" s="38"/>
      <c r="L85" s="42"/>
      <c r="M85" s="221"/>
      <c r="N85" s="222"/>
      <c r="O85" s="82"/>
      <c r="P85" s="82"/>
      <c r="Q85" s="82"/>
      <c r="R85" s="82"/>
      <c r="S85" s="82"/>
      <c r="T85" s="82"/>
      <c r="U85" s="83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127</v>
      </c>
      <c r="AU85" s="15" t="s">
        <v>81</v>
      </c>
    </row>
    <row r="86" s="2" customFormat="1">
      <c r="A86" s="36"/>
      <c r="B86" s="37"/>
      <c r="C86" s="38"/>
      <c r="D86" s="223" t="s">
        <v>145</v>
      </c>
      <c r="E86" s="38"/>
      <c r="F86" s="224" t="s">
        <v>578</v>
      </c>
      <c r="G86" s="38"/>
      <c r="H86" s="38"/>
      <c r="I86" s="208"/>
      <c r="J86" s="38"/>
      <c r="K86" s="38"/>
      <c r="L86" s="42"/>
      <c r="M86" s="221"/>
      <c r="N86" s="222"/>
      <c r="O86" s="82"/>
      <c r="P86" s="82"/>
      <c r="Q86" s="82"/>
      <c r="R86" s="82"/>
      <c r="S86" s="82"/>
      <c r="T86" s="82"/>
      <c r="U86" s="83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145</v>
      </c>
      <c r="AU86" s="15" t="s">
        <v>81</v>
      </c>
    </row>
    <row r="87" s="11" customFormat="1" ht="25.92" customHeight="1">
      <c r="A87" s="11"/>
      <c r="B87" s="179"/>
      <c r="C87" s="180"/>
      <c r="D87" s="181" t="s">
        <v>72</v>
      </c>
      <c r="E87" s="182" t="s">
        <v>579</v>
      </c>
      <c r="F87" s="182" t="s">
        <v>580</v>
      </c>
      <c r="G87" s="180"/>
      <c r="H87" s="180"/>
      <c r="I87" s="183"/>
      <c r="J87" s="184">
        <f>BK87</f>
        <v>0</v>
      </c>
      <c r="K87" s="180"/>
      <c r="L87" s="185"/>
      <c r="M87" s="186"/>
      <c r="N87" s="187"/>
      <c r="O87" s="187"/>
      <c r="P87" s="188">
        <f>P88</f>
        <v>0</v>
      </c>
      <c r="Q87" s="187"/>
      <c r="R87" s="188">
        <f>R88</f>
        <v>0</v>
      </c>
      <c r="S87" s="187"/>
      <c r="T87" s="188">
        <f>T88</f>
        <v>0</v>
      </c>
      <c r="U87" s="189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0" t="s">
        <v>160</v>
      </c>
      <c r="AT87" s="191" t="s">
        <v>72</v>
      </c>
      <c r="AU87" s="191" t="s">
        <v>73</v>
      </c>
      <c r="AY87" s="190" t="s">
        <v>119</v>
      </c>
      <c r="BK87" s="192">
        <f>BK88</f>
        <v>0</v>
      </c>
    </row>
    <row r="88" s="11" customFormat="1" ht="22.8" customHeight="1">
      <c r="A88" s="11"/>
      <c r="B88" s="179"/>
      <c r="C88" s="180"/>
      <c r="D88" s="181" t="s">
        <v>72</v>
      </c>
      <c r="E88" s="219" t="s">
        <v>581</v>
      </c>
      <c r="F88" s="219" t="s">
        <v>582</v>
      </c>
      <c r="G88" s="180"/>
      <c r="H88" s="180"/>
      <c r="I88" s="183"/>
      <c r="J88" s="220">
        <f>BK88</f>
        <v>0</v>
      </c>
      <c r="K88" s="180"/>
      <c r="L88" s="185"/>
      <c r="M88" s="186"/>
      <c r="N88" s="187"/>
      <c r="O88" s="187"/>
      <c r="P88" s="188">
        <f>SUM(P89:P91)</f>
        <v>0</v>
      </c>
      <c r="Q88" s="187"/>
      <c r="R88" s="188">
        <f>SUM(R89:R91)</f>
        <v>0</v>
      </c>
      <c r="S88" s="187"/>
      <c r="T88" s="188">
        <f>SUM(T89:T91)</f>
        <v>0</v>
      </c>
      <c r="U88" s="189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0" t="s">
        <v>160</v>
      </c>
      <c r="AT88" s="191" t="s">
        <v>72</v>
      </c>
      <c r="AU88" s="191" t="s">
        <v>81</v>
      </c>
      <c r="AY88" s="190" t="s">
        <v>119</v>
      </c>
      <c r="BK88" s="192">
        <f>SUM(BK89:BK91)</f>
        <v>0</v>
      </c>
    </row>
    <row r="89" s="2" customFormat="1" ht="16.5" customHeight="1">
      <c r="A89" s="36"/>
      <c r="B89" s="37"/>
      <c r="C89" s="193" t="s">
        <v>83</v>
      </c>
      <c r="D89" s="193" t="s">
        <v>120</v>
      </c>
      <c r="E89" s="194" t="s">
        <v>583</v>
      </c>
      <c r="F89" s="195" t="s">
        <v>584</v>
      </c>
      <c r="G89" s="196" t="s">
        <v>585</v>
      </c>
      <c r="H89" s="197">
        <v>2450</v>
      </c>
      <c r="I89" s="198"/>
      <c r="J89" s="199">
        <f>ROUND(I89*H89,2)</f>
        <v>0</v>
      </c>
      <c r="K89" s="195" t="s">
        <v>143</v>
      </c>
      <c r="L89" s="42"/>
      <c r="M89" s="200" t="s">
        <v>19</v>
      </c>
      <c r="N89" s="201" t="s">
        <v>44</v>
      </c>
      <c r="O89" s="8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2">
        <f>S89*H89</f>
        <v>0</v>
      </c>
      <c r="U89" s="203" t="s">
        <v>19</v>
      </c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4" t="s">
        <v>586</v>
      </c>
      <c r="AT89" s="204" t="s">
        <v>120</v>
      </c>
      <c r="AU89" s="204" t="s">
        <v>83</v>
      </c>
      <c r="AY89" s="15" t="s">
        <v>119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5" t="s">
        <v>81</v>
      </c>
      <c r="BK89" s="205">
        <f>ROUND(I89*H89,2)</f>
        <v>0</v>
      </c>
      <c r="BL89" s="15" t="s">
        <v>586</v>
      </c>
      <c r="BM89" s="204" t="s">
        <v>587</v>
      </c>
    </row>
    <row r="90" s="2" customFormat="1">
      <c r="A90" s="36"/>
      <c r="B90" s="37"/>
      <c r="C90" s="38"/>
      <c r="D90" s="206" t="s">
        <v>127</v>
      </c>
      <c r="E90" s="38"/>
      <c r="F90" s="207" t="s">
        <v>584</v>
      </c>
      <c r="G90" s="38"/>
      <c r="H90" s="38"/>
      <c r="I90" s="208"/>
      <c r="J90" s="38"/>
      <c r="K90" s="38"/>
      <c r="L90" s="42"/>
      <c r="M90" s="221"/>
      <c r="N90" s="222"/>
      <c r="O90" s="82"/>
      <c r="P90" s="82"/>
      <c r="Q90" s="82"/>
      <c r="R90" s="82"/>
      <c r="S90" s="82"/>
      <c r="T90" s="82"/>
      <c r="U90" s="83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127</v>
      </c>
      <c r="AU90" s="15" t="s">
        <v>83</v>
      </c>
    </row>
    <row r="91" s="2" customFormat="1">
      <c r="A91" s="36"/>
      <c r="B91" s="37"/>
      <c r="C91" s="38"/>
      <c r="D91" s="223" t="s">
        <v>145</v>
      </c>
      <c r="E91" s="38"/>
      <c r="F91" s="224" t="s">
        <v>588</v>
      </c>
      <c r="G91" s="38"/>
      <c r="H91" s="38"/>
      <c r="I91" s="208"/>
      <c r="J91" s="38"/>
      <c r="K91" s="38"/>
      <c r="L91" s="42"/>
      <c r="M91" s="209"/>
      <c r="N91" s="210"/>
      <c r="O91" s="211"/>
      <c r="P91" s="211"/>
      <c r="Q91" s="211"/>
      <c r="R91" s="211"/>
      <c r="S91" s="211"/>
      <c r="T91" s="211"/>
      <c r="U91" s="212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145</v>
      </c>
      <c r="AU91" s="15" t="s">
        <v>83</v>
      </c>
    </row>
    <row r="92" s="2" customFormat="1" ht="6.96" customHeight="1">
      <c r="A92" s="36"/>
      <c r="B92" s="57"/>
      <c r="C92" s="58"/>
      <c r="D92" s="58"/>
      <c r="E92" s="58"/>
      <c r="F92" s="58"/>
      <c r="G92" s="58"/>
      <c r="H92" s="58"/>
      <c r="I92" s="58"/>
      <c r="J92" s="58"/>
      <c r="K92" s="58"/>
      <c r="L92" s="42"/>
      <c r="M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</sheetData>
  <sheetProtection sheet="1" autoFilter="0" formatColumns="0" formatRows="0" objects="1" scenarios="1" spinCount="100000" saltValue="mdRJx805sCOlrzQo0IyVcxrtlRBzaait6QSqoKSgdkjcv9RW4wxqiF7l43apBUeL1zinosepZC9UUUTEVYF88A==" hashValue="8X8VFU5mWnoPM95mS/VZ4Fw8ul4HcDaSMLxIlo4XoiDvaJlVnlsK0m0xDoR1+BFtPrtJn+vWhZURaolUtZ3Yqw==" algorithmName="SHA-512" password="CC35"/>
  <autoFilter ref="C81:K9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HZS4232"/>
    <hyperlink ref="F91" r:id="rId2" display="https://podminky.urs.cz/item/CS_URS_2023_01/08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35" customWidth="1"/>
    <col min="2" max="2" width="1.667969" style="235" customWidth="1"/>
    <col min="3" max="4" width="5" style="235" customWidth="1"/>
    <col min="5" max="5" width="11.66016" style="235" customWidth="1"/>
    <col min="6" max="6" width="9.160156" style="235" customWidth="1"/>
    <col min="7" max="7" width="5" style="235" customWidth="1"/>
    <col min="8" max="8" width="77.83203" style="235" customWidth="1"/>
    <col min="9" max="10" width="20" style="235" customWidth="1"/>
    <col min="11" max="11" width="1.667969" style="235" customWidth="1"/>
  </cols>
  <sheetData>
    <row r="1" s="1" customFormat="1" ht="37.5" customHeight="1"/>
    <row r="2" s="1" customFormat="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="13" customFormat="1" ht="45" customHeight="1">
      <c r="B3" s="239"/>
      <c r="C3" s="240" t="s">
        <v>589</v>
      </c>
      <c r="D3" s="240"/>
      <c r="E3" s="240"/>
      <c r="F3" s="240"/>
      <c r="G3" s="240"/>
      <c r="H3" s="240"/>
      <c r="I3" s="240"/>
      <c r="J3" s="240"/>
      <c r="K3" s="241"/>
    </row>
    <row r="4" s="1" customFormat="1" ht="25.5" customHeight="1">
      <c r="B4" s="242"/>
      <c r="C4" s="243" t="s">
        <v>590</v>
      </c>
      <c r="D4" s="243"/>
      <c r="E4" s="243"/>
      <c r="F4" s="243"/>
      <c r="G4" s="243"/>
      <c r="H4" s="243"/>
      <c r="I4" s="243"/>
      <c r="J4" s="243"/>
      <c r="K4" s="244"/>
    </row>
    <row r="5" s="1" customFormat="1" ht="5.25" customHeight="1">
      <c r="B5" s="242"/>
      <c r="C5" s="245"/>
      <c r="D5" s="245"/>
      <c r="E5" s="245"/>
      <c r="F5" s="245"/>
      <c r="G5" s="245"/>
      <c r="H5" s="245"/>
      <c r="I5" s="245"/>
      <c r="J5" s="245"/>
      <c r="K5" s="244"/>
    </row>
    <row r="6" s="1" customFormat="1" ht="15" customHeight="1">
      <c r="B6" s="242"/>
      <c r="C6" s="246" t="s">
        <v>591</v>
      </c>
      <c r="D6" s="246"/>
      <c r="E6" s="246"/>
      <c r="F6" s="246"/>
      <c r="G6" s="246"/>
      <c r="H6" s="246"/>
      <c r="I6" s="246"/>
      <c r="J6" s="246"/>
      <c r="K6" s="244"/>
    </row>
    <row r="7" s="1" customFormat="1" ht="15" customHeight="1">
      <c r="B7" s="247"/>
      <c r="C7" s="246" t="s">
        <v>592</v>
      </c>
      <c r="D7" s="246"/>
      <c r="E7" s="246"/>
      <c r="F7" s="246"/>
      <c r="G7" s="246"/>
      <c r="H7" s="246"/>
      <c r="I7" s="246"/>
      <c r="J7" s="246"/>
      <c r="K7" s="244"/>
    </row>
    <row r="8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="1" customFormat="1" ht="15" customHeight="1">
      <c r="B9" s="247"/>
      <c r="C9" s="246" t="s">
        <v>593</v>
      </c>
      <c r="D9" s="246"/>
      <c r="E9" s="246"/>
      <c r="F9" s="246"/>
      <c r="G9" s="246"/>
      <c r="H9" s="246"/>
      <c r="I9" s="246"/>
      <c r="J9" s="246"/>
      <c r="K9" s="244"/>
    </row>
    <row r="10" s="1" customFormat="1" ht="15" customHeight="1">
      <c r="B10" s="247"/>
      <c r="C10" s="246"/>
      <c r="D10" s="246" t="s">
        <v>594</v>
      </c>
      <c r="E10" s="246"/>
      <c r="F10" s="246"/>
      <c r="G10" s="246"/>
      <c r="H10" s="246"/>
      <c r="I10" s="246"/>
      <c r="J10" s="246"/>
      <c r="K10" s="244"/>
    </row>
    <row r="11" s="1" customFormat="1" ht="15" customHeight="1">
      <c r="B11" s="247"/>
      <c r="C11" s="248"/>
      <c r="D11" s="246" t="s">
        <v>595</v>
      </c>
      <c r="E11" s="246"/>
      <c r="F11" s="246"/>
      <c r="G11" s="246"/>
      <c r="H11" s="246"/>
      <c r="I11" s="246"/>
      <c r="J11" s="246"/>
      <c r="K11" s="244"/>
    </row>
    <row r="12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="1" customFormat="1" ht="15" customHeight="1">
      <c r="B13" s="247"/>
      <c r="C13" s="248"/>
      <c r="D13" s="249" t="s">
        <v>596</v>
      </c>
      <c r="E13" s="246"/>
      <c r="F13" s="246"/>
      <c r="G13" s="246"/>
      <c r="H13" s="246"/>
      <c r="I13" s="246"/>
      <c r="J13" s="246"/>
      <c r="K13" s="244"/>
    </row>
    <row r="14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="1" customFormat="1" ht="15" customHeight="1">
      <c r="B15" s="247"/>
      <c r="C15" s="248"/>
      <c r="D15" s="246" t="s">
        <v>597</v>
      </c>
      <c r="E15" s="246"/>
      <c r="F15" s="246"/>
      <c r="G15" s="246"/>
      <c r="H15" s="246"/>
      <c r="I15" s="246"/>
      <c r="J15" s="246"/>
      <c r="K15" s="244"/>
    </row>
    <row r="16" s="1" customFormat="1" ht="15" customHeight="1">
      <c r="B16" s="247"/>
      <c r="C16" s="248"/>
      <c r="D16" s="246" t="s">
        <v>598</v>
      </c>
      <c r="E16" s="246"/>
      <c r="F16" s="246"/>
      <c r="G16" s="246"/>
      <c r="H16" s="246"/>
      <c r="I16" s="246"/>
      <c r="J16" s="246"/>
      <c r="K16" s="244"/>
    </row>
    <row r="17" s="1" customFormat="1" ht="15" customHeight="1">
      <c r="B17" s="247"/>
      <c r="C17" s="248"/>
      <c r="D17" s="246" t="s">
        <v>599</v>
      </c>
      <c r="E17" s="246"/>
      <c r="F17" s="246"/>
      <c r="G17" s="246"/>
      <c r="H17" s="246"/>
      <c r="I17" s="246"/>
      <c r="J17" s="246"/>
      <c r="K17" s="244"/>
    </row>
    <row r="18" s="1" customFormat="1" ht="15" customHeight="1">
      <c r="B18" s="247"/>
      <c r="C18" s="248"/>
      <c r="D18" s="248"/>
      <c r="E18" s="250" t="s">
        <v>80</v>
      </c>
      <c r="F18" s="246" t="s">
        <v>600</v>
      </c>
      <c r="G18" s="246"/>
      <c r="H18" s="246"/>
      <c r="I18" s="246"/>
      <c r="J18" s="246"/>
      <c r="K18" s="244"/>
    </row>
    <row r="19" s="1" customFormat="1" ht="15" customHeight="1">
      <c r="B19" s="247"/>
      <c r="C19" s="248"/>
      <c r="D19" s="248"/>
      <c r="E19" s="250" t="s">
        <v>601</v>
      </c>
      <c r="F19" s="246" t="s">
        <v>602</v>
      </c>
      <c r="G19" s="246"/>
      <c r="H19" s="246"/>
      <c r="I19" s="246"/>
      <c r="J19" s="246"/>
      <c r="K19" s="244"/>
    </row>
    <row r="20" s="1" customFormat="1" ht="15" customHeight="1">
      <c r="B20" s="247"/>
      <c r="C20" s="248"/>
      <c r="D20" s="248"/>
      <c r="E20" s="250" t="s">
        <v>89</v>
      </c>
      <c r="F20" s="246" t="s">
        <v>603</v>
      </c>
      <c r="G20" s="246"/>
      <c r="H20" s="246"/>
      <c r="I20" s="246"/>
      <c r="J20" s="246"/>
      <c r="K20" s="244"/>
    </row>
    <row r="21" s="1" customFormat="1" ht="15" customHeight="1">
      <c r="B21" s="247"/>
      <c r="C21" s="248"/>
      <c r="D21" s="248"/>
      <c r="E21" s="250" t="s">
        <v>92</v>
      </c>
      <c r="F21" s="246" t="s">
        <v>604</v>
      </c>
      <c r="G21" s="246"/>
      <c r="H21" s="246"/>
      <c r="I21" s="246"/>
      <c r="J21" s="246"/>
      <c r="K21" s="244"/>
    </row>
    <row r="22" s="1" customFormat="1" ht="15" customHeight="1">
      <c r="B22" s="247"/>
      <c r="C22" s="248"/>
      <c r="D22" s="248"/>
      <c r="E22" s="250" t="s">
        <v>116</v>
      </c>
      <c r="F22" s="246" t="s">
        <v>117</v>
      </c>
      <c r="G22" s="246"/>
      <c r="H22" s="246"/>
      <c r="I22" s="246"/>
      <c r="J22" s="246"/>
      <c r="K22" s="244"/>
    </row>
    <row r="23" s="1" customFormat="1" ht="15" customHeight="1">
      <c r="B23" s="247"/>
      <c r="C23" s="248"/>
      <c r="D23" s="248"/>
      <c r="E23" s="250" t="s">
        <v>605</v>
      </c>
      <c r="F23" s="246" t="s">
        <v>606</v>
      </c>
      <c r="G23" s="246"/>
      <c r="H23" s="246"/>
      <c r="I23" s="246"/>
      <c r="J23" s="246"/>
      <c r="K23" s="244"/>
    </row>
    <row r="24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="1" customFormat="1" ht="15" customHeight="1">
      <c r="B25" s="247"/>
      <c r="C25" s="246" t="s">
        <v>607</v>
      </c>
      <c r="D25" s="246"/>
      <c r="E25" s="246"/>
      <c r="F25" s="246"/>
      <c r="G25" s="246"/>
      <c r="H25" s="246"/>
      <c r="I25" s="246"/>
      <c r="J25" s="246"/>
      <c r="K25" s="244"/>
    </row>
    <row r="26" s="1" customFormat="1" ht="15" customHeight="1">
      <c r="B26" s="247"/>
      <c r="C26" s="246" t="s">
        <v>608</v>
      </c>
      <c r="D26" s="246"/>
      <c r="E26" s="246"/>
      <c r="F26" s="246"/>
      <c r="G26" s="246"/>
      <c r="H26" s="246"/>
      <c r="I26" s="246"/>
      <c r="J26" s="246"/>
      <c r="K26" s="244"/>
    </row>
    <row r="27" s="1" customFormat="1" ht="15" customHeight="1">
      <c r="B27" s="247"/>
      <c r="C27" s="246"/>
      <c r="D27" s="246" t="s">
        <v>609</v>
      </c>
      <c r="E27" s="246"/>
      <c r="F27" s="246"/>
      <c r="G27" s="246"/>
      <c r="H27" s="246"/>
      <c r="I27" s="246"/>
      <c r="J27" s="246"/>
      <c r="K27" s="244"/>
    </row>
    <row r="28" s="1" customFormat="1" ht="15" customHeight="1">
      <c r="B28" s="247"/>
      <c r="C28" s="248"/>
      <c r="D28" s="246" t="s">
        <v>610</v>
      </c>
      <c r="E28" s="246"/>
      <c r="F28" s="246"/>
      <c r="G28" s="246"/>
      <c r="H28" s="246"/>
      <c r="I28" s="246"/>
      <c r="J28" s="246"/>
      <c r="K28" s="244"/>
    </row>
    <row r="29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="1" customFormat="1" ht="15" customHeight="1">
      <c r="B30" s="247"/>
      <c r="C30" s="248"/>
      <c r="D30" s="246" t="s">
        <v>611</v>
      </c>
      <c r="E30" s="246"/>
      <c r="F30" s="246"/>
      <c r="G30" s="246"/>
      <c r="H30" s="246"/>
      <c r="I30" s="246"/>
      <c r="J30" s="246"/>
      <c r="K30" s="244"/>
    </row>
    <row r="31" s="1" customFormat="1" ht="15" customHeight="1">
      <c r="B31" s="247"/>
      <c r="C31" s="248"/>
      <c r="D31" s="246" t="s">
        <v>612</v>
      </c>
      <c r="E31" s="246"/>
      <c r="F31" s="246"/>
      <c r="G31" s="246"/>
      <c r="H31" s="246"/>
      <c r="I31" s="246"/>
      <c r="J31" s="246"/>
      <c r="K31" s="244"/>
    </row>
    <row r="32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="1" customFormat="1" ht="15" customHeight="1">
      <c r="B33" s="247"/>
      <c r="C33" s="248"/>
      <c r="D33" s="246" t="s">
        <v>613</v>
      </c>
      <c r="E33" s="246"/>
      <c r="F33" s="246"/>
      <c r="G33" s="246"/>
      <c r="H33" s="246"/>
      <c r="I33" s="246"/>
      <c r="J33" s="246"/>
      <c r="K33" s="244"/>
    </row>
    <row r="34" s="1" customFormat="1" ht="15" customHeight="1">
      <c r="B34" s="247"/>
      <c r="C34" s="248"/>
      <c r="D34" s="246" t="s">
        <v>614</v>
      </c>
      <c r="E34" s="246"/>
      <c r="F34" s="246"/>
      <c r="G34" s="246"/>
      <c r="H34" s="246"/>
      <c r="I34" s="246"/>
      <c r="J34" s="246"/>
      <c r="K34" s="244"/>
    </row>
    <row r="35" s="1" customFormat="1" ht="15" customHeight="1">
      <c r="B35" s="247"/>
      <c r="C35" s="248"/>
      <c r="D35" s="246" t="s">
        <v>615</v>
      </c>
      <c r="E35" s="246"/>
      <c r="F35" s="246"/>
      <c r="G35" s="246"/>
      <c r="H35" s="246"/>
      <c r="I35" s="246"/>
      <c r="J35" s="246"/>
      <c r="K35" s="244"/>
    </row>
    <row r="36" s="1" customFormat="1" ht="15" customHeight="1">
      <c r="B36" s="247"/>
      <c r="C36" s="248"/>
      <c r="D36" s="246"/>
      <c r="E36" s="249" t="s">
        <v>103</v>
      </c>
      <c r="F36" s="246"/>
      <c r="G36" s="246" t="s">
        <v>616</v>
      </c>
      <c r="H36" s="246"/>
      <c r="I36" s="246"/>
      <c r="J36" s="246"/>
      <c r="K36" s="244"/>
    </row>
    <row r="37" s="1" customFormat="1" ht="30.75" customHeight="1">
      <c r="B37" s="247"/>
      <c r="C37" s="248"/>
      <c r="D37" s="246"/>
      <c r="E37" s="249" t="s">
        <v>617</v>
      </c>
      <c r="F37" s="246"/>
      <c r="G37" s="246" t="s">
        <v>618</v>
      </c>
      <c r="H37" s="246"/>
      <c r="I37" s="246"/>
      <c r="J37" s="246"/>
      <c r="K37" s="244"/>
    </row>
    <row r="38" s="1" customFormat="1" ht="15" customHeight="1">
      <c r="B38" s="247"/>
      <c r="C38" s="248"/>
      <c r="D38" s="246"/>
      <c r="E38" s="249" t="s">
        <v>54</v>
      </c>
      <c r="F38" s="246"/>
      <c r="G38" s="246" t="s">
        <v>619</v>
      </c>
      <c r="H38" s="246"/>
      <c r="I38" s="246"/>
      <c r="J38" s="246"/>
      <c r="K38" s="244"/>
    </row>
    <row r="39" s="1" customFormat="1" ht="15" customHeight="1">
      <c r="B39" s="247"/>
      <c r="C39" s="248"/>
      <c r="D39" s="246"/>
      <c r="E39" s="249" t="s">
        <v>55</v>
      </c>
      <c r="F39" s="246"/>
      <c r="G39" s="246" t="s">
        <v>620</v>
      </c>
      <c r="H39" s="246"/>
      <c r="I39" s="246"/>
      <c r="J39" s="246"/>
      <c r="K39" s="244"/>
    </row>
    <row r="40" s="1" customFormat="1" ht="15" customHeight="1">
      <c r="B40" s="247"/>
      <c r="C40" s="248"/>
      <c r="D40" s="246"/>
      <c r="E40" s="249" t="s">
        <v>104</v>
      </c>
      <c r="F40" s="246"/>
      <c r="G40" s="246" t="s">
        <v>621</v>
      </c>
      <c r="H40" s="246"/>
      <c r="I40" s="246"/>
      <c r="J40" s="246"/>
      <c r="K40" s="244"/>
    </row>
    <row r="41" s="1" customFormat="1" ht="15" customHeight="1">
      <c r="B41" s="247"/>
      <c r="C41" s="248"/>
      <c r="D41" s="246"/>
      <c r="E41" s="249" t="s">
        <v>105</v>
      </c>
      <c r="F41" s="246"/>
      <c r="G41" s="246" t="s">
        <v>622</v>
      </c>
      <c r="H41" s="246"/>
      <c r="I41" s="246"/>
      <c r="J41" s="246"/>
      <c r="K41" s="244"/>
    </row>
    <row r="42" s="1" customFormat="1" ht="15" customHeight="1">
      <c r="B42" s="247"/>
      <c r="C42" s="248"/>
      <c r="D42" s="246"/>
      <c r="E42" s="249" t="s">
        <v>623</v>
      </c>
      <c r="F42" s="246"/>
      <c r="G42" s="246" t="s">
        <v>624</v>
      </c>
      <c r="H42" s="246"/>
      <c r="I42" s="246"/>
      <c r="J42" s="246"/>
      <c r="K42" s="244"/>
    </row>
    <row r="43" s="1" customFormat="1" ht="15" customHeight="1">
      <c r="B43" s="247"/>
      <c r="C43" s="248"/>
      <c r="D43" s="246"/>
      <c r="E43" s="249"/>
      <c r="F43" s="246"/>
      <c r="G43" s="246" t="s">
        <v>625</v>
      </c>
      <c r="H43" s="246"/>
      <c r="I43" s="246"/>
      <c r="J43" s="246"/>
      <c r="K43" s="244"/>
    </row>
    <row r="44" s="1" customFormat="1" ht="15" customHeight="1">
      <c r="B44" s="247"/>
      <c r="C44" s="248"/>
      <c r="D44" s="246"/>
      <c r="E44" s="249" t="s">
        <v>626</v>
      </c>
      <c r="F44" s="246"/>
      <c r="G44" s="246" t="s">
        <v>627</v>
      </c>
      <c r="H44" s="246"/>
      <c r="I44" s="246"/>
      <c r="J44" s="246"/>
      <c r="K44" s="244"/>
    </row>
    <row r="45" s="1" customFormat="1" ht="15" customHeight="1">
      <c r="B45" s="247"/>
      <c r="C45" s="248"/>
      <c r="D45" s="246"/>
      <c r="E45" s="249" t="s">
        <v>107</v>
      </c>
      <c r="F45" s="246"/>
      <c r="G45" s="246" t="s">
        <v>628</v>
      </c>
      <c r="H45" s="246"/>
      <c r="I45" s="246"/>
      <c r="J45" s="246"/>
      <c r="K45" s="244"/>
    </row>
    <row r="46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="1" customFormat="1" ht="15" customHeight="1">
      <c r="B47" s="247"/>
      <c r="C47" s="248"/>
      <c r="D47" s="246" t="s">
        <v>629</v>
      </c>
      <c r="E47" s="246"/>
      <c r="F47" s="246"/>
      <c r="G47" s="246"/>
      <c r="H47" s="246"/>
      <c r="I47" s="246"/>
      <c r="J47" s="246"/>
      <c r="K47" s="244"/>
    </row>
    <row r="48" s="1" customFormat="1" ht="15" customHeight="1">
      <c r="B48" s="247"/>
      <c r="C48" s="248"/>
      <c r="D48" s="248"/>
      <c r="E48" s="246" t="s">
        <v>630</v>
      </c>
      <c r="F48" s="246"/>
      <c r="G48" s="246"/>
      <c r="H48" s="246"/>
      <c r="I48" s="246"/>
      <c r="J48" s="246"/>
      <c r="K48" s="244"/>
    </row>
    <row r="49" s="1" customFormat="1" ht="15" customHeight="1">
      <c r="B49" s="247"/>
      <c r="C49" s="248"/>
      <c r="D49" s="248"/>
      <c r="E49" s="246" t="s">
        <v>631</v>
      </c>
      <c r="F49" s="246"/>
      <c r="G49" s="246"/>
      <c r="H49" s="246"/>
      <c r="I49" s="246"/>
      <c r="J49" s="246"/>
      <c r="K49" s="244"/>
    </row>
    <row r="50" s="1" customFormat="1" ht="15" customHeight="1">
      <c r="B50" s="247"/>
      <c r="C50" s="248"/>
      <c r="D50" s="248"/>
      <c r="E50" s="246" t="s">
        <v>632</v>
      </c>
      <c r="F50" s="246"/>
      <c r="G50" s="246"/>
      <c r="H50" s="246"/>
      <c r="I50" s="246"/>
      <c r="J50" s="246"/>
      <c r="K50" s="244"/>
    </row>
    <row r="51" s="1" customFormat="1" ht="15" customHeight="1">
      <c r="B51" s="247"/>
      <c r="C51" s="248"/>
      <c r="D51" s="246" t="s">
        <v>633</v>
      </c>
      <c r="E51" s="246"/>
      <c r="F51" s="246"/>
      <c r="G51" s="246"/>
      <c r="H51" s="246"/>
      <c r="I51" s="246"/>
      <c r="J51" s="246"/>
      <c r="K51" s="244"/>
    </row>
    <row r="52" s="1" customFormat="1" ht="25.5" customHeight="1">
      <c r="B52" s="242"/>
      <c r="C52" s="243" t="s">
        <v>634</v>
      </c>
      <c r="D52" s="243"/>
      <c r="E52" s="243"/>
      <c r="F52" s="243"/>
      <c r="G52" s="243"/>
      <c r="H52" s="243"/>
      <c r="I52" s="243"/>
      <c r="J52" s="243"/>
      <c r="K52" s="244"/>
    </row>
    <row r="53" s="1" customFormat="1" ht="5.25" customHeight="1">
      <c r="B53" s="242"/>
      <c r="C53" s="245"/>
      <c r="D53" s="245"/>
      <c r="E53" s="245"/>
      <c r="F53" s="245"/>
      <c r="G53" s="245"/>
      <c r="H53" s="245"/>
      <c r="I53" s="245"/>
      <c r="J53" s="245"/>
      <c r="K53" s="244"/>
    </row>
    <row r="54" s="1" customFormat="1" ht="15" customHeight="1">
      <c r="B54" s="242"/>
      <c r="C54" s="246" t="s">
        <v>635</v>
      </c>
      <c r="D54" s="246"/>
      <c r="E54" s="246"/>
      <c r="F54" s="246"/>
      <c r="G54" s="246"/>
      <c r="H54" s="246"/>
      <c r="I54" s="246"/>
      <c r="J54" s="246"/>
      <c r="K54" s="244"/>
    </row>
    <row r="55" s="1" customFormat="1" ht="15" customHeight="1">
      <c r="B55" s="242"/>
      <c r="C55" s="246" t="s">
        <v>636</v>
      </c>
      <c r="D55" s="246"/>
      <c r="E55" s="246"/>
      <c r="F55" s="246"/>
      <c r="G55" s="246"/>
      <c r="H55" s="246"/>
      <c r="I55" s="246"/>
      <c r="J55" s="246"/>
      <c r="K55" s="244"/>
    </row>
    <row r="56" s="1" customFormat="1" ht="12.75" customHeight="1">
      <c r="B56" s="242"/>
      <c r="C56" s="246"/>
      <c r="D56" s="246"/>
      <c r="E56" s="246"/>
      <c r="F56" s="246"/>
      <c r="G56" s="246"/>
      <c r="H56" s="246"/>
      <c r="I56" s="246"/>
      <c r="J56" s="246"/>
      <c r="K56" s="244"/>
    </row>
    <row r="57" s="1" customFormat="1" ht="15" customHeight="1">
      <c r="B57" s="242"/>
      <c r="C57" s="246" t="s">
        <v>637</v>
      </c>
      <c r="D57" s="246"/>
      <c r="E57" s="246"/>
      <c r="F57" s="246"/>
      <c r="G57" s="246"/>
      <c r="H57" s="246"/>
      <c r="I57" s="246"/>
      <c r="J57" s="246"/>
      <c r="K57" s="244"/>
    </row>
    <row r="58" s="1" customFormat="1" ht="15" customHeight="1">
      <c r="B58" s="242"/>
      <c r="C58" s="248"/>
      <c r="D58" s="246" t="s">
        <v>638</v>
      </c>
      <c r="E58" s="246"/>
      <c r="F58" s="246"/>
      <c r="G58" s="246"/>
      <c r="H58" s="246"/>
      <c r="I58" s="246"/>
      <c r="J58" s="246"/>
      <c r="K58" s="244"/>
    </row>
    <row r="59" s="1" customFormat="1" ht="15" customHeight="1">
      <c r="B59" s="242"/>
      <c r="C59" s="248"/>
      <c r="D59" s="246" t="s">
        <v>639</v>
      </c>
      <c r="E59" s="246"/>
      <c r="F59" s="246"/>
      <c r="G59" s="246"/>
      <c r="H59" s="246"/>
      <c r="I59" s="246"/>
      <c r="J59" s="246"/>
      <c r="K59" s="244"/>
    </row>
    <row r="60" s="1" customFormat="1" ht="15" customHeight="1">
      <c r="B60" s="242"/>
      <c r="C60" s="248"/>
      <c r="D60" s="246" t="s">
        <v>640</v>
      </c>
      <c r="E60" s="246"/>
      <c r="F60" s="246"/>
      <c r="G60" s="246"/>
      <c r="H60" s="246"/>
      <c r="I60" s="246"/>
      <c r="J60" s="246"/>
      <c r="K60" s="244"/>
    </row>
    <row r="61" s="1" customFormat="1" ht="15" customHeight="1">
      <c r="B61" s="242"/>
      <c r="C61" s="248"/>
      <c r="D61" s="246" t="s">
        <v>641</v>
      </c>
      <c r="E61" s="246"/>
      <c r="F61" s="246"/>
      <c r="G61" s="246"/>
      <c r="H61" s="246"/>
      <c r="I61" s="246"/>
      <c r="J61" s="246"/>
      <c r="K61" s="244"/>
    </row>
    <row r="62" s="1" customFormat="1" ht="15" customHeight="1">
      <c r="B62" s="242"/>
      <c r="C62" s="248"/>
      <c r="D62" s="251" t="s">
        <v>642</v>
      </c>
      <c r="E62" s="251"/>
      <c r="F62" s="251"/>
      <c r="G62" s="251"/>
      <c r="H62" s="251"/>
      <c r="I62" s="251"/>
      <c r="J62" s="251"/>
      <c r="K62" s="244"/>
    </row>
    <row r="63" s="1" customFormat="1" ht="15" customHeight="1">
      <c r="B63" s="242"/>
      <c r="C63" s="248"/>
      <c r="D63" s="246" t="s">
        <v>643</v>
      </c>
      <c r="E63" s="246"/>
      <c r="F63" s="246"/>
      <c r="G63" s="246"/>
      <c r="H63" s="246"/>
      <c r="I63" s="246"/>
      <c r="J63" s="246"/>
      <c r="K63" s="244"/>
    </row>
    <row r="64" s="1" customFormat="1" ht="12.75" customHeight="1">
      <c r="B64" s="242"/>
      <c r="C64" s="248"/>
      <c r="D64" s="248"/>
      <c r="E64" s="252"/>
      <c r="F64" s="248"/>
      <c r="G64" s="248"/>
      <c r="H64" s="248"/>
      <c r="I64" s="248"/>
      <c r="J64" s="248"/>
      <c r="K64" s="244"/>
    </row>
    <row r="65" s="1" customFormat="1" ht="15" customHeight="1">
      <c r="B65" s="242"/>
      <c r="C65" s="248"/>
      <c r="D65" s="246" t="s">
        <v>644</v>
      </c>
      <c r="E65" s="246"/>
      <c r="F65" s="246"/>
      <c r="G65" s="246"/>
      <c r="H65" s="246"/>
      <c r="I65" s="246"/>
      <c r="J65" s="246"/>
      <c r="K65" s="244"/>
    </row>
    <row r="66" s="1" customFormat="1" ht="15" customHeight="1">
      <c r="B66" s="242"/>
      <c r="C66" s="248"/>
      <c r="D66" s="251" t="s">
        <v>645</v>
      </c>
      <c r="E66" s="251"/>
      <c r="F66" s="251"/>
      <c r="G66" s="251"/>
      <c r="H66" s="251"/>
      <c r="I66" s="251"/>
      <c r="J66" s="251"/>
      <c r="K66" s="244"/>
    </row>
    <row r="67" s="1" customFormat="1" ht="15" customHeight="1">
      <c r="B67" s="242"/>
      <c r="C67" s="248"/>
      <c r="D67" s="246" t="s">
        <v>646</v>
      </c>
      <c r="E67" s="246"/>
      <c r="F67" s="246"/>
      <c r="G67" s="246"/>
      <c r="H67" s="246"/>
      <c r="I67" s="246"/>
      <c r="J67" s="246"/>
      <c r="K67" s="244"/>
    </row>
    <row r="68" s="1" customFormat="1" ht="15" customHeight="1">
      <c r="B68" s="242"/>
      <c r="C68" s="248"/>
      <c r="D68" s="246" t="s">
        <v>647</v>
      </c>
      <c r="E68" s="246"/>
      <c r="F68" s="246"/>
      <c r="G68" s="246"/>
      <c r="H68" s="246"/>
      <c r="I68" s="246"/>
      <c r="J68" s="246"/>
      <c r="K68" s="244"/>
    </row>
    <row r="69" s="1" customFormat="1" ht="15" customHeight="1">
      <c r="B69" s="242"/>
      <c r="C69" s="248"/>
      <c r="D69" s="246" t="s">
        <v>648</v>
      </c>
      <c r="E69" s="246"/>
      <c r="F69" s="246"/>
      <c r="G69" s="246"/>
      <c r="H69" s="246"/>
      <c r="I69" s="246"/>
      <c r="J69" s="246"/>
      <c r="K69" s="244"/>
    </row>
    <row r="70" s="1" customFormat="1" ht="15" customHeight="1">
      <c r="B70" s="242"/>
      <c r="C70" s="248"/>
      <c r="D70" s="246" t="s">
        <v>649</v>
      </c>
      <c r="E70" s="246"/>
      <c r="F70" s="246"/>
      <c r="G70" s="246"/>
      <c r="H70" s="246"/>
      <c r="I70" s="246"/>
      <c r="J70" s="246"/>
      <c r="K70" s="244"/>
    </row>
    <row r="71" s="1" customFormat="1" ht="12.75" customHeight="1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s="1" customFormat="1" ht="18.75" customHeight="1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s="1" customFormat="1" ht="18.75" customHeight="1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="1" customFormat="1" ht="7.5" customHeight="1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s="1" customFormat="1" ht="45" customHeight="1">
      <c r="B75" s="261"/>
      <c r="C75" s="262" t="s">
        <v>650</v>
      </c>
      <c r="D75" s="262"/>
      <c r="E75" s="262"/>
      <c r="F75" s="262"/>
      <c r="G75" s="262"/>
      <c r="H75" s="262"/>
      <c r="I75" s="262"/>
      <c r="J75" s="262"/>
      <c r="K75" s="263"/>
    </row>
    <row r="76" s="1" customFormat="1" ht="17.25" customHeight="1">
      <c r="B76" s="261"/>
      <c r="C76" s="264" t="s">
        <v>651</v>
      </c>
      <c r="D76" s="264"/>
      <c r="E76" s="264"/>
      <c r="F76" s="264" t="s">
        <v>652</v>
      </c>
      <c r="G76" s="265"/>
      <c r="H76" s="264" t="s">
        <v>55</v>
      </c>
      <c r="I76" s="264" t="s">
        <v>58</v>
      </c>
      <c r="J76" s="264" t="s">
        <v>653</v>
      </c>
      <c r="K76" s="263"/>
    </row>
    <row r="77" s="1" customFormat="1" ht="17.25" customHeight="1">
      <c r="B77" s="261"/>
      <c r="C77" s="266" t="s">
        <v>654</v>
      </c>
      <c r="D77" s="266"/>
      <c r="E77" s="266"/>
      <c r="F77" s="267" t="s">
        <v>655</v>
      </c>
      <c r="G77" s="268"/>
      <c r="H77" s="266"/>
      <c r="I77" s="266"/>
      <c r="J77" s="266" t="s">
        <v>656</v>
      </c>
      <c r="K77" s="263"/>
    </row>
    <row r="78" s="1" customFormat="1" ht="5.25" customHeight="1">
      <c r="B78" s="261"/>
      <c r="C78" s="269"/>
      <c r="D78" s="269"/>
      <c r="E78" s="269"/>
      <c r="F78" s="269"/>
      <c r="G78" s="270"/>
      <c r="H78" s="269"/>
      <c r="I78" s="269"/>
      <c r="J78" s="269"/>
      <c r="K78" s="263"/>
    </row>
    <row r="79" s="1" customFormat="1" ht="15" customHeight="1">
      <c r="B79" s="261"/>
      <c r="C79" s="249" t="s">
        <v>54</v>
      </c>
      <c r="D79" s="271"/>
      <c r="E79" s="271"/>
      <c r="F79" s="272" t="s">
        <v>657</v>
      </c>
      <c r="G79" s="273"/>
      <c r="H79" s="249" t="s">
        <v>658</v>
      </c>
      <c r="I79" s="249" t="s">
        <v>659</v>
      </c>
      <c r="J79" s="249">
        <v>20</v>
      </c>
      <c r="K79" s="263"/>
    </row>
    <row r="80" s="1" customFormat="1" ht="15" customHeight="1">
      <c r="B80" s="261"/>
      <c r="C80" s="249" t="s">
        <v>660</v>
      </c>
      <c r="D80" s="249"/>
      <c r="E80" s="249"/>
      <c r="F80" s="272" t="s">
        <v>657</v>
      </c>
      <c r="G80" s="273"/>
      <c r="H80" s="249" t="s">
        <v>661</v>
      </c>
      <c r="I80" s="249" t="s">
        <v>659</v>
      </c>
      <c r="J80" s="249">
        <v>120</v>
      </c>
      <c r="K80" s="263"/>
    </row>
    <row r="81" s="1" customFormat="1" ht="15" customHeight="1">
      <c r="B81" s="274"/>
      <c r="C81" s="249" t="s">
        <v>662</v>
      </c>
      <c r="D81" s="249"/>
      <c r="E81" s="249"/>
      <c r="F81" s="272" t="s">
        <v>663</v>
      </c>
      <c r="G81" s="273"/>
      <c r="H81" s="249" t="s">
        <v>664</v>
      </c>
      <c r="I81" s="249" t="s">
        <v>659</v>
      </c>
      <c r="J81" s="249">
        <v>50</v>
      </c>
      <c r="K81" s="263"/>
    </row>
    <row r="82" s="1" customFormat="1" ht="15" customHeight="1">
      <c r="B82" s="274"/>
      <c r="C82" s="249" t="s">
        <v>665</v>
      </c>
      <c r="D82" s="249"/>
      <c r="E82" s="249"/>
      <c r="F82" s="272" t="s">
        <v>657</v>
      </c>
      <c r="G82" s="273"/>
      <c r="H82" s="249" t="s">
        <v>666</v>
      </c>
      <c r="I82" s="249" t="s">
        <v>667</v>
      </c>
      <c r="J82" s="249"/>
      <c r="K82" s="263"/>
    </row>
    <row r="83" s="1" customFormat="1" ht="15" customHeight="1">
      <c r="B83" s="274"/>
      <c r="C83" s="275" t="s">
        <v>668</v>
      </c>
      <c r="D83" s="275"/>
      <c r="E83" s="275"/>
      <c r="F83" s="276" t="s">
        <v>663</v>
      </c>
      <c r="G83" s="275"/>
      <c r="H83" s="275" t="s">
        <v>669</v>
      </c>
      <c r="I83" s="275" t="s">
        <v>659</v>
      </c>
      <c r="J83" s="275">
        <v>15</v>
      </c>
      <c r="K83" s="263"/>
    </row>
    <row r="84" s="1" customFormat="1" ht="15" customHeight="1">
      <c r="B84" s="274"/>
      <c r="C84" s="275" t="s">
        <v>670</v>
      </c>
      <c r="D84" s="275"/>
      <c r="E84" s="275"/>
      <c r="F84" s="276" t="s">
        <v>663</v>
      </c>
      <c r="G84" s="275"/>
      <c r="H84" s="275" t="s">
        <v>671</v>
      </c>
      <c r="I84" s="275" t="s">
        <v>659</v>
      </c>
      <c r="J84" s="275">
        <v>15</v>
      </c>
      <c r="K84" s="263"/>
    </row>
    <row r="85" s="1" customFormat="1" ht="15" customHeight="1">
      <c r="B85" s="274"/>
      <c r="C85" s="275" t="s">
        <v>672</v>
      </c>
      <c r="D85" s="275"/>
      <c r="E85" s="275"/>
      <c r="F85" s="276" t="s">
        <v>663</v>
      </c>
      <c r="G85" s="275"/>
      <c r="H85" s="275" t="s">
        <v>673</v>
      </c>
      <c r="I85" s="275" t="s">
        <v>659</v>
      </c>
      <c r="J85" s="275">
        <v>20</v>
      </c>
      <c r="K85" s="263"/>
    </row>
    <row r="86" s="1" customFormat="1" ht="15" customHeight="1">
      <c r="B86" s="274"/>
      <c r="C86" s="275" t="s">
        <v>674</v>
      </c>
      <c r="D86" s="275"/>
      <c r="E86" s="275"/>
      <c r="F86" s="276" t="s">
        <v>663</v>
      </c>
      <c r="G86" s="275"/>
      <c r="H86" s="275" t="s">
        <v>675</v>
      </c>
      <c r="I86" s="275" t="s">
        <v>659</v>
      </c>
      <c r="J86" s="275">
        <v>20</v>
      </c>
      <c r="K86" s="263"/>
    </row>
    <row r="87" s="1" customFormat="1" ht="15" customHeight="1">
      <c r="B87" s="274"/>
      <c r="C87" s="249" t="s">
        <v>676</v>
      </c>
      <c r="D87" s="249"/>
      <c r="E87" s="249"/>
      <c r="F87" s="272" t="s">
        <v>663</v>
      </c>
      <c r="G87" s="273"/>
      <c r="H87" s="249" t="s">
        <v>677</v>
      </c>
      <c r="I87" s="249" t="s">
        <v>659</v>
      </c>
      <c r="J87" s="249">
        <v>50</v>
      </c>
      <c r="K87" s="263"/>
    </row>
    <row r="88" s="1" customFormat="1" ht="15" customHeight="1">
      <c r="B88" s="274"/>
      <c r="C88" s="249" t="s">
        <v>678</v>
      </c>
      <c r="D88" s="249"/>
      <c r="E88" s="249"/>
      <c r="F88" s="272" t="s">
        <v>663</v>
      </c>
      <c r="G88" s="273"/>
      <c r="H88" s="249" t="s">
        <v>679</v>
      </c>
      <c r="I88" s="249" t="s">
        <v>659</v>
      </c>
      <c r="J88" s="249">
        <v>20</v>
      </c>
      <c r="K88" s="263"/>
    </row>
    <row r="89" s="1" customFormat="1" ht="15" customHeight="1">
      <c r="B89" s="274"/>
      <c r="C89" s="249" t="s">
        <v>680</v>
      </c>
      <c r="D89" s="249"/>
      <c r="E89" s="249"/>
      <c r="F89" s="272" t="s">
        <v>663</v>
      </c>
      <c r="G89" s="273"/>
      <c r="H89" s="249" t="s">
        <v>681</v>
      </c>
      <c r="I89" s="249" t="s">
        <v>659</v>
      </c>
      <c r="J89" s="249">
        <v>20</v>
      </c>
      <c r="K89" s="263"/>
    </row>
    <row r="90" s="1" customFormat="1" ht="15" customHeight="1">
      <c r="B90" s="274"/>
      <c r="C90" s="249" t="s">
        <v>682</v>
      </c>
      <c r="D90" s="249"/>
      <c r="E90" s="249"/>
      <c r="F90" s="272" t="s">
        <v>663</v>
      </c>
      <c r="G90" s="273"/>
      <c r="H90" s="249" t="s">
        <v>683</v>
      </c>
      <c r="I90" s="249" t="s">
        <v>659</v>
      </c>
      <c r="J90" s="249">
        <v>50</v>
      </c>
      <c r="K90" s="263"/>
    </row>
    <row r="91" s="1" customFormat="1" ht="15" customHeight="1">
      <c r="B91" s="274"/>
      <c r="C91" s="249" t="s">
        <v>684</v>
      </c>
      <c r="D91" s="249"/>
      <c r="E91" s="249"/>
      <c r="F91" s="272" t="s">
        <v>663</v>
      </c>
      <c r="G91" s="273"/>
      <c r="H91" s="249" t="s">
        <v>684</v>
      </c>
      <c r="I91" s="249" t="s">
        <v>659</v>
      </c>
      <c r="J91" s="249">
        <v>50</v>
      </c>
      <c r="K91" s="263"/>
    </row>
    <row r="92" s="1" customFormat="1" ht="15" customHeight="1">
      <c r="B92" s="274"/>
      <c r="C92" s="249" t="s">
        <v>685</v>
      </c>
      <c r="D92" s="249"/>
      <c r="E92" s="249"/>
      <c r="F92" s="272" t="s">
        <v>663</v>
      </c>
      <c r="G92" s="273"/>
      <c r="H92" s="249" t="s">
        <v>686</v>
      </c>
      <c r="I92" s="249" t="s">
        <v>659</v>
      </c>
      <c r="J92" s="249">
        <v>255</v>
      </c>
      <c r="K92" s="263"/>
    </row>
    <row r="93" s="1" customFormat="1" ht="15" customHeight="1">
      <c r="B93" s="274"/>
      <c r="C93" s="249" t="s">
        <v>687</v>
      </c>
      <c r="D93" s="249"/>
      <c r="E93" s="249"/>
      <c r="F93" s="272" t="s">
        <v>657</v>
      </c>
      <c r="G93" s="273"/>
      <c r="H93" s="249" t="s">
        <v>688</v>
      </c>
      <c r="I93" s="249" t="s">
        <v>689</v>
      </c>
      <c r="J93" s="249"/>
      <c r="K93" s="263"/>
    </row>
    <row r="94" s="1" customFormat="1" ht="15" customHeight="1">
      <c r="B94" s="274"/>
      <c r="C94" s="249" t="s">
        <v>690</v>
      </c>
      <c r="D94" s="249"/>
      <c r="E94" s="249"/>
      <c r="F94" s="272" t="s">
        <v>657</v>
      </c>
      <c r="G94" s="273"/>
      <c r="H94" s="249" t="s">
        <v>691</v>
      </c>
      <c r="I94" s="249" t="s">
        <v>692</v>
      </c>
      <c r="J94" s="249"/>
      <c r="K94" s="263"/>
    </row>
    <row r="95" s="1" customFormat="1" ht="15" customHeight="1">
      <c r="B95" s="274"/>
      <c r="C95" s="249" t="s">
        <v>693</v>
      </c>
      <c r="D95" s="249"/>
      <c r="E95" s="249"/>
      <c r="F95" s="272" t="s">
        <v>657</v>
      </c>
      <c r="G95" s="273"/>
      <c r="H95" s="249" t="s">
        <v>693</v>
      </c>
      <c r="I95" s="249" t="s">
        <v>692</v>
      </c>
      <c r="J95" s="249"/>
      <c r="K95" s="263"/>
    </row>
    <row r="96" s="1" customFormat="1" ht="15" customHeight="1">
      <c r="B96" s="274"/>
      <c r="C96" s="249" t="s">
        <v>39</v>
      </c>
      <c r="D96" s="249"/>
      <c r="E96" s="249"/>
      <c r="F96" s="272" t="s">
        <v>657</v>
      </c>
      <c r="G96" s="273"/>
      <c r="H96" s="249" t="s">
        <v>694</v>
      </c>
      <c r="I96" s="249" t="s">
        <v>692</v>
      </c>
      <c r="J96" s="249"/>
      <c r="K96" s="263"/>
    </row>
    <row r="97" s="1" customFormat="1" ht="15" customHeight="1">
      <c r="B97" s="274"/>
      <c r="C97" s="249" t="s">
        <v>49</v>
      </c>
      <c r="D97" s="249"/>
      <c r="E97" s="249"/>
      <c r="F97" s="272" t="s">
        <v>657</v>
      </c>
      <c r="G97" s="273"/>
      <c r="H97" s="249" t="s">
        <v>695</v>
      </c>
      <c r="I97" s="249" t="s">
        <v>692</v>
      </c>
      <c r="J97" s="249"/>
      <c r="K97" s="263"/>
    </row>
    <row r="98" s="1" customFormat="1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="1" customFormat="1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="1" customFormat="1" ht="18.75" customHeight="1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s="1" customFormat="1" ht="7.5" customHeight="1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s="1" customFormat="1" ht="45" customHeight="1">
      <c r="B102" s="261"/>
      <c r="C102" s="262" t="s">
        <v>696</v>
      </c>
      <c r="D102" s="262"/>
      <c r="E102" s="262"/>
      <c r="F102" s="262"/>
      <c r="G102" s="262"/>
      <c r="H102" s="262"/>
      <c r="I102" s="262"/>
      <c r="J102" s="262"/>
      <c r="K102" s="263"/>
    </row>
    <row r="103" s="1" customFormat="1" ht="17.25" customHeight="1">
      <c r="B103" s="261"/>
      <c r="C103" s="264" t="s">
        <v>651</v>
      </c>
      <c r="D103" s="264"/>
      <c r="E103" s="264"/>
      <c r="F103" s="264" t="s">
        <v>652</v>
      </c>
      <c r="G103" s="265"/>
      <c r="H103" s="264" t="s">
        <v>55</v>
      </c>
      <c r="I103" s="264" t="s">
        <v>58</v>
      </c>
      <c r="J103" s="264" t="s">
        <v>653</v>
      </c>
      <c r="K103" s="263"/>
    </row>
    <row r="104" s="1" customFormat="1" ht="17.25" customHeight="1">
      <c r="B104" s="261"/>
      <c r="C104" s="266" t="s">
        <v>654</v>
      </c>
      <c r="D104" s="266"/>
      <c r="E104" s="266"/>
      <c r="F104" s="267" t="s">
        <v>655</v>
      </c>
      <c r="G104" s="268"/>
      <c r="H104" s="266"/>
      <c r="I104" s="266"/>
      <c r="J104" s="266" t="s">
        <v>656</v>
      </c>
      <c r="K104" s="263"/>
    </row>
    <row r="105" s="1" customFormat="1" ht="5.25" customHeight="1">
      <c r="B105" s="261"/>
      <c r="C105" s="264"/>
      <c r="D105" s="264"/>
      <c r="E105" s="264"/>
      <c r="F105" s="264"/>
      <c r="G105" s="282"/>
      <c r="H105" s="264"/>
      <c r="I105" s="264"/>
      <c r="J105" s="264"/>
      <c r="K105" s="263"/>
    </row>
    <row r="106" s="1" customFormat="1" ht="15" customHeight="1">
      <c r="B106" s="261"/>
      <c r="C106" s="249" t="s">
        <v>54</v>
      </c>
      <c r="D106" s="271"/>
      <c r="E106" s="271"/>
      <c r="F106" s="272" t="s">
        <v>657</v>
      </c>
      <c r="G106" s="249"/>
      <c r="H106" s="249" t="s">
        <v>697</v>
      </c>
      <c r="I106" s="249" t="s">
        <v>659</v>
      </c>
      <c r="J106" s="249">
        <v>20</v>
      </c>
      <c r="K106" s="263"/>
    </row>
    <row r="107" s="1" customFormat="1" ht="15" customHeight="1">
      <c r="B107" s="261"/>
      <c r="C107" s="249" t="s">
        <v>660</v>
      </c>
      <c r="D107" s="249"/>
      <c r="E107" s="249"/>
      <c r="F107" s="272" t="s">
        <v>657</v>
      </c>
      <c r="G107" s="249"/>
      <c r="H107" s="249" t="s">
        <v>697</v>
      </c>
      <c r="I107" s="249" t="s">
        <v>659</v>
      </c>
      <c r="J107" s="249">
        <v>120</v>
      </c>
      <c r="K107" s="263"/>
    </row>
    <row r="108" s="1" customFormat="1" ht="15" customHeight="1">
      <c r="B108" s="274"/>
      <c r="C108" s="249" t="s">
        <v>662</v>
      </c>
      <c r="D108" s="249"/>
      <c r="E108" s="249"/>
      <c r="F108" s="272" t="s">
        <v>663</v>
      </c>
      <c r="G108" s="249"/>
      <c r="H108" s="249" t="s">
        <v>697</v>
      </c>
      <c r="I108" s="249" t="s">
        <v>659</v>
      </c>
      <c r="J108" s="249">
        <v>50</v>
      </c>
      <c r="K108" s="263"/>
    </row>
    <row r="109" s="1" customFormat="1" ht="15" customHeight="1">
      <c r="B109" s="274"/>
      <c r="C109" s="249" t="s">
        <v>665</v>
      </c>
      <c r="D109" s="249"/>
      <c r="E109" s="249"/>
      <c r="F109" s="272" t="s">
        <v>657</v>
      </c>
      <c r="G109" s="249"/>
      <c r="H109" s="249" t="s">
        <v>697</v>
      </c>
      <c r="I109" s="249" t="s">
        <v>667</v>
      </c>
      <c r="J109" s="249"/>
      <c r="K109" s="263"/>
    </row>
    <row r="110" s="1" customFormat="1" ht="15" customHeight="1">
      <c r="B110" s="274"/>
      <c r="C110" s="249" t="s">
        <v>676</v>
      </c>
      <c r="D110" s="249"/>
      <c r="E110" s="249"/>
      <c r="F110" s="272" t="s">
        <v>663</v>
      </c>
      <c r="G110" s="249"/>
      <c r="H110" s="249" t="s">
        <v>697</v>
      </c>
      <c r="I110" s="249" t="s">
        <v>659</v>
      </c>
      <c r="J110" s="249">
        <v>50</v>
      </c>
      <c r="K110" s="263"/>
    </row>
    <row r="111" s="1" customFormat="1" ht="15" customHeight="1">
      <c r="B111" s="274"/>
      <c r="C111" s="249" t="s">
        <v>684</v>
      </c>
      <c r="D111" s="249"/>
      <c r="E111" s="249"/>
      <c r="F111" s="272" t="s">
        <v>663</v>
      </c>
      <c r="G111" s="249"/>
      <c r="H111" s="249" t="s">
        <v>697</v>
      </c>
      <c r="I111" s="249" t="s">
        <v>659</v>
      </c>
      <c r="J111" s="249">
        <v>50</v>
      </c>
      <c r="K111" s="263"/>
    </row>
    <row r="112" s="1" customFormat="1" ht="15" customHeight="1">
      <c r="B112" s="274"/>
      <c r="C112" s="249" t="s">
        <v>682</v>
      </c>
      <c r="D112" s="249"/>
      <c r="E112" s="249"/>
      <c r="F112" s="272" t="s">
        <v>663</v>
      </c>
      <c r="G112" s="249"/>
      <c r="H112" s="249" t="s">
        <v>697</v>
      </c>
      <c r="I112" s="249" t="s">
        <v>659</v>
      </c>
      <c r="J112" s="249">
        <v>50</v>
      </c>
      <c r="K112" s="263"/>
    </row>
    <row r="113" s="1" customFormat="1" ht="15" customHeight="1">
      <c r="B113" s="274"/>
      <c r="C113" s="249" t="s">
        <v>54</v>
      </c>
      <c r="D113" s="249"/>
      <c r="E113" s="249"/>
      <c r="F113" s="272" t="s">
        <v>657</v>
      </c>
      <c r="G113" s="249"/>
      <c r="H113" s="249" t="s">
        <v>698</v>
      </c>
      <c r="I113" s="249" t="s">
        <v>659</v>
      </c>
      <c r="J113" s="249">
        <v>20</v>
      </c>
      <c r="K113" s="263"/>
    </row>
    <row r="114" s="1" customFormat="1" ht="15" customHeight="1">
      <c r="B114" s="274"/>
      <c r="C114" s="249" t="s">
        <v>699</v>
      </c>
      <c r="D114" s="249"/>
      <c r="E114" s="249"/>
      <c r="F114" s="272" t="s">
        <v>657</v>
      </c>
      <c r="G114" s="249"/>
      <c r="H114" s="249" t="s">
        <v>700</v>
      </c>
      <c r="I114" s="249" t="s">
        <v>659</v>
      </c>
      <c r="J114" s="249">
        <v>120</v>
      </c>
      <c r="K114" s="263"/>
    </row>
    <row r="115" s="1" customFormat="1" ht="15" customHeight="1">
      <c r="B115" s="274"/>
      <c r="C115" s="249" t="s">
        <v>39</v>
      </c>
      <c r="D115" s="249"/>
      <c r="E115" s="249"/>
      <c r="F115" s="272" t="s">
        <v>657</v>
      </c>
      <c r="G115" s="249"/>
      <c r="H115" s="249" t="s">
        <v>701</v>
      </c>
      <c r="I115" s="249" t="s">
        <v>692</v>
      </c>
      <c r="J115" s="249"/>
      <c r="K115" s="263"/>
    </row>
    <row r="116" s="1" customFormat="1" ht="15" customHeight="1">
      <c r="B116" s="274"/>
      <c r="C116" s="249" t="s">
        <v>49</v>
      </c>
      <c r="D116" s="249"/>
      <c r="E116" s="249"/>
      <c r="F116" s="272" t="s">
        <v>657</v>
      </c>
      <c r="G116" s="249"/>
      <c r="H116" s="249" t="s">
        <v>702</v>
      </c>
      <c r="I116" s="249" t="s">
        <v>692</v>
      </c>
      <c r="J116" s="249"/>
      <c r="K116" s="263"/>
    </row>
    <row r="117" s="1" customFormat="1" ht="15" customHeight="1">
      <c r="B117" s="274"/>
      <c r="C117" s="249" t="s">
        <v>58</v>
      </c>
      <c r="D117" s="249"/>
      <c r="E117" s="249"/>
      <c r="F117" s="272" t="s">
        <v>657</v>
      </c>
      <c r="G117" s="249"/>
      <c r="H117" s="249" t="s">
        <v>703</v>
      </c>
      <c r="I117" s="249" t="s">
        <v>704</v>
      </c>
      <c r="J117" s="249"/>
      <c r="K117" s="263"/>
    </row>
    <row r="118" s="1" customFormat="1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="1" customFormat="1" ht="18.75" customHeight="1">
      <c r="B119" s="284"/>
      <c r="C119" s="285"/>
      <c r="D119" s="285"/>
      <c r="E119" s="285"/>
      <c r="F119" s="286"/>
      <c r="G119" s="285"/>
      <c r="H119" s="285"/>
      <c r="I119" s="285"/>
      <c r="J119" s="285"/>
      <c r="K119" s="284"/>
    </row>
    <row r="120" s="1" customFormat="1" ht="18.75" customHeight="1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="1" customFormat="1" ht="7.5" customHeight="1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s="1" customFormat="1" ht="45" customHeight="1">
      <c r="B122" s="290"/>
      <c r="C122" s="240" t="s">
        <v>705</v>
      </c>
      <c r="D122" s="240"/>
      <c r="E122" s="240"/>
      <c r="F122" s="240"/>
      <c r="G122" s="240"/>
      <c r="H122" s="240"/>
      <c r="I122" s="240"/>
      <c r="J122" s="240"/>
      <c r="K122" s="291"/>
    </row>
    <row r="123" s="1" customFormat="1" ht="17.25" customHeight="1">
      <c r="B123" s="292"/>
      <c r="C123" s="264" t="s">
        <v>651</v>
      </c>
      <c r="D123" s="264"/>
      <c r="E123" s="264"/>
      <c r="F123" s="264" t="s">
        <v>652</v>
      </c>
      <c r="G123" s="265"/>
      <c r="H123" s="264" t="s">
        <v>55</v>
      </c>
      <c r="I123" s="264" t="s">
        <v>58</v>
      </c>
      <c r="J123" s="264" t="s">
        <v>653</v>
      </c>
      <c r="K123" s="293"/>
    </row>
    <row r="124" s="1" customFormat="1" ht="17.25" customHeight="1">
      <c r="B124" s="292"/>
      <c r="C124" s="266" t="s">
        <v>654</v>
      </c>
      <c r="D124" s="266"/>
      <c r="E124" s="266"/>
      <c r="F124" s="267" t="s">
        <v>655</v>
      </c>
      <c r="G124" s="268"/>
      <c r="H124" s="266"/>
      <c r="I124" s="266"/>
      <c r="J124" s="266" t="s">
        <v>656</v>
      </c>
      <c r="K124" s="293"/>
    </row>
    <row r="125" s="1" customFormat="1" ht="5.25" customHeight="1">
      <c r="B125" s="294"/>
      <c r="C125" s="269"/>
      <c r="D125" s="269"/>
      <c r="E125" s="269"/>
      <c r="F125" s="269"/>
      <c r="G125" s="295"/>
      <c r="H125" s="269"/>
      <c r="I125" s="269"/>
      <c r="J125" s="269"/>
      <c r="K125" s="296"/>
    </row>
    <row r="126" s="1" customFormat="1" ht="15" customHeight="1">
      <c r="B126" s="294"/>
      <c r="C126" s="249" t="s">
        <v>660</v>
      </c>
      <c r="D126" s="271"/>
      <c r="E126" s="271"/>
      <c r="F126" s="272" t="s">
        <v>657</v>
      </c>
      <c r="G126" s="249"/>
      <c r="H126" s="249" t="s">
        <v>697</v>
      </c>
      <c r="I126" s="249" t="s">
        <v>659</v>
      </c>
      <c r="J126" s="249">
        <v>120</v>
      </c>
      <c r="K126" s="297"/>
    </row>
    <row r="127" s="1" customFormat="1" ht="15" customHeight="1">
      <c r="B127" s="294"/>
      <c r="C127" s="249" t="s">
        <v>706</v>
      </c>
      <c r="D127" s="249"/>
      <c r="E127" s="249"/>
      <c r="F127" s="272" t="s">
        <v>657</v>
      </c>
      <c r="G127" s="249"/>
      <c r="H127" s="249" t="s">
        <v>707</v>
      </c>
      <c r="I127" s="249" t="s">
        <v>659</v>
      </c>
      <c r="J127" s="249" t="s">
        <v>708</v>
      </c>
      <c r="K127" s="297"/>
    </row>
    <row r="128" s="1" customFormat="1" ht="15" customHeight="1">
      <c r="B128" s="294"/>
      <c r="C128" s="249" t="s">
        <v>605</v>
      </c>
      <c r="D128" s="249"/>
      <c r="E128" s="249"/>
      <c r="F128" s="272" t="s">
        <v>657</v>
      </c>
      <c r="G128" s="249"/>
      <c r="H128" s="249" t="s">
        <v>709</v>
      </c>
      <c r="I128" s="249" t="s">
        <v>659</v>
      </c>
      <c r="J128" s="249" t="s">
        <v>708</v>
      </c>
      <c r="K128" s="297"/>
    </row>
    <row r="129" s="1" customFormat="1" ht="15" customHeight="1">
      <c r="B129" s="294"/>
      <c r="C129" s="249" t="s">
        <v>668</v>
      </c>
      <c r="D129" s="249"/>
      <c r="E129" s="249"/>
      <c r="F129" s="272" t="s">
        <v>663</v>
      </c>
      <c r="G129" s="249"/>
      <c r="H129" s="249" t="s">
        <v>669</v>
      </c>
      <c r="I129" s="249" t="s">
        <v>659</v>
      </c>
      <c r="J129" s="249">
        <v>15</v>
      </c>
      <c r="K129" s="297"/>
    </row>
    <row r="130" s="1" customFormat="1" ht="15" customHeight="1">
      <c r="B130" s="294"/>
      <c r="C130" s="275" t="s">
        <v>670</v>
      </c>
      <c r="D130" s="275"/>
      <c r="E130" s="275"/>
      <c r="F130" s="276" t="s">
        <v>663</v>
      </c>
      <c r="G130" s="275"/>
      <c r="H130" s="275" t="s">
        <v>671</v>
      </c>
      <c r="I130" s="275" t="s">
        <v>659</v>
      </c>
      <c r="J130" s="275">
        <v>15</v>
      </c>
      <c r="K130" s="297"/>
    </row>
    <row r="131" s="1" customFormat="1" ht="15" customHeight="1">
      <c r="B131" s="294"/>
      <c r="C131" s="275" t="s">
        <v>672</v>
      </c>
      <c r="D131" s="275"/>
      <c r="E131" s="275"/>
      <c r="F131" s="276" t="s">
        <v>663</v>
      </c>
      <c r="G131" s="275"/>
      <c r="H131" s="275" t="s">
        <v>673</v>
      </c>
      <c r="I131" s="275" t="s">
        <v>659</v>
      </c>
      <c r="J131" s="275">
        <v>20</v>
      </c>
      <c r="K131" s="297"/>
    </row>
    <row r="132" s="1" customFormat="1" ht="15" customHeight="1">
      <c r="B132" s="294"/>
      <c r="C132" s="275" t="s">
        <v>674</v>
      </c>
      <c r="D132" s="275"/>
      <c r="E132" s="275"/>
      <c r="F132" s="276" t="s">
        <v>663</v>
      </c>
      <c r="G132" s="275"/>
      <c r="H132" s="275" t="s">
        <v>675</v>
      </c>
      <c r="I132" s="275" t="s">
        <v>659</v>
      </c>
      <c r="J132" s="275">
        <v>20</v>
      </c>
      <c r="K132" s="297"/>
    </row>
    <row r="133" s="1" customFormat="1" ht="15" customHeight="1">
      <c r="B133" s="294"/>
      <c r="C133" s="249" t="s">
        <v>662</v>
      </c>
      <c r="D133" s="249"/>
      <c r="E133" s="249"/>
      <c r="F133" s="272" t="s">
        <v>663</v>
      </c>
      <c r="G133" s="249"/>
      <c r="H133" s="249" t="s">
        <v>697</v>
      </c>
      <c r="I133" s="249" t="s">
        <v>659</v>
      </c>
      <c r="J133" s="249">
        <v>50</v>
      </c>
      <c r="K133" s="297"/>
    </row>
    <row r="134" s="1" customFormat="1" ht="15" customHeight="1">
      <c r="B134" s="294"/>
      <c r="C134" s="249" t="s">
        <v>676</v>
      </c>
      <c r="D134" s="249"/>
      <c r="E134" s="249"/>
      <c r="F134" s="272" t="s">
        <v>663</v>
      </c>
      <c r="G134" s="249"/>
      <c r="H134" s="249" t="s">
        <v>697</v>
      </c>
      <c r="I134" s="249" t="s">
        <v>659</v>
      </c>
      <c r="J134" s="249">
        <v>50</v>
      </c>
      <c r="K134" s="297"/>
    </row>
    <row r="135" s="1" customFormat="1" ht="15" customHeight="1">
      <c r="B135" s="294"/>
      <c r="C135" s="249" t="s">
        <v>682</v>
      </c>
      <c r="D135" s="249"/>
      <c r="E135" s="249"/>
      <c r="F135" s="272" t="s">
        <v>663</v>
      </c>
      <c r="G135" s="249"/>
      <c r="H135" s="249" t="s">
        <v>697</v>
      </c>
      <c r="I135" s="249" t="s">
        <v>659</v>
      </c>
      <c r="J135" s="249">
        <v>50</v>
      </c>
      <c r="K135" s="297"/>
    </row>
    <row r="136" s="1" customFormat="1" ht="15" customHeight="1">
      <c r="B136" s="294"/>
      <c r="C136" s="249" t="s">
        <v>684</v>
      </c>
      <c r="D136" s="249"/>
      <c r="E136" s="249"/>
      <c r="F136" s="272" t="s">
        <v>663</v>
      </c>
      <c r="G136" s="249"/>
      <c r="H136" s="249" t="s">
        <v>697</v>
      </c>
      <c r="I136" s="249" t="s">
        <v>659</v>
      </c>
      <c r="J136" s="249">
        <v>50</v>
      </c>
      <c r="K136" s="297"/>
    </row>
    <row r="137" s="1" customFormat="1" ht="15" customHeight="1">
      <c r="B137" s="294"/>
      <c r="C137" s="249" t="s">
        <v>685</v>
      </c>
      <c r="D137" s="249"/>
      <c r="E137" s="249"/>
      <c r="F137" s="272" t="s">
        <v>663</v>
      </c>
      <c r="G137" s="249"/>
      <c r="H137" s="249" t="s">
        <v>710</v>
      </c>
      <c r="I137" s="249" t="s">
        <v>659</v>
      </c>
      <c r="J137" s="249">
        <v>255</v>
      </c>
      <c r="K137" s="297"/>
    </row>
    <row r="138" s="1" customFormat="1" ht="15" customHeight="1">
      <c r="B138" s="294"/>
      <c r="C138" s="249" t="s">
        <v>687</v>
      </c>
      <c r="D138" s="249"/>
      <c r="E138" s="249"/>
      <c r="F138" s="272" t="s">
        <v>657</v>
      </c>
      <c r="G138" s="249"/>
      <c r="H138" s="249" t="s">
        <v>711</v>
      </c>
      <c r="I138" s="249" t="s">
        <v>689</v>
      </c>
      <c r="J138" s="249"/>
      <c r="K138" s="297"/>
    </row>
    <row r="139" s="1" customFormat="1" ht="15" customHeight="1">
      <c r="B139" s="294"/>
      <c r="C139" s="249" t="s">
        <v>690</v>
      </c>
      <c r="D139" s="249"/>
      <c r="E139" s="249"/>
      <c r="F139" s="272" t="s">
        <v>657</v>
      </c>
      <c r="G139" s="249"/>
      <c r="H139" s="249" t="s">
        <v>712</v>
      </c>
      <c r="I139" s="249" t="s">
        <v>692</v>
      </c>
      <c r="J139" s="249"/>
      <c r="K139" s="297"/>
    </row>
    <row r="140" s="1" customFormat="1" ht="15" customHeight="1">
      <c r="B140" s="294"/>
      <c r="C140" s="249" t="s">
        <v>693</v>
      </c>
      <c r="D140" s="249"/>
      <c r="E140" s="249"/>
      <c r="F140" s="272" t="s">
        <v>657</v>
      </c>
      <c r="G140" s="249"/>
      <c r="H140" s="249" t="s">
        <v>693</v>
      </c>
      <c r="I140" s="249" t="s">
        <v>692</v>
      </c>
      <c r="J140" s="249"/>
      <c r="K140" s="297"/>
    </row>
    <row r="141" s="1" customFormat="1" ht="15" customHeight="1">
      <c r="B141" s="294"/>
      <c r="C141" s="249" t="s">
        <v>39</v>
      </c>
      <c r="D141" s="249"/>
      <c r="E141" s="249"/>
      <c r="F141" s="272" t="s">
        <v>657</v>
      </c>
      <c r="G141" s="249"/>
      <c r="H141" s="249" t="s">
        <v>713</v>
      </c>
      <c r="I141" s="249" t="s">
        <v>692</v>
      </c>
      <c r="J141" s="249"/>
      <c r="K141" s="297"/>
    </row>
    <row r="142" s="1" customFormat="1" ht="15" customHeight="1">
      <c r="B142" s="294"/>
      <c r="C142" s="249" t="s">
        <v>714</v>
      </c>
      <c r="D142" s="249"/>
      <c r="E142" s="249"/>
      <c r="F142" s="272" t="s">
        <v>657</v>
      </c>
      <c r="G142" s="249"/>
      <c r="H142" s="249" t="s">
        <v>715</v>
      </c>
      <c r="I142" s="249" t="s">
        <v>692</v>
      </c>
      <c r="J142" s="249"/>
      <c r="K142" s="297"/>
    </row>
    <row r="143" s="1" customFormat="1" ht="15" customHeight="1">
      <c r="B143" s="298"/>
      <c r="C143" s="299"/>
      <c r="D143" s="299"/>
      <c r="E143" s="299"/>
      <c r="F143" s="299"/>
      <c r="G143" s="299"/>
      <c r="H143" s="299"/>
      <c r="I143" s="299"/>
      <c r="J143" s="299"/>
      <c r="K143" s="300"/>
    </row>
    <row r="144" s="1" customFormat="1" ht="18.75" customHeight="1">
      <c r="B144" s="285"/>
      <c r="C144" s="285"/>
      <c r="D144" s="285"/>
      <c r="E144" s="285"/>
      <c r="F144" s="286"/>
      <c r="G144" s="285"/>
      <c r="H144" s="285"/>
      <c r="I144" s="285"/>
      <c r="J144" s="285"/>
      <c r="K144" s="285"/>
    </row>
    <row r="145" s="1" customFormat="1" ht="18.75" customHeight="1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="1" customFormat="1" ht="7.5" customHeight="1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s="1" customFormat="1" ht="45" customHeight="1">
      <c r="B147" s="261"/>
      <c r="C147" s="262" t="s">
        <v>716</v>
      </c>
      <c r="D147" s="262"/>
      <c r="E147" s="262"/>
      <c r="F147" s="262"/>
      <c r="G147" s="262"/>
      <c r="H147" s="262"/>
      <c r="I147" s="262"/>
      <c r="J147" s="262"/>
      <c r="K147" s="263"/>
    </row>
    <row r="148" s="1" customFormat="1" ht="17.25" customHeight="1">
      <c r="B148" s="261"/>
      <c r="C148" s="264" t="s">
        <v>651</v>
      </c>
      <c r="D148" s="264"/>
      <c r="E148" s="264"/>
      <c r="F148" s="264" t="s">
        <v>652</v>
      </c>
      <c r="G148" s="265"/>
      <c r="H148" s="264" t="s">
        <v>55</v>
      </c>
      <c r="I148" s="264" t="s">
        <v>58</v>
      </c>
      <c r="J148" s="264" t="s">
        <v>653</v>
      </c>
      <c r="K148" s="263"/>
    </row>
    <row r="149" s="1" customFormat="1" ht="17.25" customHeight="1">
      <c r="B149" s="261"/>
      <c r="C149" s="266" t="s">
        <v>654</v>
      </c>
      <c r="D149" s="266"/>
      <c r="E149" s="266"/>
      <c r="F149" s="267" t="s">
        <v>655</v>
      </c>
      <c r="G149" s="268"/>
      <c r="H149" s="266"/>
      <c r="I149" s="266"/>
      <c r="J149" s="266" t="s">
        <v>656</v>
      </c>
      <c r="K149" s="263"/>
    </row>
    <row r="150" s="1" customFormat="1" ht="5.25" customHeight="1">
      <c r="B150" s="274"/>
      <c r="C150" s="269"/>
      <c r="D150" s="269"/>
      <c r="E150" s="269"/>
      <c r="F150" s="269"/>
      <c r="G150" s="270"/>
      <c r="H150" s="269"/>
      <c r="I150" s="269"/>
      <c r="J150" s="269"/>
      <c r="K150" s="297"/>
    </row>
    <row r="151" s="1" customFormat="1" ht="15" customHeight="1">
      <c r="B151" s="274"/>
      <c r="C151" s="301" t="s">
        <v>660</v>
      </c>
      <c r="D151" s="249"/>
      <c r="E151" s="249"/>
      <c r="F151" s="302" t="s">
        <v>657</v>
      </c>
      <c r="G151" s="249"/>
      <c r="H151" s="301" t="s">
        <v>697</v>
      </c>
      <c r="I151" s="301" t="s">
        <v>659</v>
      </c>
      <c r="J151" s="301">
        <v>120</v>
      </c>
      <c r="K151" s="297"/>
    </row>
    <row r="152" s="1" customFormat="1" ht="15" customHeight="1">
      <c r="B152" s="274"/>
      <c r="C152" s="301" t="s">
        <v>706</v>
      </c>
      <c r="D152" s="249"/>
      <c r="E152" s="249"/>
      <c r="F152" s="302" t="s">
        <v>657</v>
      </c>
      <c r="G152" s="249"/>
      <c r="H152" s="301" t="s">
        <v>717</v>
      </c>
      <c r="I152" s="301" t="s">
        <v>659</v>
      </c>
      <c r="J152" s="301" t="s">
        <v>708</v>
      </c>
      <c r="K152" s="297"/>
    </row>
    <row r="153" s="1" customFormat="1" ht="15" customHeight="1">
      <c r="B153" s="274"/>
      <c r="C153" s="301" t="s">
        <v>605</v>
      </c>
      <c r="D153" s="249"/>
      <c r="E153" s="249"/>
      <c r="F153" s="302" t="s">
        <v>657</v>
      </c>
      <c r="G153" s="249"/>
      <c r="H153" s="301" t="s">
        <v>718</v>
      </c>
      <c r="I153" s="301" t="s">
        <v>659</v>
      </c>
      <c r="J153" s="301" t="s">
        <v>708</v>
      </c>
      <c r="K153" s="297"/>
    </row>
    <row r="154" s="1" customFormat="1" ht="15" customHeight="1">
      <c r="B154" s="274"/>
      <c r="C154" s="301" t="s">
        <v>662</v>
      </c>
      <c r="D154" s="249"/>
      <c r="E154" s="249"/>
      <c r="F154" s="302" t="s">
        <v>663</v>
      </c>
      <c r="G154" s="249"/>
      <c r="H154" s="301" t="s">
        <v>697</v>
      </c>
      <c r="I154" s="301" t="s">
        <v>659</v>
      </c>
      <c r="J154" s="301">
        <v>50</v>
      </c>
      <c r="K154" s="297"/>
    </row>
    <row r="155" s="1" customFormat="1" ht="15" customHeight="1">
      <c r="B155" s="274"/>
      <c r="C155" s="301" t="s">
        <v>665</v>
      </c>
      <c r="D155" s="249"/>
      <c r="E155" s="249"/>
      <c r="F155" s="302" t="s">
        <v>657</v>
      </c>
      <c r="G155" s="249"/>
      <c r="H155" s="301" t="s">
        <v>697</v>
      </c>
      <c r="I155" s="301" t="s">
        <v>667</v>
      </c>
      <c r="J155" s="301"/>
      <c r="K155" s="297"/>
    </row>
    <row r="156" s="1" customFormat="1" ht="15" customHeight="1">
      <c r="B156" s="274"/>
      <c r="C156" s="301" t="s">
        <v>676</v>
      </c>
      <c r="D156" s="249"/>
      <c r="E156" s="249"/>
      <c r="F156" s="302" t="s">
        <v>663</v>
      </c>
      <c r="G156" s="249"/>
      <c r="H156" s="301" t="s">
        <v>697</v>
      </c>
      <c r="I156" s="301" t="s">
        <v>659</v>
      </c>
      <c r="J156" s="301">
        <v>50</v>
      </c>
      <c r="K156" s="297"/>
    </row>
    <row r="157" s="1" customFormat="1" ht="15" customHeight="1">
      <c r="B157" s="274"/>
      <c r="C157" s="301" t="s">
        <v>684</v>
      </c>
      <c r="D157" s="249"/>
      <c r="E157" s="249"/>
      <c r="F157" s="302" t="s">
        <v>663</v>
      </c>
      <c r="G157" s="249"/>
      <c r="H157" s="301" t="s">
        <v>697</v>
      </c>
      <c r="I157" s="301" t="s">
        <v>659</v>
      </c>
      <c r="J157" s="301">
        <v>50</v>
      </c>
      <c r="K157" s="297"/>
    </row>
    <row r="158" s="1" customFormat="1" ht="15" customHeight="1">
      <c r="B158" s="274"/>
      <c r="C158" s="301" t="s">
        <v>682</v>
      </c>
      <c r="D158" s="249"/>
      <c r="E158" s="249"/>
      <c r="F158" s="302" t="s">
        <v>663</v>
      </c>
      <c r="G158" s="249"/>
      <c r="H158" s="301" t="s">
        <v>697</v>
      </c>
      <c r="I158" s="301" t="s">
        <v>659</v>
      </c>
      <c r="J158" s="301">
        <v>50</v>
      </c>
      <c r="K158" s="297"/>
    </row>
    <row r="159" s="1" customFormat="1" ht="15" customHeight="1">
      <c r="B159" s="274"/>
      <c r="C159" s="301" t="s">
        <v>98</v>
      </c>
      <c r="D159" s="249"/>
      <c r="E159" s="249"/>
      <c r="F159" s="302" t="s">
        <v>657</v>
      </c>
      <c r="G159" s="249"/>
      <c r="H159" s="301" t="s">
        <v>719</v>
      </c>
      <c r="I159" s="301" t="s">
        <v>659</v>
      </c>
      <c r="J159" s="301" t="s">
        <v>720</v>
      </c>
      <c r="K159" s="297"/>
    </row>
    <row r="160" s="1" customFormat="1" ht="15" customHeight="1">
      <c r="B160" s="274"/>
      <c r="C160" s="301" t="s">
        <v>721</v>
      </c>
      <c r="D160" s="249"/>
      <c r="E160" s="249"/>
      <c r="F160" s="302" t="s">
        <v>657</v>
      </c>
      <c r="G160" s="249"/>
      <c r="H160" s="301" t="s">
        <v>722</v>
      </c>
      <c r="I160" s="301" t="s">
        <v>692</v>
      </c>
      <c r="J160" s="301"/>
      <c r="K160" s="297"/>
    </row>
    <row r="161" s="1" customFormat="1" ht="15" customHeight="1">
      <c r="B161" s="303"/>
      <c r="C161" s="304"/>
      <c r="D161" s="304"/>
      <c r="E161" s="304"/>
      <c r="F161" s="304"/>
      <c r="G161" s="304"/>
      <c r="H161" s="304"/>
      <c r="I161" s="304"/>
      <c r="J161" s="304"/>
      <c r="K161" s="305"/>
    </row>
    <row r="162" s="1" customFormat="1" ht="18.75" customHeight="1">
      <c r="B162" s="285"/>
      <c r="C162" s="295"/>
      <c r="D162" s="295"/>
      <c r="E162" s="295"/>
      <c r="F162" s="306"/>
      <c r="G162" s="295"/>
      <c r="H162" s="295"/>
      <c r="I162" s="295"/>
      <c r="J162" s="295"/>
      <c r="K162" s="285"/>
    </row>
    <row r="163" s="1" customFormat="1" ht="18.75" customHeight="1">
      <c r="B163" s="285"/>
      <c r="C163" s="295"/>
      <c r="D163" s="295"/>
      <c r="E163" s="295"/>
      <c r="F163" s="306"/>
      <c r="G163" s="295"/>
      <c r="H163" s="295"/>
      <c r="I163" s="295"/>
      <c r="J163" s="295"/>
      <c r="K163" s="285"/>
    </row>
    <row r="164" s="1" customFormat="1" ht="18.75" customHeight="1">
      <c r="B164" s="285"/>
      <c r="C164" s="295"/>
      <c r="D164" s="295"/>
      <c r="E164" s="295"/>
      <c r="F164" s="306"/>
      <c r="G164" s="295"/>
      <c r="H164" s="295"/>
      <c r="I164" s="295"/>
      <c r="J164" s="295"/>
      <c r="K164" s="285"/>
    </row>
    <row r="165" s="1" customFormat="1" ht="18.75" customHeight="1">
      <c r="B165" s="285"/>
      <c r="C165" s="295"/>
      <c r="D165" s="295"/>
      <c r="E165" s="295"/>
      <c r="F165" s="306"/>
      <c r="G165" s="295"/>
      <c r="H165" s="295"/>
      <c r="I165" s="295"/>
      <c r="J165" s="295"/>
      <c r="K165" s="285"/>
    </row>
    <row r="166" s="1" customFormat="1" ht="18.75" customHeight="1">
      <c r="B166" s="285"/>
      <c r="C166" s="295"/>
      <c r="D166" s="295"/>
      <c r="E166" s="295"/>
      <c r="F166" s="306"/>
      <c r="G166" s="295"/>
      <c r="H166" s="295"/>
      <c r="I166" s="295"/>
      <c r="J166" s="295"/>
      <c r="K166" s="285"/>
    </row>
    <row r="167" s="1" customFormat="1" ht="18.75" customHeight="1">
      <c r="B167" s="285"/>
      <c r="C167" s="295"/>
      <c r="D167" s="295"/>
      <c r="E167" s="295"/>
      <c r="F167" s="306"/>
      <c r="G167" s="295"/>
      <c r="H167" s="295"/>
      <c r="I167" s="295"/>
      <c r="J167" s="295"/>
      <c r="K167" s="285"/>
    </row>
    <row r="168" s="1" customFormat="1" ht="18.75" customHeight="1">
      <c r="B168" s="285"/>
      <c r="C168" s="295"/>
      <c r="D168" s="295"/>
      <c r="E168" s="295"/>
      <c r="F168" s="306"/>
      <c r="G168" s="295"/>
      <c r="H168" s="295"/>
      <c r="I168" s="295"/>
      <c r="J168" s="295"/>
      <c r="K168" s="285"/>
    </row>
    <row r="169" s="1" customFormat="1" ht="18.75" customHeight="1">
      <c r="B169" s="257"/>
      <c r="C169" s="257"/>
      <c r="D169" s="257"/>
      <c r="E169" s="257"/>
      <c r="F169" s="257"/>
      <c r="G169" s="257"/>
      <c r="H169" s="257"/>
      <c r="I169" s="257"/>
      <c r="J169" s="257"/>
      <c r="K169" s="257"/>
    </row>
    <row r="170" s="1" customFormat="1" ht="7.5" customHeight="1">
      <c r="B170" s="236"/>
      <c r="C170" s="237"/>
      <c r="D170" s="237"/>
      <c r="E170" s="237"/>
      <c r="F170" s="237"/>
      <c r="G170" s="237"/>
      <c r="H170" s="237"/>
      <c r="I170" s="237"/>
      <c r="J170" s="237"/>
      <c r="K170" s="238"/>
    </row>
    <row r="171" s="1" customFormat="1" ht="45" customHeight="1">
      <c r="B171" s="239"/>
      <c r="C171" s="240" t="s">
        <v>723</v>
      </c>
      <c r="D171" s="240"/>
      <c r="E171" s="240"/>
      <c r="F171" s="240"/>
      <c r="G171" s="240"/>
      <c r="H171" s="240"/>
      <c r="I171" s="240"/>
      <c r="J171" s="240"/>
      <c r="K171" s="241"/>
    </row>
    <row r="172" s="1" customFormat="1" ht="17.25" customHeight="1">
      <c r="B172" s="239"/>
      <c r="C172" s="264" t="s">
        <v>651</v>
      </c>
      <c r="D172" s="264"/>
      <c r="E172" s="264"/>
      <c r="F172" s="264" t="s">
        <v>652</v>
      </c>
      <c r="G172" s="307"/>
      <c r="H172" s="308" t="s">
        <v>55</v>
      </c>
      <c r="I172" s="308" t="s">
        <v>58</v>
      </c>
      <c r="J172" s="264" t="s">
        <v>653</v>
      </c>
      <c r="K172" s="241"/>
    </row>
    <row r="173" s="1" customFormat="1" ht="17.25" customHeight="1">
      <c r="B173" s="242"/>
      <c r="C173" s="266" t="s">
        <v>654</v>
      </c>
      <c r="D173" s="266"/>
      <c r="E173" s="266"/>
      <c r="F173" s="267" t="s">
        <v>655</v>
      </c>
      <c r="G173" s="309"/>
      <c r="H173" s="310"/>
      <c r="I173" s="310"/>
      <c r="J173" s="266" t="s">
        <v>656</v>
      </c>
      <c r="K173" s="244"/>
    </row>
    <row r="174" s="1" customFormat="1" ht="5.25" customHeight="1">
      <c r="B174" s="274"/>
      <c r="C174" s="269"/>
      <c r="D174" s="269"/>
      <c r="E174" s="269"/>
      <c r="F174" s="269"/>
      <c r="G174" s="270"/>
      <c r="H174" s="269"/>
      <c r="I174" s="269"/>
      <c r="J174" s="269"/>
      <c r="K174" s="297"/>
    </row>
    <row r="175" s="1" customFormat="1" ht="15" customHeight="1">
      <c r="B175" s="274"/>
      <c r="C175" s="249" t="s">
        <v>660</v>
      </c>
      <c r="D175" s="249"/>
      <c r="E175" s="249"/>
      <c r="F175" s="272" t="s">
        <v>657</v>
      </c>
      <c r="G175" s="249"/>
      <c r="H175" s="249" t="s">
        <v>697</v>
      </c>
      <c r="I175" s="249" t="s">
        <v>659</v>
      </c>
      <c r="J175" s="249">
        <v>120</v>
      </c>
      <c r="K175" s="297"/>
    </row>
    <row r="176" s="1" customFormat="1" ht="15" customHeight="1">
      <c r="B176" s="274"/>
      <c r="C176" s="249" t="s">
        <v>706</v>
      </c>
      <c r="D176" s="249"/>
      <c r="E176" s="249"/>
      <c r="F176" s="272" t="s">
        <v>657</v>
      </c>
      <c r="G176" s="249"/>
      <c r="H176" s="249" t="s">
        <v>707</v>
      </c>
      <c r="I176" s="249" t="s">
        <v>659</v>
      </c>
      <c r="J176" s="249" t="s">
        <v>708</v>
      </c>
      <c r="K176" s="297"/>
    </row>
    <row r="177" s="1" customFormat="1" ht="15" customHeight="1">
      <c r="B177" s="274"/>
      <c r="C177" s="249" t="s">
        <v>605</v>
      </c>
      <c r="D177" s="249"/>
      <c r="E177" s="249"/>
      <c r="F177" s="272" t="s">
        <v>657</v>
      </c>
      <c r="G177" s="249"/>
      <c r="H177" s="249" t="s">
        <v>724</v>
      </c>
      <c r="I177" s="249" t="s">
        <v>659</v>
      </c>
      <c r="J177" s="249" t="s">
        <v>708</v>
      </c>
      <c r="K177" s="297"/>
    </row>
    <row r="178" s="1" customFormat="1" ht="15" customHeight="1">
      <c r="B178" s="274"/>
      <c r="C178" s="249" t="s">
        <v>662</v>
      </c>
      <c r="D178" s="249"/>
      <c r="E178" s="249"/>
      <c r="F178" s="272" t="s">
        <v>663</v>
      </c>
      <c r="G178" s="249"/>
      <c r="H178" s="249" t="s">
        <v>724</v>
      </c>
      <c r="I178" s="249" t="s">
        <v>659</v>
      </c>
      <c r="J178" s="249">
        <v>50</v>
      </c>
      <c r="K178" s="297"/>
    </row>
    <row r="179" s="1" customFormat="1" ht="15" customHeight="1">
      <c r="B179" s="274"/>
      <c r="C179" s="249" t="s">
        <v>665</v>
      </c>
      <c r="D179" s="249"/>
      <c r="E179" s="249"/>
      <c r="F179" s="272" t="s">
        <v>657</v>
      </c>
      <c r="G179" s="249"/>
      <c r="H179" s="249" t="s">
        <v>724</v>
      </c>
      <c r="I179" s="249" t="s">
        <v>667</v>
      </c>
      <c r="J179" s="249"/>
      <c r="K179" s="297"/>
    </row>
    <row r="180" s="1" customFormat="1" ht="15" customHeight="1">
      <c r="B180" s="274"/>
      <c r="C180" s="249" t="s">
        <v>676</v>
      </c>
      <c r="D180" s="249"/>
      <c r="E180" s="249"/>
      <c r="F180" s="272" t="s">
        <v>663</v>
      </c>
      <c r="G180" s="249"/>
      <c r="H180" s="249" t="s">
        <v>724</v>
      </c>
      <c r="I180" s="249" t="s">
        <v>659</v>
      </c>
      <c r="J180" s="249">
        <v>50</v>
      </c>
      <c r="K180" s="297"/>
    </row>
    <row r="181" s="1" customFormat="1" ht="15" customHeight="1">
      <c r="B181" s="274"/>
      <c r="C181" s="249" t="s">
        <v>684</v>
      </c>
      <c r="D181" s="249"/>
      <c r="E181" s="249"/>
      <c r="F181" s="272" t="s">
        <v>663</v>
      </c>
      <c r="G181" s="249"/>
      <c r="H181" s="249" t="s">
        <v>724</v>
      </c>
      <c r="I181" s="249" t="s">
        <v>659</v>
      </c>
      <c r="J181" s="249">
        <v>50</v>
      </c>
      <c r="K181" s="297"/>
    </row>
    <row r="182" s="1" customFormat="1" ht="15" customHeight="1">
      <c r="B182" s="274"/>
      <c r="C182" s="249" t="s">
        <v>682</v>
      </c>
      <c r="D182" s="249"/>
      <c r="E182" s="249"/>
      <c r="F182" s="272" t="s">
        <v>663</v>
      </c>
      <c r="G182" s="249"/>
      <c r="H182" s="249" t="s">
        <v>724</v>
      </c>
      <c r="I182" s="249" t="s">
        <v>659</v>
      </c>
      <c r="J182" s="249">
        <v>50</v>
      </c>
      <c r="K182" s="297"/>
    </row>
    <row r="183" s="1" customFormat="1" ht="15" customHeight="1">
      <c r="B183" s="274"/>
      <c r="C183" s="249" t="s">
        <v>103</v>
      </c>
      <c r="D183" s="249"/>
      <c r="E183" s="249"/>
      <c r="F183" s="272" t="s">
        <v>657</v>
      </c>
      <c r="G183" s="249"/>
      <c r="H183" s="249" t="s">
        <v>725</v>
      </c>
      <c r="I183" s="249" t="s">
        <v>726</v>
      </c>
      <c r="J183" s="249"/>
      <c r="K183" s="297"/>
    </row>
    <row r="184" s="1" customFormat="1" ht="15" customHeight="1">
      <c r="B184" s="274"/>
      <c r="C184" s="249" t="s">
        <v>58</v>
      </c>
      <c r="D184" s="249"/>
      <c r="E184" s="249"/>
      <c r="F184" s="272" t="s">
        <v>657</v>
      </c>
      <c r="G184" s="249"/>
      <c r="H184" s="249" t="s">
        <v>727</v>
      </c>
      <c r="I184" s="249" t="s">
        <v>728</v>
      </c>
      <c r="J184" s="249">
        <v>1</v>
      </c>
      <c r="K184" s="297"/>
    </row>
    <row r="185" s="1" customFormat="1" ht="15" customHeight="1">
      <c r="B185" s="274"/>
      <c r="C185" s="249" t="s">
        <v>54</v>
      </c>
      <c r="D185" s="249"/>
      <c r="E185" s="249"/>
      <c r="F185" s="272" t="s">
        <v>657</v>
      </c>
      <c r="G185" s="249"/>
      <c r="H185" s="249" t="s">
        <v>729</v>
      </c>
      <c r="I185" s="249" t="s">
        <v>659</v>
      </c>
      <c r="J185" s="249">
        <v>20</v>
      </c>
      <c r="K185" s="297"/>
    </row>
    <row r="186" s="1" customFormat="1" ht="15" customHeight="1">
      <c r="B186" s="274"/>
      <c r="C186" s="249" t="s">
        <v>55</v>
      </c>
      <c r="D186" s="249"/>
      <c r="E186" s="249"/>
      <c r="F186" s="272" t="s">
        <v>657</v>
      </c>
      <c r="G186" s="249"/>
      <c r="H186" s="249" t="s">
        <v>730</v>
      </c>
      <c r="I186" s="249" t="s">
        <v>659</v>
      </c>
      <c r="J186" s="249">
        <v>255</v>
      </c>
      <c r="K186" s="297"/>
    </row>
    <row r="187" s="1" customFormat="1" ht="15" customHeight="1">
      <c r="B187" s="274"/>
      <c r="C187" s="249" t="s">
        <v>104</v>
      </c>
      <c r="D187" s="249"/>
      <c r="E187" s="249"/>
      <c r="F187" s="272" t="s">
        <v>657</v>
      </c>
      <c r="G187" s="249"/>
      <c r="H187" s="249" t="s">
        <v>621</v>
      </c>
      <c r="I187" s="249" t="s">
        <v>659</v>
      </c>
      <c r="J187" s="249">
        <v>10</v>
      </c>
      <c r="K187" s="297"/>
    </row>
    <row r="188" s="1" customFormat="1" ht="15" customHeight="1">
      <c r="B188" s="274"/>
      <c r="C188" s="249" t="s">
        <v>105</v>
      </c>
      <c r="D188" s="249"/>
      <c r="E188" s="249"/>
      <c r="F188" s="272" t="s">
        <v>657</v>
      </c>
      <c r="G188" s="249"/>
      <c r="H188" s="249" t="s">
        <v>731</v>
      </c>
      <c r="I188" s="249" t="s">
        <v>692</v>
      </c>
      <c r="J188" s="249"/>
      <c r="K188" s="297"/>
    </row>
    <row r="189" s="1" customFormat="1" ht="15" customHeight="1">
      <c r="B189" s="274"/>
      <c r="C189" s="249" t="s">
        <v>732</v>
      </c>
      <c r="D189" s="249"/>
      <c r="E189" s="249"/>
      <c r="F189" s="272" t="s">
        <v>657</v>
      </c>
      <c r="G189" s="249"/>
      <c r="H189" s="249" t="s">
        <v>733</v>
      </c>
      <c r="I189" s="249" t="s">
        <v>692</v>
      </c>
      <c r="J189" s="249"/>
      <c r="K189" s="297"/>
    </row>
    <row r="190" s="1" customFormat="1" ht="15" customHeight="1">
      <c r="B190" s="274"/>
      <c r="C190" s="249" t="s">
        <v>721</v>
      </c>
      <c r="D190" s="249"/>
      <c r="E190" s="249"/>
      <c r="F190" s="272" t="s">
        <v>657</v>
      </c>
      <c r="G190" s="249"/>
      <c r="H190" s="249" t="s">
        <v>734</v>
      </c>
      <c r="I190" s="249" t="s">
        <v>692</v>
      </c>
      <c r="J190" s="249"/>
      <c r="K190" s="297"/>
    </row>
    <row r="191" s="1" customFormat="1" ht="15" customHeight="1">
      <c r="B191" s="274"/>
      <c r="C191" s="249" t="s">
        <v>107</v>
      </c>
      <c r="D191" s="249"/>
      <c r="E191" s="249"/>
      <c r="F191" s="272" t="s">
        <v>663</v>
      </c>
      <c r="G191" s="249"/>
      <c r="H191" s="249" t="s">
        <v>735</v>
      </c>
      <c r="I191" s="249" t="s">
        <v>659</v>
      </c>
      <c r="J191" s="249">
        <v>50</v>
      </c>
      <c r="K191" s="297"/>
    </row>
    <row r="192" s="1" customFormat="1" ht="15" customHeight="1">
      <c r="B192" s="274"/>
      <c r="C192" s="249" t="s">
        <v>736</v>
      </c>
      <c r="D192" s="249"/>
      <c r="E192" s="249"/>
      <c r="F192" s="272" t="s">
        <v>663</v>
      </c>
      <c r="G192" s="249"/>
      <c r="H192" s="249" t="s">
        <v>737</v>
      </c>
      <c r="I192" s="249" t="s">
        <v>738</v>
      </c>
      <c r="J192" s="249"/>
      <c r="K192" s="297"/>
    </row>
    <row r="193" s="1" customFormat="1" ht="15" customHeight="1">
      <c r="B193" s="274"/>
      <c r="C193" s="249" t="s">
        <v>739</v>
      </c>
      <c r="D193" s="249"/>
      <c r="E193" s="249"/>
      <c r="F193" s="272" t="s">
        <v>663</v>
      </c>
      <c r="G193" s="249"/>
      <c r="H193" s="249" t="s">
        <v>740</v>
      </c>
      <c r="I193" s="249" t="s">
        <v>738</v>
      </c>
      <c r="J193" s="249"/>
      <c r="K193" s="297"/>
    </row>
    <row r="194" s="1" customFormat="1" ht="15" customHeight="1">
      <c r="B194" s="274"/>
      <c r="C194" s="249" t="s">
        <v>741</v>
      </c>
      <c r="D194" s="249"/>
      <c r="E194" s="249"/>
      <c r="F194" s="272" t="s">
        <v>663</v>
      </c>
      <c r="G194" s="249"/>
      <c r="H194" s="249" t="s">
        <v>742</v>
      </c>
      <c r="I194" s="249" t="s">
        <v>738</v>
      </c>
      <c r="J194" s="249"/>
      <c r="K194" s="297"/>
    </row>
    <row r="195" s="1" customFormat="1" ht="15" customHeight="1">
      <c r="B195" s="274"/>
      <c r="C195" s="311" t="s">
        <v>743</v>
      </c>
      <c r="D195" s="249"/>
      <c r="E195" s="249"/>
      <c r="F195" s="272" t="s">
        <v>663</v>
      </c>
      <c r="G195" s="249"/>
      <c r="H195" s="249" t="s">
        <v>744</v>
      </c>
      <c r="I195" s="249" t="s">
        <v>745</v>
      </c>
      <c r="J195" s="312" t="s">
        <v>746</v>
      </c>
      <c r="K195" s="297"/>
    </row>
    <row r="196" s="1" customFormat="1" ht="15" customHeight="1">
      <c r="B196" s="274"/>
      <c r="C196" s="311" t="s">
        <v>43</v>
      </c>
      <c r="D196" s="249"/>
      <c r="E196" s="249"/>
      <c r="F196" s="272" t="s">
        <v>657</v>
      </c>
      <c r="G196" s="249"/>
      <c r="H196" s="246" t="s">
        <v>747</v>
      </c>
      <c r="I196" s="249" t="s">
        <v>748</v>
      </c>
      <c r="J196" s="249"/>
      <c r="K196" s="297"/>
    </row>
    <row r="197" s="1" customFormat="1" ht="15" customHeight="1">
      <c r="B197" s="274"/>
      <c r="C197" s="311" t="s">
        <v>749</v>
      </c>
      <c r="D197" s="249"/>
      <c r="E197" s="249"/>
      <c r="F197" s="272" t="s">
        <v>657</v>
      </c>
      <c r="G197" s="249"/>
      <c r="H197" s="249" t="s">
        <v>750</v>
      </c>
      <c r="I197" s="249" t="s">
        <v>692</v>
      </c>
      <c r="J197" s="249"/>
      <c r="K197" s="297"/>
    </row>
    <row r="198" s="1" customFormat="1" ht="15" customHeight="1">
      <c r="B198" s="274"/>
      <c r="C198" s="311" t="s">
        <v>751</v>
      </c>
      <c r="D198" s="249"/>
      <c r="E198" s="249"/>
      <c r="F198" s="272" t="s">
        <v>657</v>
      </c>
      <c r="G198" s="249"/>
      <c r="H198" s="249" t="s">
        <v>752</v>
      </c>
      <c r="I198" s="249" t="s">
        <v>692</v>
      </c>
      <c r="J198" s="249"/>
      <c r="K198" s="297"/>
    </row>
    <row r="199" s="1" customFormat="1" ht="15" customHeight="1">
      <c r="B199" s="274"/>
      <c r="C199" s="311" t="s">
        <v>753</v>
      </c>
      <c r="D199" s="249"/>
      <c r="E199" s="249"/>
      <c r="F199" s="272" t="s">
        <v>663</v>
      </c>
      <c r="G199" s="249"/>
      <c r="H199" s="249" t="s">
        <v>754</v>
      </c>
      <c r="I199" s="249" t="s">
        <v>692</v>
      </c>
      <c r="J199" s="249"/>
      <c r="K199" s="297"/>
    </row>
    <row r="200" s="1" customFormat="1" ht="15" customHeight="1">
      <c r="B200" s="303"/>
      <c r="C200" s="313"/>
      <c r="D200" s="304"/>
      <c r="E200" s="304"/>
      <c r="F200" s="304"/>
      <c r="G200" s="304"/>
      <c r="H200" s="304"/>
      <c r="I200" s="304"/>
      <c r="J200" s="304"/>
      <c r="K200" s="305"/>
    </row>
    <row r="201" s="1" customFormat="1" ht="18.75" customHeight="1">
      <c r="B201" s="285"/>
      <c r="C201" s="295"/>
      <c r="D201" s="295"/>
      <c r="E201" s="295"/>
      <c r="F201" s="306"/>
      <c r="G201" s="295"/>
      <c r="H201" s="295"/>
      <c r="I201" s="295"/>
      <c r="J201" s="295"/>
      <c r="K201" s="285"/>
    </row>
    <row r="202" s="1" customFormat="1" ht="18.75" customHeight="1">
      <c r="B202" s="257"/>
      <c r="C202" s="257"/>
      <c r="D202" s="257"/>
      <c r="E202" s="257"/>
      <c r="F202" s="257"/>
      <c r="G202" s="257"/>
      <c r="H202" s="257"/>
      <c r="I202" s="257"/>
      <c r="J202" s="257"/>
      <c r="K202" s="257"/>
    </row>
    <row r="203" s="1" customFormat="1" ht="13.5">
      <c r="B203" s="236"/>
      <c r="C203" s="237"/>
      <c r="D203" s="237"/>
      <c r="E203" s="237"/>
      <c r="F203" s="237"/>
      <c r="G203" s="237"/>
      <c r="H203" s="237"/>
      <c r="I203" s="237"/>
      <c r="J203" s="237"/>
      <c r="K203" s="238"/>
    </row>
    <row r="204" s="1" customFormat="1" ht="21" customHeight="1">
      <c r="B204" s="239"/>
      <c r="C204" s="240" t="s">
        <v>755</v>
      </c>
      <c r="D204" s="240"/>
      <c r="E204" s="240"/>
      <c r="F204" s="240"/>
      <c r="G204" s="240"/>
      <c r="H204" s="240"/>
      <c r="I204" s="240"/>
      <c r="J204" s="240"/>
      <c r="K204" s="241"/>
    </row>
    <row r="205" s="1" customFormat="1" ht="25.5" customHeight="1">
      <c r="B205" s="239"/>
      <c r="C205" s="314" t="s">
        <v>756</v>
      </c>
      <c r="D205" s="314"/>
      <c r="E205" s="314"/>
      <c r="F205" s="314" t="s">
        <v>757</v>
      </c>
      <c r="G205" s="315"/>
      <c r="H205" s="314" t="s">
        <v>758</v>
      </c>
      <c r="I205" s="314"/>
      <c r="J205" s="314"/>
      <c r="K205" s="241"/>
    </row>
    <row r="206" s="1" customFormat="1" ht="5.25" customHeight="1">
      <c r="B206" s="274"/>
      <c r="C206" s="269"/>
      <c r="D206" s="269"/>
      <c r="E206" s="269"/>
      <c r="F206" s="269"/>
      <c r="G206" s="295"/>
      <c r="H206" s="269"/>
      <c r="I206" s="269"/>
      <c r="J206" s="269"/>
      <c r="K206" s="297"/>
    </row>
    <row r="207" s="1" customFormat="1" ht="15" customHeight="1">
      <c r="B207" s="274"/>
      <c r="C207" s="249" t="s">
        <v>748</v>
      </c>
      <c r="D207" s="249"/>
      <c r="E207" s="249"/>
      <c r="F207" s="272" t="s">
        <v>44</v>
      </c>
      <c r="G207" s="249"/>
      <c r="H207" s="249" t="s">
        <v>759</v>
      </c>
      <c r="I207" s="249"/>
      <c r="J207" s="249"/>
      <c r="K207" s="297"/>
    </row>
    <row r="208" s="1" customFormat="1" ht="15" customHeight="1">
      <c r="B208" s="274"/>
      <c r="C208" s="249"/>
      <c r="D208" s="249"/>
      <c r="E208" s="249"/>
      <c r="F208" s="272" t="s">
        <v>45</v>
      </c>
      <c r="G208" s="249"/>
      <c r="H208" s="249" t="s">
        <v>760</v>
      </c>
      <c r="I208" s="249"/>
      <c r="J208" s="249"/>
      <c r="K208" s="297"/>
    </row>
    <row r="209" s="1" customFormat="1" ht="15" customHeight="1">
      <c r="B209" s="274"/>
      <c r="C209" s="249"/>
      <c r="D209" s="249"/>
      <c r="E209" s="249"/>
      <c r="F209" s="272" t="s">
        <v>48</v>
      </c>
      <c r="G209" s="249"/>
      <c r="H209" s="249" t="s">
        <v>761</v>
      </c>
      <c r="I209" s="249"/>
      <c r="J209" s="249"/>
      <c r="K209" s="297"/>
    </row>
    <row r="210" s="1" customFormat="1" ht="15" customHeight="1">
      <c r="B210" s="274"/>
      <c r="C210" s="249"/>
      <c r="D210" s="249"/>
      <c r="E210" s="249"/>
      <c r="F210" s="272" t="s">
        <v>46</v>
      </c>
      <c r="G210" s="249"/>
      <c r="H210" s="249" t="s">
        <v>762</v>
      </c>
      <c r="I210" s="249"/>
      <c r="J210" s="249"/>
      <c r="K210" s="297"/>
    </row>
    <row r="211" s="1" customFormat="1" ht="15" customHeight="1">
      <c r="B211" s="274"/>
      <c r="C211" s="249"/>
      <c r="D211" s="249"/>
      <c r="E211" s="249"/>
      <c r="F211" s="272" t="s">
        <v>47</v>
      </c>
      <c r="G211" s="249"/>
      <c r="H211" s="249" t="s">
        <v>763</v>
      </c>
      <c r="I211" s="249"/>
      <c r="J211" s="249"/>
      <c r="K211" s="297"/>
    </row>
    <row r="212" s="1" customFormat="1" ht="15" customHeight="1">
      <c r="B212" s="274"/>
      <c r="C212" s="249"/>
      <c r="D212" s="249"/>
      <c r="E212" s="249"/>
      <c r="F212" s="272"/>
      <c r="G212" s="249"/>
      <c r="H212" s="249"/>
      <c r="I212" s="249"/>
      <c r="J212" s="249"/>
      <c r="K212" s="297"/>
    </row>
    <row r="213" s="1" customFormat="1" ht="15" customHeight="1">
      <c r="B213" s="274"/>
      <c r="C213" s="249" t="s">
        <v>704</v>
      </c>
      <c r="D213" s="249"/>
      <c r="E213" s="249"/>
      <c r="F213" s="272" t="s">
        <v>80</v>
      </c>
      <c r="G213" s="249"/>
      <c r="H213" s="249" t="s">
        <v>764</v>
      </c>
      <c r="I213" s="249"/>
      <c r="J213" s="249"/>
      <c r="K213" s="297"/>
    </row>
    <row r="214" s="1" customFormat="1" ht="15" customHeight="1">
      <c r="B214" s="274"/>
      <c r="C214" s="249"/>
      <c r="D214" s="249"/>
      <c r="E214" s="249"/>
      <c r="F214" s="272" t="s">
        <v>89</v>
      </c>
      <c r="G214" s="249"/>
      <c r="H214" s="249" t="s">
        <v>603</v>
      </c>
      <c r="I214" s="249"/>
      <c r="J214" s="249"/>
      <c r="K214" s="297"/>
    </row>
    <row r="215" s="1" customFormat="1" ht="15" customHeight="1">
      <c r="B215" s="274"/>
      <c r="C215" s="249"/>
      <c r="D215" s="249"/>
      <c r="E215" s="249"/>
      <c r="F215" s="272" t="s">
        <v>601</v>
      </c>
      <c r="G215" s="249"/>
      <c r="H215" s="249" t="s">
        <v>765</v>
      </c>
      <c r="I215" s="249"/>
      <c r="J215" s="249"/>
      <c r="K215" s="297"/>
    </row>
    <row r="216" s="1" customFormat="1" ht="15" customHeight="1">
      <c r="B216" s="316"/>
      <c r="C216" s="249"/>
      <c r="D216" s="249"/>
      <c r="E216" s="249"/>
      <c r="F216" s="272" t="s">
        <v>92</v>
      </c>
      <c r="G216" s="311"/>
      <c r="H216" s="301" t="s">
        <v>604</v>
      </c>
      <c r="I216" s="301"/>
      <c r="J216" s="301"/>
      <c r="K216" s="317"/>
    </row>
    <row r="217" s="1" customFormat="1" ht="15" customHeight="1">
      <c r="B217" s="316"/>
      <c r="C217" s="249"/>
      <c r="D217" s="249"/>
      <c r="E217" s="249"/>
      <c r="F217" s="272" t="s">
        <v>116</v>
      </c>
      <c r="G217" s="311"/>
      <c r="H217" s="301" t="s">
        <v>766</v>
      </c>
      <c r="I217" s="301"/>
      <c r="J217" s="301"/>
      <c r="K217" s="317"/>
    </row>
    <row r="218" s="1" customFormat="1" ht="15" customHeight="1">
      <c r="B218" s="316"/>
      <c r="C218" s="249"/>
      <c r="D218" s="249"/>
      <c r="E218" s="249"/>
      <c r="F218" s="272"/>
      <c r="G218" s="311"/>
      <c r="H218" s="301"/>
      <c r="I218" s="301"/>
      <c r="J218" s="301"/>
      <c r="K218" s="317"/>
    </row>
    <row r="219" s="1" customFormat="1" ht="15" customHeight="1">
      <c r="B219" s="316"/>
      <c r="C219" s="249" t="s">
        <v>728</v>
      </c>
      <c r="D219" s="249"/>
      <c r="E219" s="249"/>
      <c r="F219" s="272">
        <v>1</v>
      </c>
      <c r="G219" s="311"/>
      <c r="H219" s="301" t="s">
        <v>767</v>
      </c>
      <c r="I219" s="301"/>
      <c r="J219" s="301"/>
      <c r="K219" s="317"/>
    </row>
    <row r="220" s="1" customFormat="1" ht="15" customHeight="1">
      <c r="B220" s="316"/>
      <c r="C220" s="249"/>
      <c r="D220" s="249"/>
      <c r="E220" s="249"/>
      <c r="F220" s="272">
        <v>2</v>
      </c>
      <c r="G220" s="311"/>
      <c r="H220" s="301" t="s">
        <v>768</v>
      </c>
      <c r="I220" s="301"/>
      <c r="J220" s="301"/>
      <c r="K220" s="317"/>
    </row>
    <row r="221" s="1" customFormat="1" ht="15" customHeight="1">
      <c r="B221" s="316"/>
      <c r="C221" s="249"/>
      <c r="D221" s="249"/>
      <c r="E221" s="249"/>
      <c r="F221" s="272">
        <v>3</v>
      </c>
      <c r="G221" s="311"/>
      <c r="H221" s="301" t="s">
        <v>769</v>
      </c>
      <c r="I221" s="301"/>
      <c r="J221" s="301"/>
      <c r="K221" s="317"/>
    </row>
    <row r="222" s="1" customFormat="1" ht="15" customHeight="1">
      <c r="B222" s="316"/>
      <c r="C222" s="249"/>
      <c r="D222" s="249"/>
      <c r="E222" s="249"/>
      <c r="F222" s="272">
        <v>4</v>
      </c>
      <c r="G222" s="311"/>
      <c r="H222" s="301" t="s">
        <v>770</v>
      </c>
      <c r="I222" s="301"/>
      <c r="J222" s="301"/>
      <c r="K222" s="317"/>
    </row>
    <row r="223" s="1" customFormat="1" ht="12.75" customHeight="1">
      <c r="B223" s="318"/>
      <c r="C223" s="319"/>
      <c r="D223" s="319"/>
      <c r="E223" s="319"/>
      <c r="F223" s="319"/>
      <c r="G223" s="319"/>
      <c r="H223" s="319"/>
      <c r="I223" s="319"/>
      <c r="J223" s="319"/>
      <c r="K223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2023-06-05T07:09:58Z</dcterms:created>
  <dcterms:modified xsi:type="dcterms:W3CDTF">2023-06-05T07:10:05Z</dcterms:modified>
</cp:coreProperties>
</file>