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JankoM" reservationPassword="0"/>
  <workbookPr/>
  <bookViews>
    <workbookView xWindow="240" yWindow="120" windowWidth="14940" windowHeight="9225" activeTab="0"/>
  </bookViews>
  <sheets>
    <sheet name="Rekapitulace" sheetId="1" r:id="rId1"/>
    <sheet name="PS 01" sheetId="2" r:id="rId2"/>
    <sheet name="PS 02" sheetId="3" r:id="rId3"/>
    <sheet name="PS 03" sheetId="4" r:id="rId4"/>
    <sheet name="SO 98-98" sheetId="5" r:id="rId5"/>
  </sheets>
  <definedNames/>
  <calcPr/>
  <webPublishing/>
</workbook>
</file>

<file path=xl/sharedStrings.xml><?xml version="1.0" encoding="utf-8"?>
<sst xmlns="http://schemas.openxmlformats.org/spreadsheetml/2006/main" count="3542" uniqueCount="446">
  <si>
    <t>Aspe</t>
  </si>
  <si>
    <t>Rekapitulace ceny</t>
  </si>
  <si>
    <t>S632000189</t>
  </si>
  <si>
    <t>Rekonstrukce přejezdů P3468, P3471 a P3475 trati Rybniště - Varnsdorf</t>
  </si>
  <si>
    <t>ZŘ</t>
  </si>
  <si>
    <t>20230426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</si>
  <si>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</si>
  <si>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</si>
  <si>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</si>
  <si>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</si>
  <si>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</si>
  <si>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</si>
  <si>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</si>
  <si>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Počet neoceněných položek</t>
  </si>
  <si>
    <t>D.1.1</t>
  </si>
  <si>
    <t>Železniční zabezpečovací zařízení</t>
  </si>
  <si>
    <t xml:space="preserve">  PS 01</t>
  </si>
  <si>
    <t>PZS RV19 v km 7,767</t>
  </si>
  <si>
    <t>SŽDC05</t>
  </si>
  <si>
    <t>S</t>
  </si>
  <si>
    <t>O</t>
  </si>
  <si>
    <t>Soupis prací objektu</t>
  </si>
  <si>
    <t xml:space="preserve">Stavba: </t>
  </si>
  <si>
    <t>0,00</t>
  </si>
  <si>
    <t>15,00</t>
  </si>
  <si>
    <t>21,00</t>
  </si>
  <si>
    <t>3</t>
  </si>
  <si>
    <t>2</t>
  </si>
  <si>
    <t>Objekt: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</si>
  <si>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</si>
  <si>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</si>
  <si>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</si>
  <si>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</si>
  <si>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</si>
  <si>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</si>
  <si>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</si>
  <si>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hmotnost</t>
  </si>
  <si>
    <t>Celková hmotnost</t>
  </si>
  <si>
    <t>Jednotková cena</t>
  </si>
  <si>
    <t>Dodávka</t>
  </si>
  <si>
    <t>Jednotková</t>
  </si>
  <si>
    <t>Celkem</t>
  </si>
  <si>
    <t>Cenové soustavy</t>
  </si>
  <si>
    <t>Počet položek s nulovou cenou</t>
  </si>
  <si>
    <t>O1</t>
  </si>
  <si>
    <t>PS 01</t>
  </si>
  <si>
    <t>SD</t>
  </si>
  <si>
    <t>1</t>
  </si>
  <si>
    <t>Zemní práce</t>
  </si>
  <si>
    <t>P</t>
  </si>
  <si>
    <t>29111</t>
  </si>
  <si>
    <t/>
  </si>
  <si>
    <t>OSTATNÍ POŽADAVKY - GEODETICKÉ ZAMĚŘENÍ - DÉLKOVÉ</t>
  </si>
  <si>
    <t>HM</t>
  </si>
  <si>
    <t>2022_OTSKP</t>
  </si>
  <si>
    <t>PP</t>
  </si>
  <si>
    <t>VV</t>
  </si>
  <si>
    <t>TS</t>
  </si>
  <si>
    <t>Technická specifikace položky odpovídá příslušné cenové soustavě</t>
  </si>
  <si>
    <t>131933</t>
  </si>
  <si>
    <t>HLOUBENÍ JAM ZAPAŽ I NEPAŽ TŘ. III, ODVOZ DO 3KM</t>
  </si>
  <si>
    <t>M3</t>
  </si>
  <si>
    <t>13293</t>
  </si>
  <si>
    <t>HLOUBENÍ RÝH ŠÍŘ DO 2M PAŽ I NEPAŽ TŘ. III</t>
  </si>
  <si>
    <t>4</t>
  </si>
  <si>
    <t>14173</t>
  </si>
  <si>
    <t>PROTLAČOVÁNÍ POTRUBÍ Z PLAST HMOT DN DO 200MM</t>
  </si>
  <si>
    <t>M</t>
  </si>
  <si>
    <t>5</t>
  </si>
  <si>
    <t>27211</t>
  </si>
  <si>
    <t>ZÁKLADY Z DÍLCŮ BETONOVÝCH</t>
  </si>
  <si>
    <t>6</t>
  </si>
  <si>
    <t>17411</t>
  </si>
  <si>
    <t>ZÁSYP JAM A RÝH ZEMINOU SE ZHUTNĚNÍM</t>
  </si>
  <si>
    <t>8</t>
  </si>
  <si>
    <t>514000</t>
  </si>
  <si>
    <t>KOLEJOVÉ LOŽE - PROČIŠTĚNÍ</t>
  </si>
  <si>
    <t>9</t>
  </si>
  <si>
    <t>701001</t>
  </si>
  <si>
    <t>OZNAČOVACÍ ŠTÍTEK KABELOVÉHO VEDENÍ, SPOJKY NEBO KABELOVÉ SKŘÍNĚ (VČETNĚ OBJÍMKY)</t>
  </si>
  <si>
    <t>KUS</t>
  </si>
  <si>
    <t>10</t>
  </si>
  <si>
    <t>701004</t>
  </si>
  <si>
    <t>VYHLEDÁVACÍ MARKER ZEMNÍ</t>
  </si>
  <si>
    <t>11</t>
  </si>
  <si>
    <t>702111</t>
  </si>
  <si>
    <t>KABELOVÝ ŽLAB ZEMNÍ VČETNĚ KRYTU SVĚTLÉ ŠÍŘKY DO 120 MM</t>
  </si>
  <si>
    <t>12</t>
  </si>
  <si>
    <t>702212</t>
  </si>
  <si>
    <t>KABELOVÁ CHRÁNIČKA ZEMNÍ DN PŘES 100 DO 200 MM</t>
  </si>
  <si>
    <t>13</t>
  </si>
  <si>
    <t>702312</t>
  </si>
  <si>
    <t>ZAKRYTÍ KABELŮ VÝSTRAŽNOU FÓLIÍ ŠÍŘKY PŘES 20 DO 40 CM</t>
  </si>
  <si>
    <t>14</t>
  </si>
  <si>
    <t>702901</t>
  </si>
  <si>
    <t>ZASYPÁNÍ KABELOVÉHO ŽLABU VRSTVOU Z PŘESÁTÉHO PÍSKU ČI VÝKOPKU SVĚTLÉ ŠÍŘKY DO 120 MM</t>
  </si>
  <si>
    <t>Kabelizace</t>
  </si>
  <si>
    <t>17</t>
  </si>
  <si>
    <t>75A131</t>
  </si>
  <si>
    <t>KABEL METALICKÝ DVOUPLÁŠŤOVÝ DO 12 PÁRŮ - DODÁVKA</t>
  </si>
  <si>
    <t>KMPÁR</t>
  </si>
  <si>
    <t>19</t>
  </si>
  <si>
    <t>75A217</t>
  </si>
  <si>
    <t>ZATAŽENÍ A SPOJKOVÁNÍ KABELŮ DO 12 PÁRŮ - MONTÁŽ</t>
  </si>
  <si>
    <t>21</t>
  </si>
  <si>
    <t>75A311</t>
  </si>
  <si>
    <t>KABELOVÁ FORMA (UKONČENÍ KABELŮ) PRO KABELY ZABEZPEČOVACÍ DO 12 PÁRŮ</t>
  </si>
  <si>
    <t>23</t>
  </si>
  <si>
    <t>75A321</t>
  </si>
  <si>
    <t>SPOJKA ROVNÁ PRO PLASTOVÉ KABELY S JÁDRY O PRŮMĚRU 1 MM2 DO 12 PÁRŮ</t>
  </si>
  <si>
    <t>25</t>
  </si>
  <si>
    <t>75A410</t>
  </si>
  <si>
    <t>OZNAČENÍ KABELŮ ZNAČKOVACÍ KABELOVÝM ŠTÍTKEM</t>
  </si>
  <si>
    <t>26</t>
  </si>
  <si>
    <t>75B111</t>
  </si>
  <si>
    <t>VNITŘNÍ KABELOVÉ ROZVODY DO 20 KABELŮ - DODÁVKA</t>
  </si>
  <si>
    <t>27</t>
  </si>
  <si>
    <t>75B117</t>
  </si>
  <si>
    <t>VNITŘNÍ KABELOVÉ ROZVODY DO 20 KABELŮ - MONTÁŽ</t>
  </si>
  <si>
    <t>29</t>
  </si>
  <si>
    <t>75I221</t>
  </si>
  <si>
    <t>KABEL ZEMNÍ DVOUPLÁŠŤOVÝ BEZ PANCÍŘE PRŮMĚRU ŽÍLY 0,8 MM DO 5XN</t>
  </si>
  <si>
    <t>KMČTYŘKA</t>
  </si>
  <si>
    <t>30</t>
  </si>
  <si>
    <t>75I22X</t>
  </si>
  <si>
    <t>KABEL ZEMNÍ DVOUPLÁŠŤOVÝ BEZ PANCÍŘE PRŮMĚRU ŽÍLY 0,8 MM - MONTÁŽ</t>
  </si>
  <si>
    <t>31</t>
  </si>
  <si>
    <t>75IH31</t>
  </si>
  <si>
    <t>UKONČENÍ KABELU FORMA KABELOVÁ DÉLKY DO 0,5 M DO 5XN</t>
  </si>
  <si>
    <t>32</t>
  </si>
  <si>
    <t>702421</t>
  </si>
  <si>
    <t>KABELOVÝ PROSTUP DO OBJEKTU PŘES ZÁKLAD BETONOVÝ SVĚTLÉ ŠÍŘKY DO 100 MM</t>
  </si>
  <si>
    <t>33</t>
  </si>
  <si>
    <t>742H42</t>
  </si>
  <si>
    <t>KABEL NN ČTYŘ- A PĚTIŽÍLOVÝ CU FLEXIBILNÍ OD 4 DO 16 MM2</t>
  </si>
  <si>
    <t>34</t>
  </si>
  <si>
    <t>742P13</t>
  </si>
  <si>
    <t>ZATAŽENÍ KABELU DO CHRÁNIČKY - KABEL DO 4 KG/M</t>
  </si>
  <si>
    <t>Montáže technologie</t>
  </si>
  <si>
    <t>36</t>
  </si>
  <si>
    <t>75B939</t>
  </si>
  <si>
    <t>INDIVIDUÁLNÍ SW ELEKTRONICKÉHO STAVĚDLA S RELÉOVÝM ROZHRANÍM - ÚPRAVA</t>
  </si>
  <si>
    <t>V.J.</t>
  </si>
  <si>
    <t>41</t>
  </si>
  <si>
    <t>46</t>
  </si>
  <si>
    <t>75D117</t>
  </si>
  <si>
    <t>SKŘÍŇ LOGIKY RELÉOVÉHO PŘEJEZDOVÉHO ZABEZPEČOVACÍHO ZAŘÍZENÍ - MONTÁŽ</t>
  </si>
  <si>
    <t>49</t>
  </si>
  <si>
    <t>75D217</t>
  </si>
  <si>
    <t>VÝSTRAŽNÍK SE ZÁVOROU, 1 SKŘÍŇ - MONTÁŽ</t>
  </si>
  <si>
    <t>54</t>
  </si>
  <si>
    <t>75B877</t>
  </si>
  <si>
    <t>ZAŘÍZENÍ BEZPEČNÉ KOMUNIKACE MEZI ZABEZPEČOVACÍMI ZAŘÍZENÍMI (32 PERIFERIÍ) - MONTÁŽ</t>
  </si>
  <si>
    <t>55</t>
  </si>
  <si>
    <t>75B569</t>
  </si>
  <si>
    <t>ÚPRAVA RELÉOVÝCH, NAPÁJECÍCH NEBO KABELOVÝCH STOJANŮ NEBO SKŘÍNÍ</t>
  </si>
  <si>
    <t>56</t>
  </si>
  <si>
    <t>R75D117</t>
  </si>
  <si>
    <t>ZÁZNAMOVÉ ZAŘÍZENÍ - MONTÁŽ SW NASTAVENÍ</t>
  </si>
  <si>
    <t>R-položka</t>
  </si>
  <si>
    <t>1. Položka obsahuje:  
 – kompletní montáž (oživení, konfigurace, nastavení a uvedení do provozu) specifikovaného bloku/zařízení a souvisejícího příslušenství včetně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</si>
  <si>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Dodávky technologie</t>
  </si>
  <si>
    <t>65</t>
  </si>
  <si>
    <t>744622</t>
  </si>
  <si>
    <t>JISTIČ DVOUPÓLOVÝ (1+N, 10 KA) OD 4 DO 10 A</t>
  </si>
  <si>
    <t>69</t>
  </si>
  <si>
    <t>80</t>
  </si>
  <si>
    <t>75D111</t>
  </si>
  <si>
    <t>SKŘÍŇ LOGIKY RELÉOVÉHO PŘEJEZDOVÉHO ZABEZPEČOVACÍHO ZAŘÍZENÍ - DODÁVKA</t>
  </si>
  <si>
    <t>83</t>
  </si>
  <si>
    <t>75D211</t>
  </si>
  <si>
    <t>VÝSTRAŽNÍK SE ZÁVOROU, 1 SKŘÍŇ - DODÁVKA</t>
  </si>
  <si>
    <t>90</t>
  </si>
  <si>
    <t>75B871</t>
  </si>
  <si>
    <t>ZAŘÍZENÍ BEZPEČNÉ KOMUNIKACE MEZI ZABEZPEČOVACÍMI ZAŘÍZENÍMI (32 PERIFERIÍ) - DODÁVKA</t>
  </si>
  <si>
    <t>91</t>
  </si>
  <si>
    <t>914251</t>
  </si>
  <si>
    <t>DOPRAVNÍ ZNAČKY ZVĚTŠENÉ VELIKOSTI HLINÍKOVÉ - DODÁVKA A MONTÁŽ</t>
  </si>
  <si>
    <t>92</t>
  </si>
  <si>
    <t>914121</t>
  </si>
  <si>
    <t>DOPRAVNÍ ZNAČKY ZÁKLADNÍ VELIKOSTI OCELOVÉ FÓLIE TŘ 1 - DODÁVKA A MONTÁŽ</t>
  </si>
  <si>
    <t>Zkoušky, revize a HZS</t>
  </si>
  <si>
    <t>94</t>
  </si>
  <si>
    <t>747701</t>
  </si>
  <si>
    <t>DOKONČOVACÍ MONTÁŽNÍ PRÁCE NA ELEKTRICKÉM ZAŘÍZENÍ</t>
  </si>
  <si>
    <t>HOD</t>
  </si>
  <si>
    <t>96</t>
  </si>
  <si>
    <t>75E127</t>
  </si>
  <si>
    <t>CELKOVÁ PROHLÍDKA ZAŘÍZENÍ A VYHOTOVENÍ REVIZNÍ ZPRÁVY</t>
  </si>
  <si>
    <t>97</t>
  </si>
  <si>
    <t>75E197</t>
  </si>
  <si>
    <t>PŘÍPRAVA A CELKOVÉ ZKOUŠKY PŘEJEZDOVÉHO ZABEZPEČOVACÍHO ZAŘÍZENÍ PRO JEDNU KOLEJ</t>
  </si>
  <si>
    <t>98</t>
  </si>
  <si>
    <t>75E1B7</t>
  </si>
  <si>
    <t>REGULACE A ZKOUŠENÍ ZABEZPEČOVACÍHO ZAŘÍZENÍ</t>
  </si>
  <si>
    <t>99</t>
  </si>
  <si>
    <t>75E1C7</t>
  </si>
  <si>
    <t>PROTOKOL UTZ</t>
  </si>
  <si>
    <t>100</t>
  </si>
  <si>
    <t>75IJ12</t>
  </si>
  <si>
    <t>MĚŘENÍ JEDNOSMĚRNÉ NA SDĚLOVACÍM KABELU</t>
  </si>
  <si>
    <t>Demontáže</t>
  </si>
  <si>
    <t>103</t>
  </si>
  <si>
    <t>75D228</t>
  </si>
  <si>
    <t>VÝSTRAŽNÍK BEZ ZÁVORY, 1 SKŘÍŇ - DEMONTÁŽ</t>
  </si>
  <si>
    <t>7</t>
  </si>
  <si>
    <t>Odpady</t>
  </si>
  <si>
    <t>116</t>
  </si>
  <si>
    <t>015113</t>
  </si>
  <si>
    <t>POPLATKY ZA LIKVIDACI ODPADŮ NEKONTAMINOVANÝCH - 17 05 04 VYTĚŽENÉ ZEMINY A HORNINY - III. TŘÍDA TĚŽITELNOSTI</t>
  </si>
  <si>
    <t>T</t>
  </si>
  <si>
    <t>117</t>
  </si>
  <si>
    <t>15140</t>
  </si>
  <si>
    <t>POPLATKY ZA LIKVIDACI ODPADŮ NEKONTAMINOVANÝCH - 17 01 01 BETON Z DEMOLIC OBJEKTŮ, ZÁKLADŮ TV</t>
  </si>
  <si>
    <t>118</t>
  </si>
  <si>
    <t>15310</t>
  </si>
  <si>
    <t>POPLATKY ZA LIKVIDACI ODPADŮ NEKONTAMINOVANÝCH - 16 02 14 ELEKTROŠROT (VYŘAZENÁ EL. ZAŘÍZENÍ A PŘÍSTR. - AL, CU A VZ. KOVY)</t>
  </si>
  <si>
    <t xml:space="preserve">  PS 02</t>
  </si>
  <si>
    <t>PZS RV22 v km 8,727</t>
  </si>
  <si>
    <t>PS 02</t>
  </si>
  <si>
    <t>029111</t>
  </si>
  <si>
    <t>12940</t>
  </si>
  <si>
    <t>ČIŠTĚNÍ RÁMOVÝCH A KLENBOVÝCH PROPUSTŮ OD NÁNOSŮ</t>
  </si>
  <si>
    <t>15</t>
  </si>
  <si>
    <t>744231</t>
  </si>
  <si>
    <t>KABELOVÁ SKŘÍŇ VENKOVNÍ SPOLEČNÁ PŘÍSTROJOVÁ PRO PŘEJEZDY</t>
  </si>
  <si>
    <t>16</t>
  </si>
  <si>
    <t>741B11</t>
  </si>
  <si>
    <t>ZEMNÍCÍ TYČ FEZN DÉLKY DO 2 M</t>
  </si>
  <si>
    <t>18</t>
  </si>
  <si>
    <t>75A141</t>
  </si>
  <si>
    <t>KABEL METALICKÝ DVOUPLÁŠŤOVÝ PŘES 12 PÁRŮ - DODÁVKA</t>
  </si>
  <si>
    <t>20</t>
  </si>
  <si>
    <t>75A227</t>
  </si>
  <si>
    <t>ZATAŽENÍ A SPOJKOVÁNÍ KABELŮ PŘES 12 PÁRŮ - MONTÁŽ</t>
  </si>
  <si>
    <t>22</t>
  </si>
  <si>
    <t>75A312</t>
  </si>
  <si>
    <t>KABELOVÁ FORMA (UKONČENÍ KABELŮ) PRO KABELY ZABEZPEČOVACÍ PŘES 12 PÁRŮ</t>
  </si>
  <si>
    <t>24</t>
  </si>
  <si>
    <t>75A322</t>
  </si>
  <si>
    <t>SPOJKA ROVNÁ PRO PLASTOVÉ KABELY S JÁDRY O PRŮMĚRU 1 MM2 PŘES 12 PÁRŮ</t>
  </si>
  <si>
    <t>28</t>
  </si>
  <si>
    <t>75D147</t>
  </si>
  <si>
    <t>KABELOVÁ SKŘÍŇ - MONTÁŽ</t>
  </si>
  <si>
    <t>37</t>
  </si>
  <si>
    <t>75B417</t>
  </si>
  <si>
    <t>STOJANOVÁ ŘADA PRO 1 STOJAN - MONTÁŽ</t>
  </si>
  <si>
    <t>38</t>
  </si>
  <si>
    <t>75B477</t>
  </si>
  <si>
    <t>KABELOVÝ ROŠT VODOROVNÝ - MONTÁŽ</t>
  </si>
  <si>
    <t>39</t>
  </si>
  <si>
    <t>75B6G7</t>
  </si>
  <si>
    <t>USMĚRŇOVAČ - MONTÁŽ</t>
  </si>
  <si>
    <t>40</t>
  </si>
  <si>
    <t>75B6T7</t>
  </si>
  <si>
    <t>BATERIE - MONTÁŽ</t>
  </si>
  <si>
    <t>42</t>
  </si>
  <si>
    <t>75N61X</t>
  </si>
  <si>
    <t>KOMPLEXNÍ OCHRANA TRS PŘED BLESKEM A PŘEPĚTÍM - MONTÁŽ</t>
  </si>
  <si>
    <t>47</t>
  </si>
  <si>
    <t>75D167</t>
  </si>
  <si>
    <t>RELÉOVÝ DOMEK (DO 18 M2) PREFABRIKOVANÝ - MONTÁŽ</t>
  </si>
  <si>
    <t>48</t>
  </si>
  <si>
    <t>75B497</t>
  </si>
  <si>
    <t>SKŘÍŇ KABELOVÁ - MONTÁŽ</t>
  </si>
  <si>
    <t>50</t>
  </si>
  <si>
    <t>75D237</t>
  </si>
  <si>
    <t>VÝSTRAŽNÍK SE ZÁVOROU, 2 SKŘÍNĚ - MONTÁŽ</t>
  </si>
  <si>
    <t>51</t>
  </si>
  <si>
    <t>75D227</t>
  </si>
  <si>
    <t>VÝSTRAŽNÍK BEZ ZÁVORY, 1 SKŘÍŇ - MONTÁŽ</t>
  </si>
  <si>
    <t>52</t>
  </si>
  <si>
    <t>75D277</t>
  </si>
  <si>
    <t>ZAŘÍZENÍ (PZZ) PRO NEVIDOMÉ - MONTÁŽ</t>
  </si>
  <si>
    <t>53</t>
  </si>
  <si>
    <t>75IECX</t>
  </si>
  <si>
    <t>VENKOVNÍ TELEFONNÍ OBJEKT - MONTÁŽ</t>
  </si>
  <si>
    <t>64</t>
  </si>
  <si>
    <t>744111</t>
  </si>
  <si>
    <t>ROZVODNICE NN MODULÁRNÍ, MIN. IP 30, DO 24 MODULŮ</t>
  </si>
  <si>
    <t>66</t>
  </si>
  <si>
    <t>744623</t>
  </si>
  <si>
    <t>JISTIČ DVOUPÓLOVÝ (1+N, 10 KA) OD 13 DO 20 A</t>
  </si>
  <si>
    <t>67</t>
  </si>
  <si>
    <t>744632</t>
  </si>
  <si>
    <t>JISTIČ TŘÍPÓLOVÝ (10 KA) OD 4 DO 10 A</t>
  </si>
  <si>
    <t>68</t>
  </si>
  <si>
    <t>744B41</t>
  </si>
  <si>
    <t>PÁČKOVÝ VYPÍNAČ ČTYŘPÓLOVÝ (3+N, 10 KA) DO 32 A</t>
  </si>
  <si>
    <t>70</t>
  </si>
  <si>
    <t>R75N611</t>
  </si>
  <si>
    <t>KOMPLEXNÍ OCHRANA PŘED BLESKEM A PŘEPĚTÍM</t>
  </si>
  <si>
    <t>1. Položka obsahuje:  
– dodávku specifikovaného bloku/zařízení včetně potřebného drobného montážního  
materiálu  
– dodávku souvisejícího příslušenství pro specifikovaný blok/zařízení  
– dopravu a skladování  
– kompletní montáž specifikovaného bloku/zařízení včetně drobného montážního materiálu  
– veškeré potřebné mechanizmy, včetně obsluhy, náklady na mzdy a přibližné (průměrné) náklady na pořízení potřebných materiálů včetně všech ostatních vedlejších nákladů  
2. Položka neobsahuje:  
X  
3. Způsob měření:  
Udává se počet kusů kompletní konstrukce nebo práce.</t>
  </si>
  <si>
    <t>73</t>
  </si>
  <si>
    <t>75B411</t>
  </si>
  <si>
    <t>STOJANOVÁ ŘADA PRO 1 STOJAN - DODÁVKA</t>
  </si>
  <si>
    <t>74</t>
  </si>
  <si>
    <t>75B471</t>
  </si>
  <si>
    <t>KABELOVÝ ROŠT VODOROVNÝ - DODÁVKA</t>
  </si>
  <si>
    <t>75</t>
  </si>
  <si>
    <t>75B6A1</t>
  </si>
  <si>
    <t>USMĚRŇOVAČ 24 V/50 A - DODÁVKA</t>
  </si>
  <si>
    <t>76</t>
  </si>
  <si>
    <t>75B6L1</t>
  </si>
  <si>
    <t>BEZÚDRŽBOVÁ BATERIE 24 V/160 AH - DODÁVKA</t>
  </si>
  <si>
    <t>81</t>
  </si>
  <si>
    <t>75D161</t>
  </si>
  <si>
    <t>RELÉOVÝ DOMEK (DO 18 M2) PREFABRIKOVANÝ, IZOLOVANÝ, S KLIMATIZACÍ A VNITŘNÍ KABELIZACÍ - DODÁVKA</t>
  </si>
  <si>
    <t>84</t>
  </si>
  <si>
    <t>75D231</t>
  </si>
  <si>
    <t>VÝSTRAŽNÍK SE ZÁVOROU, 2 SKŘÍNĚ - DODÁVKA</t>
  </si>
  <si>
    <t>85</t>
  </si>
  <si>
    <t>75D221</t>
  </si>
  <si>
    <t>VÝSTRAŽNÍK BEZ ZÁVORY, 1 SKŘÍŇ - DODÁVKA</t>
  </si>
  <si>
    <t>86</t>
  </si>
  <si>
    <t>74B830</t>
  </si>
  <si>
    <t>OCELOVÁ KONSTRUKCE NESTANDARDNÍ</t>
  </si>
  <si>
    <t>KG</t>
  </si>
  <si>
    <t>87</t>
  </si>
  <si>
    <t>75D271</t>
  </si>
  <si>
    <t>ZAŘÍZENÍ (PZZ) PRO NEVIDOMÉ - DODÁVKA</t>
  </si>
  <si>
    <t>88</t>
  </si>
  <si>
    <t>75IEC1</t>
  </si>
  <si>
    <t>VENKOVNÍ TELEFONNÍ OBJEKT NA SLOUPKU</t>
  </si>
  <si>
    <t>93</t>
  </si>
  <si>
    <t>914911</t>
  </si>
  <si>
    <t>SLOUPKY A STOJKY DOPRAVNÍCH ZNAČEK Z OCEL TRUBEK SE ZABETONOVÁNÍM - DODÁVKA A MONTÁŽ</t>
  </si>
  <si>
    <t>104</t>
  </si>
  <si>
    <t>75K67Y</t>
  </si>
  <si>
    <t>AKUMULÁTOROVÁ BATERIE - STOJAN/NOSIČ AKUMULÁTORŮ - DEMONTÁŽ</t>
  </si>
  <si>
    <t>105</t>
  </si>
  <si>
    <t>106</t>
  </si>
  <si>
    <t>75D248</t>
  </si>
  <si>
    <t>VÝSTRAŽNÍK BEZ ZÁVORY, 2 SKŘÍNĚ - DEMONTÁŽ</t>
  </si>
  <si>
    <t>107</t>
  </si>
  <si>
    <t>75D118</t>
  </si>
  <si>
    <t>SKŘÍŇ LOGIKY RELÉOVÉHO PŘEJEZDOVÉHO ZABEZPEČOVACÍHO ZAŘÍZENÍ - DEMONTÁŽ</t>
  </si>
  <si>
    <t>113</t>
  </si>
  <si>
    <t>75B6G8</t>
  </si>
  <si>
    <t>USMĚRŇOVAČ - DEMONTÁŽ</t>
  </si>
  <si>
    <t>114</t>
  </si>
  <si>
    <t>744Z01</t>
  </si>
  <si>
    <t>DEMONTÁŽ ROZVODNICE NN</t>
  </si>
  <si>
    <t>746Z34</t>
  </si>
  <si>
    <t>DEMONTÁŽE BETONOVÝCH ZÁKLADŮ</t>
  </si>
  <si>
    <t>119</t>
  </si>
  <si>
    <t>015140</t>
  </si>
  <si>
    <t>120</t>
  </si>
  <si>
    <t>015310</t>
  </si>
  <si>
    <t xml:space="preserve">  PS 03</t>
  </si>
  <si>
    <t>PZS V1 v km 10,253</t>
  </si>
  <si>
    <t>PS 03</t>
  </si>
  <si>
    <t>742I11</t>
  </si>
  <si>
    <t>KABEL NN CU OVLÁDACÍ 7-12ŽÍLOVÝ DO 2,5 MM2</t>
  </si>
  <si>
    <t>742I21</t>
  </si>
  <si>
    <t>KABEL NN CU OVLÁDACÍ 19-24ŽÍLOVÝ DO 2,5 MM2</t>
  </si>
  <si>
    <t>35</t>
  </si>
  <si>
    <t>43</t>
  </si>
  <si>
    <t>R75N61X</t>
  </si>
  <si>
    <t>KOMPLEXNÍ OCHRANA PŘED BLESKEM A PŘEPĚTÍM - MONTÁŽ</t>
  </si>
  <si>
    <t>1. Položka obsahuje:  
– kompletní montáž specifikovaného bloku/zařízení a souvisejícího příslušenství včetně potřebného drobného montážního materiálu  
– veškeré potřebné mechanizmy, včetně obsluhy, náklady na mzdy a přibližné (průměrné) náklady na pořízení potřebných materiálů včetně všech ostatních vedlejších nákladů  
2. Položka neobsahuje:  
X  
3. Způsob měření:  
Udává se počet kusů kompletní konstrukce nebo práce.</t>
  </si>
  <si>
    <t>45</t>
  </si>
  <si>
    <t>75C917</t>
  </si>
  <si>
    <t>SNÍMAČ POČÍTAČE NÁPRAV - MONTÁŽ</t>
  </si>
  <si>
    <t>75C918</t>
  </si>
  <si>
    <t>SNÍMAČ POČÍTAČE NÁPRAV - DEMONTÁŽ</t>
  </si>
  <si>
    <t>75D247</t>
  </si>
  <si>
    <t>VÝSTRAŽNÍK BEZ ZÁVORY, 2 SKŘÍNĚ - MONTÁŽ</t>
  </si>
  <si>
    <t>57</t>
  </si>
  <si>
    <t>58</t>
  </si>
  <si>
    <t>59</t>
  </si>
  <si>
    <t>60</t>
  </si>
  <si>
    <t>921940</t>
  </si>
  <si>
    <t>MONTÁŽ PŘEJEZDU NEBO PŘECHODU Z JAKÝCHKOLIV VYZÍSKANÝCH NEBO REGENEROVANÝCH DÍLCŮ</t>
  </si>
  <si>
    <t>M2</t>
  </si>
  <si>
    <t>61</t>
  </si>
  <si>
    <t>965311</t>
  </si>
  <si>
    <t>ROZEBRÁNÍ PŘEJEZDU, PŘECHODU Z DÍLCŮ</t>
  </si>
  <si>
    <t>62</t>
  </si>
  <si>
    <t>919112</t>
  </si>
  <si>
    <t>ŘEZÁNÍ ASFALTOVÉHO KRYTU VOZOVEK TL DO 100MM</t>
  </si>
  <si>
    <t>63</t>
  </si>
  <si>
    <t>931311</t>
  </si>
  <si>
    <t>TĚSNĚNÍ DILATAČ SPAR ASF ZÁLIVKOU PRŮŘ DO 100MM2</t>
  </si>
  <si>
    <t>567532</t>
  </si>
  <si>
    <t>VRST PRO OBNOVU A OPR RECYK ZA STUDENA ASF EMUL TL DO 150MM</t>
  </si>
  <si>
    <t>113334</t>
  </si>
  <si>
    <t>ODSTRAN PODKL ZPEVNĚNÝCH PLOCH S ASFALT POJIVEM, ODVOZ DO 5KM</t>
  </si>
  <si>
    <t>75C537</t>
  </si>
  <si>
    <t>STOŽÁROVÉ NÁVĚSTIDLO OD ČTYŘ SVĚTEL - MONTÁŽ</t>
  </si>
  <si>
    <t>75C538</t>
  </si>
  <si>
    <t>STOŽÁROVÉ NÁVĚSTIDLO OD ČTYŘ SVĚTEL - DEMONTÁŽ</t>
  </si>
  <si>
    <t>75IECY</t>
  </si>
  <si>
    <t>VENKOVNÍ TELEFONNÍ OBJEKT - DEMONTÁŽ</t>
  </si>
  <si>
    <t>71</t>
  </si>
  <si>
    <t>72</t>
  </si>
  <si>
    <t>77</t>
  </si>
  <si>
    <t>75D241</t>
  </si>
  <si>
    <t>VÝSTRAŽNÍK BEZ ZÁVORY, 2 SKŘÍNĚ - DODÁVKA</t>
  </si>
  <si>
    <t>95</t>
  </si>
  <si>
    <t>101</t>
  </si>
  <si>
    <t>102</t>
  </si>
  <si>
    <t>108</t>
  </si>
  <si>
    <t>124</t>
  </si>
  <si>
    <t>125</t>
  </si>
  <si>
    <t>015130</t>
  </si>
  <si>
    <t>POPLATKY ZA LIKVIDACI ODPADŮ NEKONTAMINOVANÝCH - 17 03 02 VYBOURANÝ ASFALTOVÝ BETON BEZ DEHTU</t>
  </si>
  <si>
    <t>127</t>
  </si>
  <si>
    <t>D.9.8</t>
  </si>
  <si>
    <t>SO 98-98 Všeobecný objekt</t>
  </si>
  <si>
    <t xml:space="preserve">  SO 98-98</t>
  </si>
  <si>
    <t>Všeobecný objekt</t>
  </si>
  <si>
    <t>SO 98-98</t>
  </si>
  <si>
    <t>Dokumentace stavby</t>
  </si>
  <si>
    <t>VSEOB001</t>
  </si>
  <si>
    <t>Geodetická dokumentace skutečného provedení stavby</t>
  </si>
  <si>
    <t>KPL</t>
  </si>
  <si>
    <t>Vypracování geodetické části dokumentace skutečného provedení</t>
  </si>
  <si>
    <t>v předepsaném rozsahu a počtu dle VTP a ZTP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</si>
  <si>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</t>
  </si>
  <si>
    <t>VSEOB002</t>
  </si>
  <si>
    <t>Dokumentace skutečného provedení v listinné formě</t>
  </si>
  <si>
    <t>Vypracování technické části dokumentace skutečného provedení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</si>
  <si>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počtu, která mimo jiné zahrnuje , zapracování všech změn během výstavby, výsledné měřící protokoly, aktuální údaje a dokumenty k zařízení (vlastní SW, knihy kabelových plánů s měřícími protokoly a protokoly o jejich uložení, předpisy pro obsluhu, doklady ověřovacího provozu apod.), závěrečnou zprávu o nakládání s odpady apod</t>
  </si>
  <si>
    <t>VSEOB003</t>
  </si>
  <si>
    <t>Dokumentace skutečného provedení v elektronické formě</t>
  </si>
  <si>
    <t>Vypracování kompletní dokumentace skutečného provedení v elektronické formě.</t>
  </si>
  <si>
    <t>Položka zahrnuje veškeré činnosti nezbytné k vypracování kompletní elketroniké dokumentace skutečného provedení dle SOD na zhotovení stavby a v rozsahu vyhlášky č. 499/2006 Sb. v platném znění a dle požadavků VTP a ZTP.</t>
  </si>
  <si>
    <t>VSEOB004</t>
  </si>
  <si>
    <t>Realizační dokumentace stavby (RDS)</t>
  </si>
  <si>
    <t>Vypracování RDS u vybraných PS viz technická specifikace položky.</t>
  </si>
  <si>
    <t>Položka zahrnuje veškeré činnosti nezbytné k vypracování realizační dokumentace stavby (dále také RDS). Zpracovává se pro: PS01, PS 02 a PS 03.</t>
  </si>
  <si>
    <t>Ostatní</t>
  </si>
  <si>
    <t>VSEOB005</t>
  </si>
  <si>
    <t>Osvědčení o shodě notifikovanou osobou</t>
  </si>
  <si>
    <t>Zajištění vydání osvědčení o shodě notifikovanou osobou</t>
  </si>
  <si>
    <t>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  
Položka zahrnuje  všechny nezbytné práce, náklady a zařízení  včetně  všech doprav a pomocného materiálu nutných  pro uskutečnění dané činnosti.</t>
  </si>
  <si>
    <t>VSEOB006</t>
  </si>
  <si>
    <t>Osvědčení o bezpečnosti před uvedením do provozu</t>
  </si>
  <si>
    <t>Zajištění vydání osvědčení o bezpečnosti před uvedením do provozu.</t>
  </si>
  <si>
    <t>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  
Položka zahrnuje  všechny nezbytné práce, náklady a zařízení  včetně  všech doprav a pomocného materiálu nutných  pro uskutečnění dané činnosti.</t>
  </si>
  <si>
    <t>VSEOB007</t>
  </si>
  <si>
    <t>Exkurze</t>
  </si>
  <si>
    <t>Exkurze dle zákona o zadávání veřejných zakázek</t>
  </si>
  <si>
    <t>Předpoklad 1 exkurze v době realizace stavby</t>
  </si>
  <si>
    <t>Položka zahrnuje veškeré činnosti nezbytné pro zajištění exkurze. Veškerá požadavky na rozsah exkurzí je dán smlouvou o dílo.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</si>
</sst>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0"/>
      <name val="Arial"/>
      <family val="0"/>
    </font>
    <font>
      <b/>
      <sz val="16"/>
      <color rgb="FFFFFFFF"/>
      <name val="Arial"/>
      <family val="0"/>
    </font>
    <font>
      <b/>
      <sz val="16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6">
    <fill>
      <patternFill/>
    </fill>
    <fill>
      <patternFill patternType="gray125"/>
    </fill>
    <fill>
      <patternFill patternType="solid">
        <fgColor rgb="FFFF5200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ADD8E6"/>
        <bgColor indexed="64"/>
      </patternFill>
    </fill>
  </fills>
  <borders count="5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 applyAlignment="1">
      <alignment horizontal="center" vertical="center"/>
    </xf>
    <xf numFmtId="0" fontId="0" fillId="2" borderId="0" xfId="0" applyFill="1"/>
    <xf numFmtId="0" fontId="2" fillId="2" borderId="0" xfId="0" applyFont="1" applyFill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right" vertical="center"/>
    </xf>
    <xf numFmtId="0" fontId="1" fillId="0" borderId="0" xfId="0" applyFont="1" applyAlignment="1">
      <alignment horizontal="right"/>
    </xf>
    <xf numFmtId="0" fontId="0" fillId="3" borderId="1" xfId="0" applyFill="1" applyBorder="1" applyAlignment="1">
      <alignment horizontal="center"/>
    </xf>
    <xf numFmtId="177" fontId="0" fillId="0" borderId="0" xfId="0" applyNumberFormat="1"/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right" vertical="top"/>
    </xf>
    <xf numFmtId="177" fontId="0" fillId="0" borderId="1" xfId="0" applyNumberFormat="1" applyBorder="1" applyAlignment="1">
      <alignment horizontal="right" vertical="top"/>
    </xf>
    <xf numFmtId="0" fontId="0" fillId="0" borderId="0" xfId="0" applyAlignment="1">
      <alignment vertical="center"/>
    </xf>
    <xf numFmtId="0" fontId="0" fillId="4" borderId="0" xfId="0" applyFill="1"/>
    <xf numFmtId="0" fontId="0" fillId="0" borderId="1" xfId="0" applyBorder="1" applyAlignment="1">
      <alignment horizontal="center" vertical="center"/>
    </xf>
    <xf numFmtId="0" fontId="0" fillId="2" borderId="2" xfId="0" applyFill="1" applyBorder="1"/>
    <xf numFmtId="0" fontId="0" fillId="0" borderId="3" xfId="0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0" fontId="0" fillId="4" borderId="2" xfId="0" applyFill="1" applyBorder="1"/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0" fontId="4" fillId="0" borderId="0" xfId="0" applyFont="1" applyAlignment="1">
      <alignment horizontal="right" vertical="center"/>
    </xf>
    <xf numFmtId="0" fontId="1" fillId="0" borderId="4" xfId="0" applyFont="1" applyBorder="1" applyAlignment="1">
      <alignment horizontal="right" vertical="top"/>
    </xf>
    <xf numFmtId="177" fontId="0" fillId="0" borderId="4" xfId="0" applyNumberFormat="1" applyBorder="1" applyAlignment="1">
      <alignment horizontal="center" vertical="top"/>
    </xf>
    <xf numFmtId="0" fontId="1" fillId="0" borderId="4" xfId="0" applyFont="1" applyBorder="1" applyAlignment="1">
      <alignment wrapText="1"/>
    </xf>
    <xf numFmtId="0" fontId="1" fillId="0" borderId="0" xfId="0" applyFont="1" applyAlignment="1">
      <alignment horizontal="right" vertical="top"/>
    </xf>
    <xf numFmtId="177" fontId="0" fillId="0" borderId="0" xfId="0" applyNumberFormat="1" applyAlignment="1">
      <alignment horizontal="center" vertical="top"/>
    </xf>
    <xf numFmtId="0" fontId="1" fillId="0" borderId="0" xfId="0" applyFont="1" applyAlignment="1">
      <alignment wrapText="1"/>
    </xf>
    <xf numFmtId="0" fontId="0" fillId="0" borderId="0" xfId="0" applyAlignment="1">
      <alignment horizontal="right" vertical="top"/>
    </xf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178" fontId="0" fillId="0" borderId="0" xfId="0" applyNumberFormat="1" applyAlignment="1">
      <alignment horizontal="center" vertical="top"/>
    </xf>
    <xf numFmtId="177" fontId="0" fillId="5" borderId="0" xfId="0" applyNumberFormat="1" applyFill="1" applyAlignment="1" applyProtection="1">
      <alignment horizontal="center" vertical="top"/>
      <protection locked="0"/>
    </xf>
    <xf numFmtId="0" fontId="0" fillId="0" borderId="0" xfId="0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177" fontId="0" fillId="0" borderId="1" xfId="0" applyNumberFormat="1" applyBorder="1" applyAlignment="1">
      <alignment horizontal="center" vertic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sharedStrings" Target="sharedStrings.xml" /><Relationship Id="rId8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704850</xdr:colOff>
      <xdr:row>3</xdr:row>
      <xdr:rowOff>180975</xdr:rowOff>
    </xdr:from>
    <xdr:to>
      <xdr:col>5</xdr:col>
      <xdr:colOff>866775</xdr:colOff>
      <xdr:row>3</xdr:row>
      <xdr:rowOff>323850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010900" y="1323975"/>
          <a:ext cx="161925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0</xdr:col>
      <xdr:colOff>1657350</xdr:colOff>
      <xdr:row>3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657350" cy="114300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5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  <col min="6" max="6" width="30.7142857142857" customWidth="1"/>
  </cols>
  <sheetData>
    <row r="1" spans="1:6" ht="57" customHeight="1">
      <c r="B1" s="3" t="s">
        <v>1</v>
      </c>
      <c s="2"/>
      <c s="2"/>
      <c s="2"/>
      <c s="2"/>
    </row>
    <row r="2" spans="2:6" ht="20" customHeight="1">
      <c r="B2" s="2"/>
      <c s="2"/>
      <c s="2"/>
      <c s="2"/>
      <c s="2"/>
    </row>
    <row r="3" spans="2:6" ht="12.75" customHeight="1">
      <c r="B3" s="2"/>
      <c s="2"/>
      <c s="2"/>
      <c s="2"/>
      <c s="2"/>
    </row>
    <row r="4" spans="1:6" ht="40" customHeight="1">
      <c r="A4" s="4" t="s">
        <v>2</v>
      </c>
      <c s="5" t="s">
        <v>3</v>
      </c>
      <c r="F4" s="1" t="s">
        <v>0</v>
      </c>
    </row>
    <row r="5" spans="1:2" ht="30" customHeight="1">
      <c r="A5" s="7" t="s">
        <v>4</v>
      </c>
      <c s="6" t="s">
        <v>5</v>
      </c>
    </row>
    <row r="6" spans="2:3" ht="12.75" customHeight="1">
      <c r="B6" s="8" t="s">
        <v>6</v>
      </c>
      <c s="10">
        <f>0+C10+C14</f>
      </c>
    </row>
    <row r="7" spans="2:3" ht="12.75" customHeight="1">
      <c r="B7" s="8" t="s">
        <v>7</v>
      </c>
      <c s="10">
        <f>0+E10+E14</f>
      </c>
    </row>
    <row r="9" spans="1:6" ht="12.75" customHeight="1">
      <c r="A9" s="9" t="s">
        <v>8</v>
      </c>
      <c s="9" t="s">
        <v>9</v>
      </c>
      <c s="9" t="s">
        <v>10</v>
      </c>
      <c s="9" t="s">
        <v>11</v>
      </c>
      <c s="9" t="s">
        <v>12</v>
      </c>
      <c s="9" t="s">
        <v>13</v>
      </c>
    </row>
    <row r="10" spans="1:6" ht="12.75">
      <c r="A10" s="11" t="s">
        <v>14</v>
      </c>
      <c s="12" t="s">
        <v>15</v>
      </c>
      <c s="14">
        <f>0+C11+C12+C13</f>
      </c>
      <c s="14">
        <f>C10*0.21</f>
      </c>
      <c s="14">
        <f>0+E11+E12+E13</f>
      </c>
      <c s="13">
        <f>0+F11+F12+F13</f>
      </c>
    </row>
    <row r="11" spans="1:6" ht="12.75">
      <c r="A11" s="11" t="s">
        <v>16</v>
      </c>
      <c s="12" t="s">
        <v>17</v>
      </c>
      <c s="14">
        <f>'PS 01'!K8+'PS 01'!M8</f>
      </c>
      <c s="14">
        <f>C11*0.21</f>
      </c>
      <c s="14">
        <f>C11+D11</f>
      </c>
      <c s="13">
        <f>'PS 01'!T7</f>
      </c>
    </row>
    <row r="12" spans="1:6" ht="12.75">
      <c r="A12" s="11" t="s">
        <v>217</v>
      </c>
      <c s="12" t="s">
        <v>218</v>
      </c>
      <c s="14">
        <f>'PS 02'!K8+'PS 02'!M8</f>
      </c>
      <c s="14">
        <f>C12*0.21</f>
      </c>
      <c s="14">
        <f>C12+D12</f>
      </c>
      <c s="13">
        <f>'PS 02'!T7</f>
      </c>
    </row>
    <row r="13" spans="1:6" ht="12.75">
      <c r="A13" s="11" t="s">
        <v>349</v>
      </c>
      <c s="12" t="s">
        <v>350</v>
      </c>
      <c s="14">
        <f>'PS 03'!K8+'PS 03'!M8</f>
      </c>
      <c s="14">
        <f>C13*0.21</f>
      </c>
      <c s="14">
        <f>C13+D13</f>
      </c>
      <c s="13">
        <f>'PS 03'!T7</f>
      </c>
    </row>
    <row r="14" spans="1:6" ht="12.75">
      <c r="A14" s="11" t="s">
        <v>408</v>
      </c>
      <c s="12" t="s">
        <v>409</v>
      </c>
      <c s="14">
        <f>0+C15</f>
      </c>
      <c s="14">
        <f>C14*0.21</f>
      </c>
      <c s="14">
        <f>0+E15</f>
      </c>
      <c s="13">
        <f>0+F15</f>
      </c>
    </row>
    <row r="15" spans="1:6" ht="12.75">
      <c r="A15" s="11" t="s">
        <v>410</v>
      </c>
      <c s="12" t="s">
        <v>411</v>
      </c>
      <c s="14">
        <f>'SO 98-98'!K8+'SO 98-98'!M8</f>
      </c>
      <c s="14">
        <f>C15*0.21</f>
      </c>
      <c s="14">
        <f>C15+D15</f>
      </c>
      <c s="13">
        <f>'SO 98-98'!T7</f>
      </c>
    </row>
  </sheetData>
  <sheetProtection password="923D" sheet="1" objects="1" scenarios="1"/>
  <mergeCells count="4">
    <mergeCell ref="A1:A3"/>
    <mergeCell ref="B1:B3"/>
    <mergeCell ref="B4:E4"/>
    <mergeCell ref="B5:E5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21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14</v>
      </c>
      <c r="E4" s="26" t="s">
        <v>15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COUNTIFS(L8:L212,"=0",A8:A212,"P")+COUNTIFS(L8:L212,"",A8:A212,"P")+SUM(Q8:Q212)</f>
      </c>
    </row>
    <row r="8" spans="1:13" ht="12.75">
      <c r="A8" t="s">
        <v>44</v>
      </c>
      <c r="C8" s="28" t="s">
        <v>45</v>
      </c>
      <c r="E8" s="30" t="s">
        <v>17</v>
      </c>
      <c r="J8" s="29">
        <f>0+J9+J62+J115+J144+J173+J198+J203</f>
      </c>
      <c s="29">
        <f>0+K9+K62+K115+K144+K173+K198+K203</f>
      </c>
      <c s="29">
        <f>0+L9+L62+L115+L144+L173+L198+L203</f>
      </c>
      <c s="29">
        <f>0+M9+M62+M115+M144+M173+M198+M203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0+L10+L14+L18+L22+L26+L30+L34+L38+L42+L46+L50+L54+L58</f>
      </c>
      <c s="32">
        <f>0+M10+M14+M18+M22+M26+M30+M34+M38+M42+M46+M50+M54+M58</f>
      </c>
    </row>
    <row r="10" spans="1:16" ht="12.75">
      <c r="A10" t="s">
        <v>49</v>
      </c>
      <c s="34" t="s">
        <v>47</v>
      </c>
      <c s="34" t="s">
        <v>50</v>
      </c>
      <c s="35" t="s">
        <v>51</v>
      </c>
      <c s="6" t="s">
        <v>52</v>
      </c>
      <c s="36" t="s">
        <v>53</v>
      </c>
      <c s="37">
        <v>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51</v>
      </c>
    </row>
    <row r="12" spans="1:5" ht="12.75">
      <c r="A12" s="35" t="s">
        <v>56</v>
      </c>
      <c r="E12" s="40" t="s">
        <v>51</v>
      </c>
    </row>
    <row r="13" spans="1:5" ht="12.75">
      <c r="A13" t="s">
        <v>57</v>
      </c>
      <c r="E13" s="39" t="s">
        <v>58</v>
      </c>
    </row>
    <row r="14" spans="1:16" ht="12.75">
      <c r="A14" t="s">
        <v>49</v>
      </c>
      <c s="34" t="s">
        <v>27</v>
      </c>
      <c s="34" t="s">
        <v>59</v>
      </c>
      <c s="35" t="s">
        <v>51</v>
      </c>
      <c s="6" t="s">
        <v>60</v>
      </c>
      <c s="36" t="s">
        <v>61</v>
      </c>
      <c s="37">
        <v>64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51</v>
      </c>
    </row>
    <row r="16" spans="1:5" ht="12.75">
      <c r="A16" s="35" t="s">
        <v>56</v>
      </c>
      <c r="E16" s="40" t="s">
        <v>51</v>
      </c>
    </row>
    <row r="17" spans="1:5" ht="12.75">
      <c r="A17" t="s">
        <v>57</v>
      </c>
      <c r="E17" s="39" t="s">
        <v>58</v>
      </c>
    </row>
    <row r="18" spans="1:16" ht="12.75">
      <c r="A18" t="s">
        <v>49</v>
      </c>
      <c s="34" t="s">
        <v>26</v>
      </c>
      <c s="34" t="s">
        <v>62</v>
      </c>
      <c s="35" t="s">
        <v>51</v>
      </c>
      <c s="6" t="s">
        <v>63</v>
      </c>
      <c s="36" t="s">
        <v>61</v>
      </c>
      <c s="37">
        <v>28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27</v>
      </c>
    </row>
    <row r="19" spans="1:5" ht="12.75">
      <c r="A19" s="35" t="s">
        <v>55</v>
      </c>
      <c r="E19" s="39" t="s">
        <v>51</v>
      </c>
    </row>
    <row r="20" spans="1:5" ht="12.75">
      <c r="A20" s="35" t="s">
        <v>56</v>
      </c>
      <c r="E20" s="40" t="s">
        <v>51</v>
      </c>
    </row>
    <row r="21" spans="1:5" ht="12.75">
      <c r="A21" t="s">
        <v>57</v>
      </c>
      <c r="E21" s="39" t="s">
        <v>58</v>
      </c>
    </row>
    <row r="22" spans="1:16" ht="12.75">
      <c r="A22" t="s">
        <v>49</v>
      </c>
      <c s="34" t="s">
        <v>64</v>
      </c>
      <c s="34" t="s">
        <v>65</v>
      </c>
      <c s="35" t="s">
        <v>51</v>
      </c>
      <c s="6" t="s">
        <v>66</v>
      </c>
      <c s="36" t="s">
        <v>67</v>
      </c>
      <c s="37">
        <v>24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27</v>
      </c>
    </row>
    <row r="23" spans="1:5" ht="12.75">
      <c r="A23" s="35" t="s">
        <v>55</v>
      </c>
      <c r="E23" s="39" t="s">
        <v>51</v>
      </c>
    </row>
    <row r="24" spans="1:5" ht="12.75">
      <c r="A24" s="35" t="s">
        <v>56</v>
      </c>
      <c r="E24" s="40" t="s">
        <v>51</v>
      </c>
    </row>
    <row r="25" spans="1:5" ht="12.75">
      <c r="A25" t="s">
        <v>57</v>
      </c>
      <c r="E25" s="39" t="s">
        <v>58</v>
      </c>
    </row>
    <row r="26" spans="1:16" ht="12.75">
      <c r="A26" t="s">
        <v>49</v>
      </c>
      <c s="34" t="s">
        <v>68</v>
      </c>
      <c s="34" t="s">
        <v>69</v>
      </c>
      <c s="35" t="s">
        <v>51</v>
      </c>
      <c s="6" t="s">
        <v>70</v>
      </c>
      <c s="36" t="s">
        <v>61</v>
      </c>
      <c s="37">
        <v>2.5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27</v>
      </c>
    </row>
    <row r="27" spans="1:5" ht="12.75">
      <c r="A27" s="35" t="s">
        <v>55</v>
      </c>
      <c r="E27" s="39" t="s">
        <v>51</v>
      </c>
    </row>
    <row r="28" spans="1:5" ht="12.75">
      <c r="A28" s="35" t="s">
        <v>56</v>
      </c>
      <c r="E28" s="40" t="s">
        <v>51</v>
      </c>
    </row>
    <row r="29" spans="1:5" ht="12.75">
      <c r="A29" t="s">
        <v>57</v>
      </c>
      <c r="E29" s="39" t="s">
        <v>58</v>
      </c>
    </row>
    <row r="30" spans="1:16" ht="12.75">
      <c r="A30" t="s">
        <v>49</v>
      </c>
      <c s="34" t="s">
        <v>71</v>
      </c>
      <c s="34" t="s">
        <v>72</v>
      </c>
      <c s="35" t="s">
        <v>51</v>
      </c>
      <c s="6" t="s">
        <v>73</v>
      </c>
      <c s="36" t="s">
        <v>61</v>
      </c>
      <c s="37">
        <v>92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27</v>
      </c>
    </row>
    <row r="31" spans="1:5" ht="12.75">
      <c r="A31" s="35" t="s">
        <v>55</v>
      </c>
      <c r="E31" s="39" t="s">
        <v>51</v>
      </c>
    </row>
    <row r="32" spans="1:5" ht="12.75">
      <c r="A32" s="35" t="s">
        <v>56</v>
      </c>
      <c r="E32" s="40" t="s">
        <v>51</v>
      </c>
    </row>
    <row r="33" spans="1:5" ht="12.75">
      <c r="A33" t="s">
        <v>57</v>
      </c>
      <c r="E33" s="39" t="s">
        <v>58</v>
      </c>
    </row>
    <row r="34" spans="1:16" ht="12.75">
      <c r="A34" t="s">
        <v>49</v>
      </c>
      <c s="34" t="s">
        <v>74</v>
      </c>
      <c s="34" t="s">
        <v>75</v>
      </c>
      <c s="35" t="s">
        <v>51</v>
      </c>
      <c s="6" t="s">
        <v>76</v>
      </c>
      <c s="36" t="s">
        <v>61</v>
      </c>
      <c s="37">
        <v>2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54</v>
      </c>
      <c>
        <f>(M34*21)/100</f>
      </c>
      <c t="s">
        <v>27</v>
      </c>
    </row>
    <row r="35" spans="1:5" ht="12.75">
      <c r="A35" s="35" t="s">
        <v>55</v>
      </c>
      <c r="E35" s="39" t="s">
        <v>51</v>
      </c>
    </row>
    <row r="36" spans="1:5" ht="12.75">
      <c r="A36" s="35" t="s">
        <v>56</v>
      </c>
      <c r="E36" s="40" t="s">
        <v>51</v>
      </c>
    </row>
    <row r="37" spans="1:5" ht="12.75">
      <c r="A37" t="s">
        <v>57</v>
      </c>
      <c r="E37" s="39" t="s">
        <v>58</v>
      </c>
    </row>
    <row r="38" spans="1:16" ht="25.5">
      <c r="A38" t="s">
        <v>49</v>
      </c>
      <c s="34" t="s">
        <v>77</v>
      </c>
      <c s="34" t="s">
        <v>78</v>
      </c>
      <c s="35" t="s">
        <v>51</v>
      </c>
      <c s="6" t="s">
        <v>79</v>
      </c>
      <c s="36" t="s">
        <v>80</v>
      </c>
      <c s="37">
        <v>10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54</v>
      </c>
      <c>
        <f>(M38*21)/100</f>
      </c>
      <c t="s">
        <v>27</v>
      </c>
    </row>
    <row r="39" spans="1:5" ht="12.75">
      <c r="A39" s="35" t="s">
        <v>55</v>
      </c>
      <c r="E39" s="39" t="s">
        <v>51</v>
      </c>
    </row>
    <row r="40" spans="1:5" ht="12.75">
      <c r="A40" s="35" t="s">
        <v>56</v>
      </c>
      <c r="E40" s="40" t="s">
        <v>51</v>
      </c>
    </row>
    <row r="41" spans="1:5" ht="12.75">
      <c r="A41" t="s">
        <v>57</v>
      </c>
      <c r="E41" s="39" t="s">
        <v>58</v>
      </c>
    </row>
    <row r="42" spans="1:16" ht="12.75">
      <c r="A42" t="s">
        <v>49</v>
      </c>
      <c s="34" t="s">
        <v>81</v>
      </c>
      <c s="34" t="s">
        <v>82</v>
      </c>
      <c s="35" t="s">
        <v>51</v>
      </c>
      <c s="6" t="s">
        <v>83</v>
      </c>
      <c s="36" t="s">
        <v>80</v>
      </c>
      <c s="37">
        <v>8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54</v>
      </c>
      <c>
        <f>(M42*21)/100</f>
      </c>
      <c t="s">
        <v>27</v>
      </c>
    </row>
    <row r="43" spans="1:5" ht="12.75">
      <c r="A43" s="35" t="s">
        <v>55</v>
      </c>
      <c r="E43" s="39" t="s">
        <v>51</v>
      </c>
    </row>
    <row r="44" spans="1:5" ht="12.75">
      <c r="A44" s="35" t="s">
        <v>56</v>
      </c>
      <c r="E44" s="40" t="s">
        <v>51</v>
      </c>
    </row>
    <row r="45" spans="1:5" ht="12.75">
      <c r="A45" t="s">
        <v>57</v>
      </c>
      <c r="E45" s="39" t="s">
        <v>58</v>
      </c>
    </row>
    <row r="46" spans="1:16" ht="12.75">
      <c r="A46" t="s">
        <v>49</v>
      </c>
      <c s="34" t="s">
        <v>84</v>
      </c>
      <c s="34" t="s">
        <v>85</v>
      </c>
      <c s="35" t="s">
        <v>51</v>
      </c>
      <c s="6" t="s">
        <v>86</v>
      </c>
      <c s="36" t="s">
        <v>67</v>
      </c>
      <c s="37">
        <v>60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54</v>
      </c>
      <c>
        <f>(M46*21)/100</f>
      </c>
      <c t="s">
        <v>27</v>
      </c>
    </row>
    <row r="47" spans="1:5" ht="12.75">
      <c r="A47" s="35" t="s">
        <v>55</v>
      </c>
      <c r="E47" s="39" t="s">
        <v>51</v>
      </c>
    </row>
    <row r="48" spans="1:5" ht="12.75">
      <c r="A48" s="35" t="s">
        <v>56</v>
      </c>
      <c r="E48" s="40" t="s">
        <v>51</v>
      </c>
    </row>
    <row r="49" spans="1:5" ht="12.75">
      <c r="A49" t="s">
        <v>57</v>
      </c>
      <c r="E49" s="39" t="s">
        <v>58</v>
      </c>
    </row>
    <row r="50" spans="1:16" ht="12.75">
      <c r="A50" t="s">
        <v>49</v>
      </c>
      <c s="34" t="s">
        <v>87</v>
      </c>
      <c s="34" t="s">
        <v>88</v>
      </c>
      <c s="35" t="s">
        <v>51</v>
      </c>
      <c s="6" t="s">
        <v>89</v>
      </c>
      <c s="36" t="s">
        <v>67</v>
      </c>
      <c s="37">
        <v>40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54</v>
      </c>
      <c>
        <f>(M50*21)/100</f>
      </c>
      <c t="s">
        <v>27</v>
      </c>
    </row>
    <row r="51" spans="1:5" ht="12.75">
      <c r="A51" s="35" t="s">
        <v>55</v>
      </c>
      <c r="E51" s="39" t="s">
        <v>51</v>
      </c>
    </row>
    <row r="52" spans="1:5" ht="12.75">
      <c r="A52" s="35" t="s">
        <v>56</v>
      </c>
      <c r="E52" s="40" t="s">
        <v>51</v>
      </c>
    </row>
    <row r="53" spans="1:5" ht="12.75">
      <c r="A53" t="s">
        <v>57</v>
      </c>
      <c r="E53" s="39" t="s">
        <v>58</v>
      </c>
    </row>
    <row r="54" spans="1:16" ht="12.75">
      <c r="A54" t="s">
        <v>49</v>
      </c>
      <c s="34" t="s">
        <v>90</v>
      </c>
      <c s="34" t="s">
        <v>91</v>
      </c>
      <c s="35" t="s">
        <v>51</v>
      </c>
      <c s="6" t="s">
        <v>92</v>
      </c>
      <c s="36" t="s">
        <v>67</v>
      </c>
      <c s="37">
        <v>60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54</v>
      </c>
      <c>
        <f>(M54*21)/100</f>
      </c>
      <c t="s">
        <v>27</v>
      </c>
    </row>
    <row r="55" spans="1:5" ht="12.75">
      <c r="A55" s="35" t="s">
        <v>55</v>
      </c>
      <c r="E55" s="39" t="s">
        <v>51</v>
      </c>
    </row>
    <row r="56" spans="1:5" ht="12.75">
      <c r="A56" s="35" t="s">
        <v>56</v>
      </c>
      <c r="E56" s="40" t="s">
        <v>51</v>
      </c>
    </row>
    <row r="57" spans="1:5" ht="12.75">
      <c r="A57" t="s">
        <v>57</v>
      </c>
      <c r="E57" s="39" t="s">
        <v>58</v>
      </c>
    </row>
    <row r="58" spans="1:16" ht="25.5">
      <c r="A58" t="s">
        <v>49</v>
      </c>
      <c s="34" t="s">
        <v>93</v>
      </c>
      <c s="34" t="s">
        <v>94</v>
      </c>
      <c s="35" t="s">
        <v>51</v>
      </c>
      <c s="6" t="s">
        <v>95</v>
      </c>
      <c s="36" t="s">
        <v>67</v>
      </c>
      <c s="37">
        <v>60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54</v>
      </c>
      <c>
        <f>(M58*21)/100</f>
      </c>
      <c t="s">
        <v>27</v>
      </c>
    </row>
    <row r="59" spans="1:5" ht="12.75">
      <c r="A59" s="35" t="s">
        <v>55</v>
      </c>
      <c r="E59" s="39" t="s">
        <v>51</v>
      </c>
    </row>
    <row r="60" spans="1:5" ht="12.75">
      <c r="A60" s="35" t="s">
        <v>56</v>
      </c>
      <c r="E60" s="40" t="s">
        <v>51</v>
      </c>
    </row>
    <row r="61" spans="1:5" ht="12.75">
      <c r="A61" t="s">
        <v>57</v>
      </c>
      <c r="E61" s="39" t="s">
        <v>58</v>
      </c>
    </row>
    <row r="62" spans="1:13" ht="12.75">
      <c r="A62" t="s">
        <v>46</v>
      </c>
      <c r="C62" s="31" t="s">
        <v>27</v>
      </c>
      <c r="E62" s="33" t="s">
        <v>96</v>
      </c>
      <c r="J62" s="32">
        <f>0</f>
      </c>
      <c s="32">
        <f>0</f>
      </c>
      <c s="32">
        <f>0+L63+L67+L71+L75+L79+L83+L87+L91+L95+L99+L103+L107+L111</f>
      </c>
      <c s="32">
        <f>0+M63+M67+M71+M75+M79+M83+M87+M91+M95+M99+M103+M107+M111</f>
      </c>
    </row>
    <row r="63" spans="1:16" ht="12.75">
      <c r="A63" t="s">
        <v>49</v>
      </c>
      <c s="34" t="s">
        <v>97</v>
      </c>
      <c s="34" t="s">
        <v>98</v>
      </c>
      <c s="35" t="s">
        <v>51</v>
      </c>
      <c s="6" t="s">
        <v>99</v>
      </c>
      <c s="36" t="s">
        <v>100</v>
      </c>
      <c s="37">
        <v>0.595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54</v>
      </c>
      <c>
        <f>(M63*21)/100</f>
      </c>
      <c t="s">
        <v>27</v>
      </c>
    </row>
    <row r="64" spans="1:5" ht="12.75">
      <c r="A64" s="35" t="s">
        <v>55</v>
      </c>
      <c r="E64" s="39" t="s">
        <v>51</v>
      </c>
    </row>
    <row r="65" spans="1:5" ht="12.75">
      <c r="A65" s="35" t="s">
        <v>56</v>
      </c>
      <c r="E65" s="40" t="s">
        <v>51</v>
      </c>
    </row>
    <row r="66" spans="1:5" ht="12.75">
      <c r="A66" t="s">
        <v>57</v>
      </c>
      <c r="E66" s="39" t="s">
        <v>58</v>
      </c>
    </row>
    <row r="67" spans="1:16" ht="12.75">
      <c r="A67" t="s">
        <v>49</v>
      </c>
      <c s="34" t="s">
        <v>101</v>
      </c>
      <c s="34" t="s">
        <v>102</v>
      </c>
      <c s="35" t="s">
        <v>51</v>
      </c>
      <c s="6" t="s">
        <v>103</v>
      </c>
      <c s="36" t="s">
        <v>100</v>
      </c>
      <c s="37">
        <v>0.595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54</v>
      </c>
      <c>
        <f>(M67*21)/100</f>
      </c>
      <c t="s">
        <v>27</v>
      </c>
    </row>
    <row r="68" spans="1:5" ht="12.75">
      <c r="A68" s="35" t="s">
        <v>55</v>
      </c>
      <c r="E68" s="39" t="s">
        <v>51</v>
      </c>
    </row>
    <row r="69" spans="1:5" ht="12.75">
      <c r="A69" s="35" t="s">
        <v>56</v>
      </c>
      <c r="E69" s="40" t="s">
        <v>51</v>
      </c>
    </row>
    <row r="70" spans="1:5" ht="12.75">
      <c r="A70" t="s">
        <v>57</v>
      </c>
      <c r="E70" s="39" t="s">
        <v>58</v>
      </c>
    </row>
    <row r="71" spans="1:16" ht="25.5">
      <c r="A71" t="s">
        <v>49</v>
      </c>
      <c s="34" t="s">
        <v>104</v>
      </c>
      <c s="34" t="s">
        <v>105</v>
      </c>
      <c s="35" t="s">
        <v>51</v>
      </c>
      <c s="6" t="s">
        <v>106</v>
      </c>
      <c s="36" t="s">
        <v>80</v>
      </c>
      <c s="37">
        <v>4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54</v>
      </c>
      <c>
        <f>(M71*21)/100</f>
      </c>
      <c t="s">
        <v>27</v>
      </c>
    </row>
    <row r="72" spans="1:5" ht="12.75">
      <c r="A72" s="35" t="s">
        <v>55</v>
      </c>
      <c r="E72" s="39" t="s">
        <v>51</v>
      </c>
    </row>
    <row r="73" spans="1:5" ht="12.75">
      <c r="A73" s="35" t="s">
        <v>56</v>
      </c>
      <c r="E73" s="40" t="s">
        <v>51</v>
      </c>
    </row>
    <row r="74" spans="1:5" ht="12.75">
      <c r="A74" t="s">
        <v>57</v>
      </c>
      <c r="E74" s="39" t="s">
        <v>58</v>
      </c>
    </row>
    <row r="75" spans="1:16" ht="25.5">
      <c r="A75" t="s">
        <v>49</v>
      </c>
      <c s="34" t="s">
        <v>107</v>
      </c>
      <c s="34" t="s">
        <v>108</v>
      </c>
      <c s="35" t="s">
        <v>51</v>
      </c>
      <c s="6" t="s">
        <v>109</v>
      </c>
      <c s="36" t="s">
        <v>80</v>
      </c>
      <c s="37">
        <v>2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54</v>
      </c>
      <c>
        <f>(M75*21)/100</f>
      </c>
      <c t="s">
        <v>27</v>
      </c>
    </row>
    <row r="76" spans="1:5" ht="12.75">
      <c r="A76" s="35" t="s">
        <v>55</v>
      </c>
      <c r="E76" s="39" t="s">
        <v>51</v>
      </c>
    </row>
    <row r="77" spans="1:5" ht="12.75">
      <c r="A77" s="35" t="s">
        <v>56</v>
      </c>
      <c r="E77" s="40" t="s">
        <v>51</v>
      </c>
    </row>
    <row r="78" spans="1:5" ht="12.75">
      <c r="A78" t="s">
        <v>57</v>
      </c>
      <c r="E78" s="39" t="s">
        <v>58</v>
      </c>
    </row>
    <row r="79" spans="1:16" ht="12.75">
      <c r="A79" t="s">
        <v>49</v>
      </c>
      <c s="34" t="s">
        <v>110</v>
      </c>
      <c s="34" t="s">
        <v>111</v>
      </c>
      <c s="35" t="s">
        <v>51</v>
      </c>
      <c s="6" t="s">
        <v>112</v>
      </c>
      <c s="36" t="s">
        <v>80</v>
      </c>
      <c s="37">
        <v>8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54</v>
      </c>
      <c>
        <f>(M79*21)/100</f>
      </c>
      <c t="s">
        <v>27</v>
      </c>
    </row>
    <row r="80" spans="1:5" ht="12.75">
      <c r="A80" s="35" t="s">
        <v>55</v>
      </c>
      <c r="E80" s="39" t="s">
        <v>51</v>
      </c>
    </row>
    <row r="81" spans="1:5" ht="12.75">
      <c r="A81" s="35" t="s">
        <v>56</v>
      </c>
      <c r="E81" s="40" t="s">
        <v>51</v>
      </c>
    </row>
    <row r="82" spans="1:5" ht="12.75">
      <c r="A82" t="s">
        <v>57</v>
      </c>
      <c r="E82" s="39" t="s">
        <v>58</v>
      </c>
    </row>
    <row r="83" spans="1:16" ht="12.75">
      <c r="A83" t="s">
        <v>49</v>
      </c>
      <c s="34" t="s">
        <v>113</v>
      </c>
      <c s="34" t="s">
        <v>114</v>
      </c>
      <c s="35" t="s">
        <v>51</v>
      </c>
      <c s="6" t="s">
        <v>115</v>
      </c>
      <c s="36" t="s">
        <v>67</v>
      </c>
      <c s="37">
        <v>8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54</v>
      </c>
      <c>
        <f>(M83*21)/100</f>
      </c>
      <c t="s">
        <v>27</v>
      </c>
    </row>
    <row r="84" spans="1:5" ht="12.75">
      <c r="A84" s="35" t="s">
        <v>55</v>
      </c>
      <c r="E84" s="39" t="s">
        <v>51</v>
      </c>
    </row>
    <row r="85" spans="1:5" ht="12.75">
      <c r="A85" s="35" t="s">
        <v>56</v>
      </c>
      <c r="E85" s="40" t="s">
        <v>51</v>
      </c>
    </row>
    <row r="86" spans="1:5" ht="12.75">
      <c r="A86" t="s">
        <v>57</v>
      </c>
      <c r="E86" s="39" t="s">
        <v>58</v>
      </c>
    </row>
    <row r="87" spans="1:16" ht="12.75">
      <c r="A87" t="s">
        <v>49</v>
      </c>
      <c s="34" t="s">
        <v>116</v>
      </c>
      <c s="34" t="s">
        <v>117</v>
      </c>
      <c s="35" t="s">
        <v>51</v>
      </c>
      <c s="6" t="s">
        <v>118</v>
      </c>
      <c s="36" t="s">
        <v>67</v>
      </c>
      <c s="37">
        <v>8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54</v>
      </c>
      <c>
        <f>(M87*21)/100</f>
      </c>
      <c t="s">
        <v>27</v>
      </c>
    </row>
    <row r="88" spans="1:5" ht="12.75">
      <c r="A88" s="35" t="s">
        <v>55</v>
      </c>
      <c r="E88" s="39" t="s">
        <v>51</v>
      </c>
    </row>
    <row r="89" spans="1:5" ht="12.75">
      <c r="A89" s="35" t="s">
        <v>56</v>
      </c>
      <c r="E89" s="40" t="s">
        <v>51</v>
      </c>
    </row>
    <row r="90" spans="1:5" ht="12.75">
      <c r="A90" t="s">
        <v>57</v>
      </c>
      <c r="E90" s="39" t="s">
        <v>58</v>
      </c>
    </row>
    <row r="91" spans="1:16" ht="12.75">
      <c r="A91" t="s">
        <v>49</v>
      </c>
      <c s="34" t="s">
        <v>119</v>
      </c>
      <c s="34" t="s">
        <v>120</v>
      </c>
      <c s="35" t="s">
        <v>51</v>
      </c>
      <c s="6" t="s">
        <v>121</v>
      </c>
      <c s="36" t="s">
        <v>122</v>
      </c>
      <c s="37">
        <v>0.06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54</v>
      </c>
      <c>
        <f>(M91*21)/100</f>
      </c>
      <c t="s">
        <v>27</v>
      </c>
    </row>
    <row r="92" spans="1:5" ht="12.75">
      <c r="A92" s="35" t="s">
        <v>55</v>
      </c>
      <c r="E92" s="39" t="s">
        <v>51</v>
      </c>
    </row>
    <row r="93" spans="1:5" ht="12.75">
      <c r="A93" s="35" t="s">
        <v>56</v>
      </c>
      <c r="E93" s="40" t="s">
        <v>51</v>
      </c>
    </row>
    <row r="94" spans="1:5" ht="12.75">
      <c r="A94" t="s">
        <v>57</v>
      </c>
      <c r="E94" s="39" t="s">
        <v>58</v>
      </c>
    </row>
    <row r="95" spans="1:16" ht="25.5">
      <c r="A95" t="s">
        <v>49</v>
      </c>
      <c s="34" t="s">
        <v>123</v>
      </c>
      <c s="34" t="s">
        <v>124</v>
      </c>
      <c s="35" t="s">
        <v>51</v>
      </c>
      <c s="6" t="s">
        <v>125</v>
      </c>
      <c s="36" t="s">
        <v>67</v>
      </c>
      <c s="37">
        <v>20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54</v>
      </c>
      <c>
        <f>(M95*21)/100</f>
      </c>
      <c t="s">
        <v>27</v>
      </c>
    </row>
    <row r="96" spans="1:5" ht="12.75">
      <c r="A96" s="35" t="s">
        <v>55</v>
      </c>
      <c r="E96" s="39" t="s">
        <v>51</v>
      </c>
    </row>
    <row r="97" spans="1:5" ht="12.75">
      <c r="A97" s="35" t="s">
        <v>56</v>
      </c>
      <c r="E97" s="40" t="s">
        <v>51</v>
      </c>
    </row>
    <row r="98" spans="1:5" ht="12.75">
      <c r="A98" t="s">
        <v>57</v>
      </c>
      <c r="E98" s="39" t="s">
        <v>58</v>
      </c>
    </row>
    <row r="99" spans="1:16" ht="12.75">
      <c r="A99" t="s">
        <v>49</v>
      </c>
      <c s="34" t="s">
        <v>126</v>
      </c>
      <c s="34" t="s">
        <v>127</v>
      </c>
      <c s="35" t="s">
        <v>51</v>
      </c>
      <c s="6" t="s">
        <v>128</v>
      </c>
      <c s="36" t="s">
        <v>80</v>
      </c>
      <c s="37">
        <v>1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54</v>
      </c>
      <c>
        <f>(M99*21)/100</f>
      </c>
      <c t="s">
        <v>27</v>
      </c>
    </row>
    <row r="100" spans="1:5" ht="12.75">
      <c r="A100" s="35" t="s">
        <v>55</v>
      </c>
      <c r="E100" s="39" t="s">
        <v>51</v>
      </c>
    </row>
    <row r="101" spans="1:5" ht="12.75">
      <c r="A101" s="35" t="s">
        <v>56</v>
      </c>
      <c r="E101" s="40" t="s">
        <v>51</v>
      </c>
    </row>
    <row r="102" spans="1:5" ht="12.75">
      <c r="A102" t="s">
        <v>57</v>
      </c>
      <c r="E102" s="39" t="s">
        <v>58</v>
      </c>
    </row>
    <row r="103" spans="1:16" ht="25.5">
      <c r="A103" t="s">
        <v>49</v>
      </c>
      <c s="34" t="s">
        <v>129</v>
      </c>
      <c s="34" t="s">
        <v>130</v>
      </c>
      <c s="35" t="s">
        <v>51</v>
      </c>
      <c s="6" t="s">
        <v>131</v>
      </c>
      <c s="36" t="s">
        <v>80</v>
      </c>
      <c s="37">
        <v>4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54</v>
      </c>
      <c>
        <f>(M103*21)/100</f>
      </c>
      <c t="s">
        <v>27</v>
      </c>
    </row>
    <row r="104" spans="1:5" ht="12.75">
      <c r="A104" s="35" t="s">
        <v>55</v>
      </c>
      <c r="E104" s="39" t="s">
        <v>51</v>
      </c>
    </row>
    <row r="105" spans="1:5" ht="12.75">
      <c r="A105" s="35" t="s">
        <v>56</v>
      </c>
      <c r="E105" s="40" t="s">
        <v>51</v>
      </c>
    </row>
    <row r="106" spans="1:5" ht="12.75">
      <c r="A106" t="s">
        <v>57</v>
      </c>
      <c r="E106" s="39" t="s">
        <v>58</v>
      </c>
    </row>
    <row r="107" spans="1:16" ht="12.75">
      <c r="A107" t="s">
        <v>49</v>
      </c>
      <c s="34" t="s">
        <v>132</v>
      </c>
      <c s="34" t="s">
        <v>133</v>
      </c>
      <c s="35" t="s">
        <v>51</v>
      </c>
      <c s="6" t="s">
        <v>134</v>
      </c>
      <c s="36" t="s">
        <v>67</v>
      </c>
      <c s="37">
        <v>100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54</v>
      </c>
      <c>
        <f>(M107*21)/100</f>
      </c>
      <c t="s">
        <v>27</v>
      </c>
    </row>
    <row r="108" spans="1:5" ht="12.75">
      <c r="A108" s="35" t="s">
        <v>55</v>
      </c>
      <c r="E108" s="39" t="s">
        <v>51</v>
      </c>
    </row>
    <row r="109" spans="1:5" ht="12.75">
      <c r="A109" s="35" t="s">
        <v>56</v>
      </c>
      <c r="E109" s="40" t="s">
        <v>51</v>
      </c>
    </row>
    <row r="110" spans="1:5" ht="12.75">
      <c r="A110" t="s">
        <v>57</v>
      </c>
      <c r="E110" s="39" t="s">
        <v>58</v>
      </c>
    </row>
    <row r="111" spans="1:16" ht="12.75">
      <c r="A111" t="s">
        <v>49</v>
      </c>
      <c s="34" t="s">
        <v>135</v>
      </c>
      <c s="34" t="s">
        <v>136</v>
      </c>
      <c s="35" t="s">
        <v>51</v>
      </c>
      <c s="6" t="s">
        <v>137</v>
      </c>
      <c s="36" t="s">
        <v>67</v>
      </c>
      <c s="37">
        <v>100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54</v>
      </c>
      <c>
        <f>(M111*21)/100</f>
      </c>
      <c t="s">
        <v>27</v>
      </c>
    </row>
    <row r="112" spans="1:5" ht="12.75">
      <c r="A112" s="35" t="s">
        <v>55</v>
      </c>
      <c r="E112" s="39" t="s">
        <v>51</v>
      </c>
    </row>
    <row r="113" spans="1:5" ht="12.75">
      <c r="A113" s="35" t="s">
        <v>56</v>
      </c>
      <c r="E113" s="40" t="s">
        <v>51</v>
      </c>
    </row>
    <row r="114" spans="1:5" ht="12.75">
      <c r="A114" t="s">
        <v>57</v>
      </c>
      <c r="E114" s="39" t="s">
        <v>58</v>
      </c>
    </row>
    <row r="115" spans="1:13" ht="12.75">
      <c r="A115" t="s">
        <v>46</v>
      </c>
      <c r="C115" s="31" t="s">
        <v>26</v>
      </c>
      <c r="E115" s="33" t="s">
        <v>138</v>
      </c>
      <c r="J115" s="32">
        <f>0</f>
      </c>
      <c s="32">
        <f>0</f>
      </c>
      <c s="32">
        <f>0+L116+L120+L124+L128+L132+L136+L140</f>
      </c>
      <c s="32">
        <f>0+M116+M120+M124+M128+M132+M136+M140</f>
      </c>
    </row>
    <row r="116" spans="1:16" ht="25.5">
      <c r="A116" t="s">
        <v>49</v>
      </c>
      <c s="34" t="s">
        <v>139</v>
      </c>
      <c s="34" t="s">
        <v>140</v>
      </c>
      <c s="35" t="s">
        <v>51</v>
      </c>
      <c s="6" t="s">
        <v>141</v>
      </c>
      <c s="36" t="s">
        <v>142</v>
      </c>
      <c s="37">
        <v>1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54</v>
      </c>
      <c>
        <f>(M116*21)/100</f>
      </c>
      <c t="s">
        <v>27</v>
      </c>
    </row>
    <row r="117" spans="1:5" ht="12.75">
      <c r="A117" s="35" t="s">
        <v>55</v>
      </c>
      <c r="E117" s="39" t="s">
        <v>51</v>
      </c>
    </row>
    <row r="118" spans="1:5" ht="12.75">
      <c r="A118" s="35" t="s">
        <v>56</v>
      </c>
      <c r="E118" s="40" t="s">
        <v>51</v>
      </c>
    </row>
    <row r="119" spans="1:5" ht="12.75">
      <c r="A119" t="s">
        <v>57</v>
      </c>
      <c r="E119" s="39" t="s">
        <v>58</v>
      </c>
    </row>
    <row r="120" spans="1:16" ht="12.75">
      <c r="A120" t="s">
        <v>49</v>
      </c>
      <c s="34" t="s">
        <v>143</v>
      </c>
      <c s="34" t="s">
        <v>117</v>
      </c>
      <c s="35" t="s">
        <v>51</v>
      </c>
      <c s="6" t="s">
        <v>118</v>
      </c>
      <c s="36" t="s">
        <v>67</v>
      </c>
      <c s="37">
        <v>5</v>
      </c>
      <c s="36">
        <v>0</v>
      </c>
      <c s="36">
        <f>ROUND(G120*H120,6)</f>
      </c>
      <c r="L120" s="38">
        <v>0</v>
      </c>
      <c s="32">
        <f>ROUND(ROUND(L120,2)*ROUND(G120,3),2)</f>
      </c>
      <c s="36" t="s">
        <v>54</v>
      </c>
      <c>
        <f>(M120*21)/100</f>
      </c>
      <c t="s">
        <v>27</v>
      </c>
    </row>
    <row r="121" spans="1:5" ht="12.75">
      <c r="A121" s="35" t="s">
        <v>55</v>
      </c>
      <c r="E121" s="39" t="s">
        <v>51</v>
      </c>
    </row>
    <row r="122" spans="1:5" ht="12.75">
      <c r="A122" s="35" t="s">
        <v>56</v>
      </c>
      <c r="E122" s="40" t="s">
        <v>51</v>
      </c>
    </row>
    <row r="123" spans="1:5" ht="12.75">
      <c r="A123" t="s">
        <v>57</v>
      </c>
      <c r="E123" s="39" t="s">
        <v>58</v>
      </c>
    </row>
    <row r="124" spans="1:16" ht="25.5">
      <c r="A124" t="s">
        <v>49</v>
      </c>
      <c s="34" t="s">
        <v>144</v>
      </c>
      <c s="34" t="s">
        <v>145</v>
      </c>
      <c s="35" t="s">
        <v>51</v>
      </c>
      <c s="6" t="s">
        <v>146</v>
      </c>
      <c s="36" t="s">
        <v>80</v>
      </c>
      <c s="37">
        <v>0.5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54</v>
      </c>
      <c>
        <f>(M124*21)/100</f>
      </c>
      <c t="s">
        <v>27</v>
      </c>
    </row>
    <row r="125" spans="1:5" ht="12.75">
      <c r="A125" s="35" t="s">
        <v>55</v>
      </c>
      <c r="E125" s="39" t="s">
        <v>51</v>
      </c>
    </row>
    <row r="126" spans="1:5" ht="12.75">
      <c r="A126" s="35" t="s">
        <v>56</v>
      </c>
      <c r="E126" s="40" t="s">
        <v>51</v>
      </c>
    </row>
    <row r="127" spans="1:5" ht="12.75">
      <c r="A127" t="s">
        <v>57</v>
      </c>
      <c r="E127" s="39" t="s">
        <v>58</v>
      </c>
    </row>
    <row r="128" spans="1:16" ht="12.75">
      <c r="A128" t="s">
        <v>49</v>
      </c>
      <c s="34" t="s">
        <v>147</v>
      </c>
      <c s="34" t="s">
        <v>148</v>
      </c>
      <c s="35" t="s">
        <v>51</v>
      </c>
      <c s="6" t="s">
        <v>149</v>
      </c>
      <c s="36" t="s">
        <v>80</v>
      </c>
      <c s="37">
        <v>2</v>
      </c>
      <c s="36">
        <v>0</v>
      </c>
      <c s="36">
        <f>ROUND(G128*H128,6)</f>
      </c>
      <c r="L128" s="38">
        <v>0</v>
      </c>
      <c s="32">
        <f>ROUND(ROUND(L128,2)*ROUND(G128,3),2)</f>
      </c>
      <c s="36" t="s">
        <v>54</v>
      </c>
      <c>
        <f>(M128*21)/100</f>
      </c>
      <c t="s">
        <v>27</v>
      </c>
    </row>
    <row r="129" spans="1:5" ht="12.75">
      <c r="A129" s="35" t="s">
        <v>55</v>
      </c>
      <c r="E129" s="39" t="s">
        <v>51</v>
      </c>
    </row>
    <row r="130" spans="1:5" ht="12.75">
      <c r="A130" s="35" t="s">
        <v>56</v>
      </c>
      <c r="E130" s="40" t="s">
        <v>51</v>
      </c>
    </row>
    <row r="131" spans="1:5" ht="12.75">
      <c r="A131" t="s">
        <v>57</v>
      </c>
      <c r="E131" s="39" t="s">
        <v>58</v>
      </c>
    </row>
    <row r="132" spans="1:16" ht="25.5">
      <c r="A132" t="s">
        <v>49</v>
      </c>
      <c s="34" t="s">
        <v>150</v>
      </c>
      <c s="34" t="s">
        <v>151</v>
      </c>
      <c s="35" t="s">
        <v>51</v>
      </c>
      <c s="6" t="s">
        <v>152</v>
      </c>
      <c s="36" t="s">
        <v>80</v>
      </c>
      <c s="37">
        <v>1</v>
      </c>
      <c s="36">
        <v>0</v>
      </c>
      <c s="36">
        <f>ROUND(G132*H132,6)</f>
      </c>
      <c r="L132" s="38">
        <v>0</v>
      </c>
      <c s="32">
        <f>ROUND(ROUND(L132,2)*ROUND(G132,3),2)</f>
      </c>
      <c s="36" t="s">
        <v>54</v>
      </c>
      <c>
        <f>(M132*21)/100</f>
      </c>
      <c t="s">
        <v>27</v>
      </c>
    </row>
    <row r="133" spans="1:5" ht="12.75">
      <c r="A133" s="35" t="s">
        <v>55</v>
      </c>
      <c r="E133" s="39" t="s">
        <v>51</v>
      </c>
    </row>
    <row r="134" spans="1:5" ht="12.75">
      <c r="A134" s="35" t="s">
        <v>56</v>
      </c>
      <c r="E134" s="40" t="s">
        <v>51</v>
      </c>
    </row>
    <row r="135" spans="1:5" ht="12.75">
      <c r="A135" t="s">
        <v>57</v>
      </c>
      <c r="E135" s="39" t="s">
        <v>58</v>
      </c>
    </row>
    <row r="136" spans="1:16" ht="25.5">
      <c r="A136" t="s">
        <v>49</v>
      </c>
      <c s="34" t="s">
        <v>153</v>
      </c>
      <c s="34" t="s">
        <v>154</v>
      </c>
      <c s="35" t="s">
        <v>51</v>
      </c>
      <c s="6" t="s">
        <v>155</v>
      </c>
      <c s="36" t="s">
        <v>80</v>
      </c>
      <c s="37">
        <v>1</v>
      </c>
      <c s="36">
        <v>0</v>
      </c>
      <c s="36">
        <f>ROUND(G136*H136,6)</f>
      </c>
      <c r="L136" s="38">
        <v>0</v>
      </c>
      <c s="32">
        <f>ROUND(ROUND(L136,2)*ROUND(G136,3),2)</f>
      </c>
      <c s="36" t="s">
        <v>54</v>
      </c>
      <c>
        <f>(M136*21)/100</f>
      </c>
      <c t="s">
        <v>27</v>
      </c>
    </row>
    <row r="137" spans="1:5" ht="12.75">
      <c r="A137" s="35" t="s">
        <v>55</v>
      </c>
      <c r="E137" s="39" t="s">
        <v>51</v>
      </c>
    </row>
    <row r="138" spans="1:5" ht="12.75">
      <c r="A138" s="35" t="s">
        <v>56</v>
      </c>
      <c r="E138" s="40" t="s">
        <v>51</v>
      </c>
    </row>
    <row r="139" spans="1:5" ht="12.75">
      <c r="A139" t="s">
        <v>57</v>
      </c>
      <c r="E139" s="39" t="s">
        <v>58</v>
      </c>
    </row>
    <row r="140" spans="1:16" ht="12.75">
      <c r="A140" t="s">
        <v>49</v>
      </c>
      <c s="34" t="s">
        <v>156</v>
      </c>
      <c s="34" t="s">
        <v>157</v>
      </c>
      <c s="35" t="s">
        <v>51</v>
      </c>
      <c s="6" t="s">
        <v>158</v>
      </c>
      <c s="36" t="s">
        <v>80</v>
      </c>
      <c s="37">
        <v>1</v>
      </c>
      <c s="36">
        <v>0</v>
      </c>
      <c s="36">
        <f>ROUND(G140*H140,6)</f>
      </c>
      <c r="L140" s="38">
        <v>0</v>
      </c>
      <c s="32">
        <f>ROUND(ROUND(L140,2)*ROUND(G140,3),2)</f>
      </c>
      <c s="36" t="s">
        <v>159</v>
      </c>
      <c>
        <f>(M140*21)/100</f>
      </c>
      <c t="s">
        <v>27</v>
      </c>
    </row>
    <row r="141" spans="1:5" ht="12.75">
      <c r="A141" s="35" t="s">
        <v>55</v>
      </c>
      <c r="E141" s="39" t="s">
        <v>51</v>
      </c>
    </row>
    <row r="142" spans="1:5" ht="12.75">
      <c r="A142" s="35" t="s">
        <v>56</v>
      </c>
      <c r="E142" s="40" t="s">
        <v>51</v>
      </c>
    </row>
    <row r="143" spans="1:5" ht="140.25">
      <c r="A143" t="s">
        <v>57</v>
      </c>
      <c r="E143" s="39" t="s">
        <v>160</v>
      </c>
    </row>
    <row r="144" spans="1:13" ht="12.75">
      <c r="A144" t="s">
        <v>46</v>
      </c>
      <c r="C144" s="31" t="s">
        <v>64</v>
      </c>
      <c r="E144" s="33" t="s">
        <v>161</v>
      </c>
      <c r="J144" s="32">
        <f>0</f>
      </c>
      <c s="32">
        <f>0</f>
      </c>
      <c s="32">
        <f>0+L145+L149+L153+L157+L161+L165+L169</f>
      </c>
      <c s="32">
        <f>0+M145+M149+M153+M157+M161+M165+M169</f>
      </c>
    </row>
    <row r="145" spans="1:16" ht="12.75">
      <c r="A145" t="s">
        <v>49</v>
      </c>
      <c s="34" t="s">
        <v>162</v>
      </c>
      <c s="34" t="s">
        <v>163</v>
      </c>
      <c s="35" t="s">
        <v>51</v>
      </c>
      <c s="6" t="s">
        <v>164</v>
      </c>
      <c s="36" t="s">
        <v>80</v>
      </c>
      <c s="37">
        <v>3</v>
      </c>
      <c s="36">
        <v>0</v>
      </c>
      <c s="36">
        <f>ROUND(G145*H145,6)</f>
      </c>
      <c r="L145" s="38">
        <v>0</v>
      </c>
      <c s="32">
        <f>ROUND(ROUND(L145,2)*ROUND(G145,3),2)</f>
      </c>
      <c s="36" t="s">
        <v>54</v>
      </c>
      <c>
        <f>(M145*21)/100</f>
      </c>
      <c t="s">
        <v>27</v>
      </c>
    </row>
    <row r="146" spans="1:5" ht="12.75">
      <c r="A146" s="35" t="s">
        <v>55</v>
      </c>
      <c r="E146" s="39" t="s">
        <v>51</v>
      </c>
    </row>
    <row r="147" spans="1:5" ht="12.75">
      <c r="A147" s="35" t="s">
        <v>56</v>
      </c>
      <c r="E147" s="40" t="s">
        <v>51</v>
      </c>
    </row>
    <row r="148" spans="1:5" ht="12.75">
      <c r="A148" t="s">
        <v>57</v>
      </c>
      <c r="E148" s="39" t="s">
        <v>58</v>
      </c>
    </row>
    <row r="149" spans="1:16" ht="12.75">
      <c r="A149" t="s">
        <v>49</v>
      </c>
      <c s="34" t="s">
        <v>165</v>
      </c>
      <c s="34" t="s">
        <v>114</v>
      </c>
      <c s="35" t="s">
        <v>51</v>
      </c>
      <c s="6" t="s">
        <v>115</v>
      </c>
      <c s="36" t="s">
        <v>67</v>
      </c>
      <c s="37">
        <v>5</v>
      </c>
      <c s="36">
        <v>0</v>
      </c>
      <c s="36">
        <f>ROUND(G149*H149,6)</f>
      </c>
      <c r="L149" s="38">
        <v>0</v>
      </c>
      <c s="32">
        <f>ROUND(ROUND(L149,2)*ROUND(G149,3),2)</f>
      </c>
      <c s="36" t="s">
        <v>54</v>
      </c>
      <c>
        <f>(M149*21)/100</f>
      </c>
      <c t="s">
        <v>27</v>
      </c>
    </row>
    <row r="150" spans="1:5" ht="12.75">
      <c r="A150" s="35" t="s">
        <v>55</v>
      </c>
      <c r="E150" s="39" t="s">
        <v>51</v>
      </c>
    </row>
    <row r="151" spans="1:5" ht="12.75">
      <c r="A151" s="35" t="s">
        <v>56</v>
      </c>
      <c r="E151" s="40" t="s">
        <v>51</v>
      </c>
    </row>
    <row r="152" spans="1:5" ht="12.75">
      <c r="A152" t="s">
        <v>57</v>
      </c>
      <c r="E152" s="39" t="s">
        <v>58</v>
      </c>
    </row>
    <row r="153" spans="1:16" ht="25.5">
      <c r="A153" t="s">
        <v>49</v>
      </c>
      <c s="34" t="s">
        <v>166</v>
      </c>
      <c s="34" t="s">
        <v>167</v>
      </c>
      <c s="35" t="s">
        <v>51</v>
      </c>
      <c s="6" t="s">
        <v>168</v>
      </c>
      <c s="36" t="s">
        <v>80</v>
      </c>
      <c s="37">
        <v>0.5</v>
      </c>
      <c s="36">
        <v>0</v>
      </c>
      <c s="36">
        <f>ROUND(G153*H153,6)</f>
      </c>
      <c r="L153" s="38">
        <v>0</v>
      </c>
      <c s="32">
        <f>ROUND(ROUND(L153,2)*ROUND(G153,3),2)</f>
      </c>
      <c s="36" t="s">
        <v>54</v>
      </c>
      <c>
        <f>(M153*21)/100</f>
      </c>
      <c t="s">
        <v>27</v>
      </c>
    </row>
    <row r="154" spans="1:5" ht="12.75">
      <c r="A154" s="35" t="s">
        <v>55</v>
      </c>
      <c r="E154" s="39" t="s">
        <v>51</v>
      </c>
    </row>
    <row r="155" spans="1:5" ht="12.75">
      <c r="A155" s="35" t="s">
        <v>56</v>
      </c>
      <c r="E155" s="40" t="s">
        <v>51</v>
      </c>
    </row>
    <row r="156" spans="1:5" ht="12.75">
      <c r="A156" t="s">
        <v>57</v>
      </c>
      <c r="E156" s="39" t="s">
        <v>58</v>
      </c>
    </row>
    <row r="157" spans="1:16" ht="12.75">
      <c r="A157" t="s">
        <v>49</v>
      </c>
      <c s="34" t="s">
        <v>169</v>
      </c>
      <c s="34" t="s">
        <v>170</v>
      </c>
      <c s="35" t="s">
        <v>51</v>
      </c>
      <c s="6" t="s">
        <v>171</v>
      </c>
      <c s="36" t="s">
        <v>80</v>
      </c>
      <c s="37">
        <v>2</v>
      </c>
      <c s="36">
        <v>0</v>
      </c>
      <c s="36">
        <f>ROUND(G157*H157,6)</f>
      </c>
      <c r="L157" s="38">
        <v>0</v>
      </c>
      <c s="32">
        <f>ROUND(ROUND(L157,2)*ROUND(G157,3),2)</f>
      </c>
      <c s="36" t="s">
        <v>54</v>
      </c>
      <c>
        <f>(M157*21)/100</f>
      </c>
      <c t="s">
        <v>27</v>
      </c>
    </row>
    <row r="158" spans="1:5" ht="12.75">
      <c r="A158" s="35" t="s">
        <v>55</v>
      </c>
      <c r="E158" s="39" t="s">
        <v>51</v>
      </c>
    </row>
    <row r="159" spans="1:5" ht="12.75">
      <c r="A159" s="35" t="s">
        <v>56</v>
      </c>
      <c r="E159" s="40" t="s">
        <v>51</v>
      </c>
    </row>
    <row r="160" spans="1:5" ht="12.75">
      <c r="A160" t="s">
        <v>57</v>
      </c>
      <c r="E160" s="39" t="s">
        <v>58</v>
      </c>
    </row>
    <row r="161" spans="1:16" ht="25.5">
      <c r="A161" t="s">
        <v>49</v>
      </c>
      <c s="34" t="s">
        <v>172</v>
      </c>
      <c s="34" t="s">
        <v>173</v>
      </c>
      <c s="35" t="s">
        <v>51</v>
      </c>
      <c s="6" t="s">
        <v>174</v>
      </c>
      <c s="36" t="s">
        <v>80</v>
      </c>
      <c s="37">
        <v>0.2</v>
      </c>
      <c s="36">
        <v>0</v>
      </c>
      <c s="36">
        <f>ROUND(G161*H161,6)</f>
      </c>
      <c r="L161" s="38">
        <v>0</v>
      </c>
      <c s="32">
        <f>ROUND(ROUND(L161,2)*ROUND(G161,3),2)</f>
      </c>
      <c s="36" t="s">
        <v>54</v>
      </c>
      <c>
        <f>(M161*21)/100</f>
      </c>
      <c t="s">
        <v>27</v>
      </c>
    </row>
    <row r="162" spans="1:5" ht="12.75">
      <c r="A162" s="35" t="s">
        <v>55</v>
      </c>
      <c r="E162" s="39" t="s">
        <v>51</v>
      </c>
    </row>
    <row r="163" spans="1:5" ht="12.75">
      <c r="A163" s="35" t="s">
        <v>56</v>
      </c>
      <c r="E163" s="40" t="s">
        <v>51</v>
      </c>
    </row>
    <row r="164" spans="1:5" ht="12.75">
      <c r="A164" t="s">
        <v>57</v>
      </c>
      <c r="E164" s="39" t="s">
        <v>58</v>
      </c>
    </row>
    <row r="165" spans="1:16" ht="12.75">
      <c r="A165" t="s">
        <v>49</v>
      </c>
      <c s="34" t="s">
        <v>175</v>
      </c>
      <c s="34" t="s">
        <v>176</v>
      </c>
      <c s="35" t="s">
        <v>51</v>
      </c>
      <c s="6" t="s">
        <v>177</v>
      </c>
      <c s="36" t="s">
        <v>80</v>
      </c>
      <c s="37">
        <v>4</v>
      </c>
      <c s="36">
        <v>0</v>
      </c>
      <c s="36">
        <f>ROUND(G165*H165,6)</f>
      </c>
      <c r="L165" s="38">
        <v>0</v>
      </c>
      <c s="32">
        <f>ROUND(ROUND(L165,2)*ROUND(G165,3),2)</f>
      </c>
      <c s="36" t="s">
        <v>54</v>
      </c>
      <c>
        <f>(M165*21)/100</f>
      </c>
      <c t="s">
        <v>27</v>
      </c>
    </row>
    <row r="166" spans="1:5" ht="12.75">
      <c r="A166" s="35" t="s">
        <v>55</v>
      </c>
      <c r="E166" s="39" t="s">
        <v>51</v>
      </c>
    </row>
    <row r="167" spans="1:5" ht="12.75">
      <c r="A167" s="35" t="s">
        <v>56</v>
      </c>
      <c r="E167" s="40" t="s">
        <v>51</v>
      </c>
    </row>
    <row r="168" spans="1:5" ht="12.75">
      <c r="A168" t="s">
        <v>57</v>
      </c>
      <c r="E168" s="39" t="s">
        <v>58</v>
      </c>
    </row>
    <row r="169" spans="1:16" ht="25.5">
      <c r="A169" t="s">
        <v>49</v>
      </c>
      <c s="34" t="s">
        <v>178</v>
      </c>
      <c s="34" t="s">
        <v>179</v>
      </c>
      <c s="35" t="s">
        <v>51</v>
      </c>
      <c s="6" t="s">
        <v>180</v>
      </c>
      <c s="36" t="s">
        <v>80</v>
      </c>
      <c s="37">
        <v>4</v>
      </c>
      <c s="36">
        <v>0</v>
      </c>
      <c s="36">
        <f>ROUND(G169*H169,6)</f>
      </c>
      <c r="L169" s="38">
        <v>0</v>
      </c>
      <c s="32">
        <f>ROUND(ROUND(L169,2)*ROUND(G169,3),2)</f>
      </c>
      <c s="36" t="s">
        <v>54</v>
      </c>
      <c>
        <f>(M169*21)/100</f>
      </c>
      <c t="s">
        <v>27</v>
      </c>
    </row>
    <row r="170" spans="1:5" ht="12.75">
      <c r="A170" s="35" t="s">
        <v>55</v>
      </c>
      <c r="E170" s="39" t="s">
        <v>51</v>
      </c>
    </row>
    <row r="171" spans="1:5" ht="12.75">
      <c r="A171" s="35" t="s">
        <v>56</v>
      </c>
      <c r="E171" s="40" t="s">
        <v>51</v>
      </c>
    </row>
    <row r="172" spans="1:5" ht="12.75">
      <c r="A172" t="s">
        <v>57</v>
      </c>
      <c r="E172" s="39" t="s">
        <v>58</v>
      </c>
    </row>
    <row r="173" spans="1:13" ht="12.75">
      <c r="A173" t="s">
        <v>46</v>
      </c>
      <c r="C173" s="31" t="s">
        <v>68</v>
      </c>
      <c r="E173" s="33" t="s">
        <v>181</v>
      </c>
      <c r="J173" s="32">
        <f>0</f>
      </c>
      <c s="32">
        <f>0</f>
      </c>
      <c s="32">
        <f>0+L174+L178+L182+L186+L190+L194</f>
      </c>
      <c s="32">
        <f>0+M174+M178+M182+M186+M190+M194</f>
      </c>
    </row>
    <row r="174" spans="1:16" ht="12.75">
      <c r="A174" t="s">
        <v>49</v>
      </c>
      <c s="34" t="s">
        <v>182</v>
      </c>
      <c s="34" t="s">
        <v>183</v>
      </c>
      <c s="35" t="s">
        <v>51</v>
      </c>
      <c s="6" t="s">
        <v>184</v>
      </c>
      <c s="36" t="s">
        <v>185</v>
      </c>
      <c s="37">
        <v>120</v>
      </c>
      <c s="36">
        <v>0</v>
      </c>
      <c s="36">
        <f>ROUND(G174*H174,6)</f>
      </c>
      <c r="L174" s="38">
        <v>0</v>
      </c>
      <c s="32">
        <f>ROUND(ROUND(L174,2)*ROUND(G174,3),2)</f>
      </c>
      <c s="36" t="s">
        <v>54</v>
      </c>
      <c>
        <f>(M174*21)/100</f>
      </c>
      <c t="s">
        <v>27</v>
      </c>
    </row>
    <row r="175" spans="1:5" ht="12.75">
      <c r="A175" s="35" t="s">
        <v>55</v>
      </c>
      <c r="E175" s="39" t="s">
        <v>51</v>
      </c>
    </row>
    <row r="176" spans="1:5" ht="12.75">
      <c r="A176" s="35" t="s">
        <v>56</v>
      </c>
      <c r="E176" s="40" t="s">
        <v>51</v>
      </c>
    </row>
    <row r="177" spans="1:5" ht="12.75">
      <c r="A177" t="s">
        <v>57</v>
      </c>
      <c r="E177" s="39" t="s">
        <v>58</v>
      </c>
    </row>
    <row r="178" spans="1:16" ht="12.75">
      <c r="A178" t="s">
        <v>49</v>
      </c>
      <c s="34" t="s">
        <v>186</v>
      </c>
      <c s="34" t="s">
        <v>187</v>
      </c>
      <c s="35" t="s">
        <v>51</v>
      </c>
      <c s="6" t="s">
        <v>188</v>
      </c>
      <c s="36" t="s">
        <v>185</v>
      </c>
      <c s="37">
        <v>12</v>
      </c>
      <c s="36">
        <v>0</v>
      </c>
      <c s="36">
        <f>ROUND(G178*H178,6)</f>
      </c>
      <c r="L178" s="38">
        <v>0</v>
      </c>
      <c s="32">
        <f>ROUND(ROUND(L178,2)*ROUND(G178,3),2)</f>
      </c>
      <c s="36" t="s">
        <v>54</v>
      </c>
      <c>
        <f>(M178*21)/100</f>
      </c>
      <c t="s">
        <v>27</v>
      </c>
    </row>
    <row r="179" spans="1:5" ht="12.75">
      <c r="A179" s="35" t="s">
        <v>55</v>
      </c>
      <c r="E179" s="39" t="s">
        <v>51</v>
      </c>
    </row>
    <row r="180" spans="1:5" ht="12.75">
      <c r="A180" s="35" t="s">
        <v>56</v>
      </c>
      <c r="E180" s="40" t="s">
        <v>51</v>
      </c>
    </row>
    <row r="181" spans="1:5" ht="12.75">
      <c r="A181" t="s">
        <v>57</v>
      </c>
      <c r="E181" s="39" t="s">
        <v>58</v>
      </c>
    </row>
    <row r="182" spans="1:16" ht="25.5">
      <c r="A182" t="s">
        <v>49</v>
      </c>
      <c s="34" t="s">
        <v>189</v>
      </c>
      <c s="34" t="s">
        <v>190</v>
      </c>
      <c s="35" t="s">
        <v>51</v>
      </c>
      <c s="6" t="s">
        <v>191</v>
      </c>
      <c s="36" t="s">
        <v>80</v>
      </c>
      <c s="37">
        <v>1</v>
      </c>
      <c s="36">
        <v>0</v>
      </c>
      <c s="36">
        <f>ROUND(G182*H182,6)</f>
      </c>
      <c r="L182" s="38">
        <v>0</v>
      </c>
      <c s="32">
        <f>ROUND(ROUND(L182,2)*ROUND(G182,3),2)</f>
      </c>
      <c s="36" t="s">
        <v>54</v>
      </c>
      <c>
        <f>(M182*21)/100</f>
      </c>
      <c t="s">
        <v>27</v>
      </c>
    </row>
    <row r="183" spans="1:5" ht="12.75">
      <c r="A183" s="35" t="s">
        <v>55</v>
      </c>
      <c r="E183" s="39" t="s">
        <v>51</v>
      </c>
    </row>
    <row r="184" spans="1:5" ht="12.75">
      <c r="A184" s="35" t="s">
        <v>56</v>
      </c>
      <c r="E184" s="40" t="s">
        <v>51</v>
      </c>
    </row>
    <row r="185" spans="1:5" ht="12.75">
      <c r="A185" t="s">
        <v>57</v>
      </c>
      <c r="E185" s="39" t="s">
        <v>58</v>
      </c>
    </row>
    <row r="186" spans="1:16" ht="12.75">
      <c r="A186" t="s">
        <v>49</v>
      </c>
      <c s="34" t="s">
        <v>192</v>
      </c>
      <c s="34" t="s">
        <v>193</v>
      </c>
      <c s="35" t="s">
        <v>51</v>
      </c>
      <c s="6" t="s">
        <v>194</v>
      </c>
      <c s="36" t="s">
        <v>185</v>
      </c>
      <c s="37">
        <v>32</v>
      </c>
      <c s="36">
        <v>0</v>
      </c>
      <c s="36">
        <f>ROUND(G186*H186,6)</f>
      </c>
      <c r="L186" s="38">
        <v>0</v>
      </c>
      <c s="32">
        <f>ROUND(ROUND(L186,2)*ROUND(G186,3),2)</f>
      </c>
      <c s="36" t="s">
        <v>54</v>
      </c>
      <c>
        <f>(M186*21)/100</f>
      </c>
      <c t="s">
        <v>27</v>
      </c>
    </row>
    <row r="187" spans="1:5" ht="12.75">
      <c r="A187" s="35" t="s">
        <v>55</v>
      </c>
      <c r="E187" s="39" t="s">
        <v>51</v>
      </c>
    </row>
    <row r="188" spans="1:5" ht="12.75">
      <c r="A188" s="35" t="s">
        <v>56</v>
      </c>
      <c r="E188" s="40" t="s">
        <v>51</v>
      </c>
    </row>
    <row r="189" spans="1:5" ht="12.75">
      <c r="A189" t="s">
        <v>57</v>
      </c>
      <c r="E189" s="39" t="s">
        <v>58</v>
      </c>
    </row>
    <row r="190" spans="1:16" ht="12.75">
      <c r="A190" t="s">
        <v>49</v>
      </c>
      <c s="34" t="s">
        <v>195</v>
      </c>
      <c s="34" t="s">
        <v>196</v>
      </c>
      <c s="35" t="s">
        <v>51</v>
      </c>
      <c s="6" t="s">
        <v>197</v>
      </c>
      <c s="36" t="s">
        <v>80</v>
      </c>
      <c s="37">
        <v>1</v>
      </c>
      <c s="36">
        <v>0</v>
      </c>
      <c s="36">
        <f>ROUND(G190*H190,6)</f>
      </c>
      <c r="L190" s="38">
        <v>0</v>
      </c>
      <c s="32">
        <f>ROUND(ROUND(L190,2)*ROUND(G190,3),2)</f>
      </c>
      <c s="36" t="s">
        <v>54</v>
      </c>
      <c>
        <f>(M190*21)/100</f>
      </c>
      <c t="s">
        <v>27</v>
      </c>
    </row>
    <row r="191" spans="1:5" ht="12.75">
      <c r="A191" s="35" t="s">
        <v>55</v>
      </c>
      <c r="E191" s="39" t="s">
        <v>51</v>
      </c>
    </row>
    <row r="192" spans="1:5" ht="12.75">
      <c r="A192" s="35" t="s">
        <v>56</v>
      </c>
      <c r="E192" s="40" t="s">
        <v>51</v>
      </c>
    </row>
    <row r="193" spans="1:5" ht="12.75">
      <c r="A193" t="s">
        <v>57</v>
      </c>
      <c r="E193" s="39" t="s">
        <v>58</v>
      </c>
    </row>
    <row r="194" spans="1:16" ht="12.75">
      <c r="A194" t="s">
        <v>49</v>
      </c>
      <c s="34" t="s">
        <v>198</v>
      </c>
      <c s="34" t="s">
        <v>199</v>
      </c>
      <c s="35" t="s">
        <v>51</v>
      </c>
      <c s="6" t="s">
        <v>200</v>
      </c>
      <c s="36" t="s">
        <v>80</v>
      </c>
      <c s="37">
        <v>148</v>
      </c>
      <c s="36">
        <v>0</v>
      </c>
      <c s="36">
        <f>ROUND(G194*H194,6)</f>
      </c>
      <c r="L194" s="38">
        <v>0</v>
      </c>
      <c s="32">
        <f>ROUND(ROUND(L194,2)*ROUND(G194,3),2)</f>
      </c>
      <c s="36" t="s">
        <v>54</v>
      </c>
      <c>
        <f>(M194*21)/100</f>
      </c>
      <c t="s">
        <v>27</v>
      </c>
    </row>
    <row r="195" spans="1:5" ht="12.75">
      <c r="A195" s="35" t="s">
        <v>55</v>
      </c>
      <c r="E195" s="39" t="s">
        <v>51</v>
      </c>
    </row>
    <row r="196" spans="1:5" ht="12.75">
      <c r="A196" s="35" t="s">
        <v>56</v>
      </c>
      <c r="E196" s="40" t="s">
        <v>51</v>
      </c>
    </row>
    <row r="197" spans="1:5" ht="12.75">
      <c r="A197" t="s">
        <v>57</v>
      </c>
      <c r="E197" s="39" t="s">
        <v>58</v>
      </c>
    </row>
    <row r="198" spans="1:13" ht="12.75">
      <c r="A198" t="s">
        <v>46</v>
      </c>
      <c r="C198" s="31" t="s">
        <v>71</v>
      </c>
      <c r="E198" s="33" t="s">
        <v>201</v>
      </c>
      <c r="J198" s="32">
        <f>0</f>
      </c>
      <c s="32">
        <f>0</f>
      </c>
      <c s="32">
        <f>0+L199</f>
      </c>
      <c s="32">
        <f>0+M199</f>
      </c>
    </row>
    <row r="199" spans="1:16" ht="12.75">
      <c r="A199" t="s">
        <v>49</v>
      </c>
      <c s="34" t="s">
        <v>202</v>
      </c>
      <c s="34" t="s">
        <v>203</v>
      </c>
      <c s="35" t="s">
        <v>51</v>
      </c>
      <c s="6" t="s">
        <v>204</v>
      </c>
      <c s="36" t="s">
        <v>80</v>
      </c>
      <c s="37">
        <v>2</v>
      </c>
      <c s="36">
        <v>0</v>
      </c>
      <c s="36">
        <f>ROUND(G199*H199,6)</f>
      </c>
      <c r="L199" s="38">
        <v>0</v>
      </c>
      <c s="32">
        <f>ROUND(ROUND(L199,2)*ROUND(G199,3),2)</f>
      </c>
      <c s="36" t="s">
        <v>54</v>
      </c>
      <c>
        <f>(M199*21)/100</f>
      </c>
      <c t="s">
        <v>27</v>
      </c>
    </row>
    <row r="200" spans="1:5" ht="12.75">
      <c r="A200" s="35" t="s">
        <v>55</v>
      </c>
      <c r="E200" s="39" t="s">
        <v>51</v>
      </c>
    </row>
    <row r="201" spans="1:5" ht="12.75">
      <c r="A201" s="35" t="s">
        <v>56</v>
      </c>
      <c r="E201" s="40" t="s">
        <v>51</v>
      </c>
    </row>
    <row r="202" spans="1:5" ht="12.75">
      <c r="A202" t="s">
        <v>57</v>
      </c>
      <c r="E202" s="39" t="s">
        <v>58</v>
      </c>
    </row>
    <row r="203" spans="1:13" ht="12.75">
      <c r="A203" t="s">
        <v>46</v>
      </c>
      <c r="C203" s="31" t="s">
        <v>205</v>
      </c>
      <c r="E203" s="33" t="s">
        <v>206</v>
      </c>
      <c r="J203" s="32">
        <f>0</f>
      </c>
      <c s="32">
        <f>0</f>
      </c>
      <c s="32">
        <f>0+L204+L208+L212</f>
      </c>
      <c s="32">
        <f>0+M204+M208+M212</f>
      </c>
    </row>
    <row r="204" spans="1:16" ht="25.5">
      <c r="A204" t="s">
        <v>49</v>
      </c>
      <c s="34" t="s">
        <v>207</v>
      </c>
      <c s="34" t="s">
        <v>208</v>
      </c>
      <c s="35" t="s">
        <v>51</v>
      </c>
      <c s="6" t="s">
        <v>209</v>
      </c>
      <c s="36" t="s">
        <v>210</v>
      </c>
      <c s="37">
        <v>18</v>
      </c>
      <c s="36">
        <v>0</v>
      </c>
      <c s="36">
        <f>ROUND(G204*H204,6)</f>
      </c>
      <c r="L204" s="38">
        <v>0</v>
      </c>
      <c s="32">
        <f>ROUND(ROUND(L204,2)*ROUND(G204,3),2)</f>
      </c>
      <c s="36" t="s">
        <v>54</v>
      </c>
      <c>
        <f>(M204*21)/100</f>
      </c>
      <c t="s">
        <v>27</v>
      </c>
    </row>
    <row r="205" spans="1:5" ht="12.75">
      <c r="A205" s="35" t="s">
        <v>55</v>
      </c>
      <c r="E205" s="39" t="s">
        <v>51</v>
      </c>
    </row>
    <row r="206" spans="1:5" ht="12.75">
      <c r="A206" s="35" t="s">
        <v>56</v>
      </c>
      <c r="E206" s="40" t="s">
        <v>51</v>
      </c>
    </row>
    <row r="207" spans="1:5" ht="12.75">
      <c r="A207" t="s">
        <v>57</v>
      </c>
      <c r="E207" s="39" t="s">
        <v>58</v>
      </c>
    </row>
    <row r="208" spans="1:16" ht="25.5">
      <c r="A208" t="s">
        <v>49</v>
      </c>
      <c s="34" t="s">
        <v>211</v>
      </c>
      <c s="34" t="s">
        <v>212</v>
      </c>
      <c s="35" t="s">
        <v>51</v>
      </c>
      <c s="6" t="s">
        <v>213</v>
      </c>
      <c s="36" t="s">
        <v>210</v>
      </c>
      <c s="37">
        <v>4</v>
      </c>
      <c s="36">
        <v>0</v>
      </c>
      <c s="36">
        <f>ROUND(G208*H208,6)</f>
      </c>
      <c r="L208" s="38">
        <v>0</v>
      </c>
      <c s="32">
        <f>ROUND(ROUND(L208,2)*ROUND(G208,3),2)</f>
      </c>
      <c s="36" t="s">
        <v>54</v>
      </c>
      <c>
        <f>(M208*21)/100</f>
      </c>
      <c t="s">
        <v>27</v>
      </c>
    </row>
    <row r="209" spans="1:5" ht="12.75">
      <c r="A209" s="35" t="s">
        <v>55</v>
      </c>
      <c r="E209" s="39" t="s">
        <v>51</v>
      </c>
    </row>
    <row r="210" spans="1:5" ht="12.75">
      <c r="A210" s="35" t="s">
        <v>56</v>
      </c>
      <c r="E210" s="40" t="s">
        <v>51</v>
      </c>
    </row>
    <row r="211" spans="1:5" ht="12.75">
      <c r="A211" t="s">
        <v>57</v>
      </c>
      <c r="E211" s="39" t="s">
        <v>58</v>
      </c>
    </row>
    <row r="212" spans="1:16" ht="25.5">
      <c r="A212" t="s">
        <v>49</v>
      </c>
      <c s="34" t="s">
        <v>214</v>
      </c>
      <c s="34" t="s">
        <v>215</v>
      </c>
      <c s="35" t="s">
        <v>51</v>
      </c>
      <c s="6" t="s">
        <v>216</v>
      </c>
      <c s="36" t="s">
        <v>210</v>
      </c>
      <c s="37">
        <v>0.1</v>
      </c>
      <c s="36">
        <v>0</v>
      </c>
      <c s="36">
        <f>ROUND(G212*H212,6)</f>
      </c>
      <c r="L212" s="38">
        <v>0</v>
      </c>
      <c s="32">
        <f>ROUND(ROUND(L212,2)*ROUND(G212,3),2)</f>
      </c>
      <c s="36" t="s">
        <v>54</v>
      </c>
      <c>
        <f>(M212*21)/100</f>
      </c>
      <c t="s">
        <v>27</v>
      </c>
    </row>
    <row r="213" spans="1:5" ht="12.75">
      <c r="A213" s="35" t="s">
        <v>55</v>
      </c>
      <c r="E213" s="39" t="s">
        <v>51</v>
      </c>
    </row>
    <row r="214" spans="1:5" ht="12.75">
      <c r="A214" s="35" t="s">
        <v>56</v>
      </c>
      <c r="E214" s="40" t="s">
        <v>51</v>
      </c>
    </row>
    <row r="215" spans="1:5" ht="12.75">
      <c r="A215" t="s">
        <v>57</v>
      </c>
      <c r="E215" s="39" t="s">
        <v>58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T36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14</v>
      </c>
      <c r="E4" s="26" t="s">
        <v>15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COUNTIFS(L8:L363,"=0",A8:A363,"P")+COUNTIFS(L8:L363,"",A8:A363,"P")+SUM(Q8:Q363)</f>
      </c>
    </row>
    <row r="8" spans="1:13" ht="12.75">
      <c r="A8" t="s">
        <v>44</v>
      </c>
      <c r="C8" s="28" t="s">
        <v>219</v>
      </c>
      <c r="E8" s="30" t="s">
        <v>218</v>
      </c>
      <c r="J8" s="29">
        <f>0+J9+J66+J147+J212+J301+J354</f>
      </c>
      <c s="29">
        <f>0+K9+K66+K147+K212+K301+K354</f>
      </c>
      <c s="29">
        <f>0+L9+L66+L147+L212+L301+L354</f>
      </c>
      <c s="29">
        <f>0+M9+M66+M147+M212+M301+M354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0+L10+L14+L18+L22+L26+L30+L34+L38+L42+L46+L50+L54+L58+L62</f>
      </c>
      <c s="32">
        <f>0+M10+M14+M18+M22+M26+M30+M34+M38+M42+M46+M50+M54+M58+M62</f>
      </c>
    </row>
    <row r="10" spans="1:16" ht="12.75">
      <c r="A10" t="s">
        <v>49</v>
      </c>
      <c s="34" t="s">
        <v>47</v>
      </c>
      <c s="34" t="s">
        <v>220</v>
      </c>
      <c s="35" t="s">
        <v>51</v>
      </c>
      <c s="6" t="s">
        <v>52</v>
      </c>
      <c s="36" t="s">
        <v>53</v>
      </c>
      <c s="37">
        <v>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51</v>
      </c>
    </row>
    <row r="12" spans="1:5" ht="12.75">
      <c r="A12" s="35" t="s">
        <v>56</v>
      </c>
      <c r="E12" s="40" t="s">
        <v>51</v>
      </c>
    </row>
    <row r="13" spans="1:5" ht="12.75">
      <c r="A13" t="s">
        <v>57</v>
      </c>
      <c r="E13" s="39" t="s">
        <v>58</v>
      </c>
    </row>
    <row r="14" spans="1:16" ht="12.75">
      <c r="A14" t="s">
        <v>49</v>
      </c>
      <c s="34" t="s">
        <v>27</v>
      </c>
      <c s="34" t="s">
        <v>59</v>
      </c>
      <c s="35" t="s">
        <v>51</v>
      </c>
      <c s="6" t="s">
        <v>60</v>
      </c>
      <c s="36" t="s">
        <v>61</v>
      </c>
      <c s="37">
        <v>80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51</v>
      </c>
    </row>
    <row r="16" spans="1:5" ht="12.75">
      <c r="A16" s="35" t="s">
        <v>56</v>
      </c>
      <c r="E16" s="40" t="s">
        <v>51</v>
      </c>
    </row>
    <row r="17" spans="1:5" ht="12.75">
      <c r="A17" t="s">
        <v>57</v>
      </c>
      <c r="E17" s="39" t="s">
        <v>58</v>
      </c>
    </row>
    <row r="18" spans="1:16" ht="12.75">
      <c r="A18" t="s">
        <v>49</v>
      </c>
      <c s="34" t="s">
        <v>26</v>
      </c>
      <c s="34" t="s">
        <v>62</v>
      </c>
      <c s="35" t="s">
        <v>51</v>
      </c>
      <c s="6" t="s">
        <v>63</v>
      </c>
      <c s="36" t="s">
        <v>61</v>
      </c>
      <c s="37">
        <v>42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27</v>
      </c>
    </row>
    <row r="19" spans="1:5" ht="12.75">
      <c r="A19" s="35" t="s">
        <v>55</v>
      </c>
      <c r="E19" s="39" t="s">
        <v>51</v>
      </c>
    </row>
    <row r="20" spans="1:5" ht="12.75">
      <c r="A20" s="35" t="s">
        <v>56</v>
      </c>
      <c r="E20" s="40" t="s">
        <v>51</v>
      </c>
    </row>
    <row r="21" spans="1:5" ht="12.75">
      <c r="A21" t="s">
        <v>57</v>
      </c>
      <c r="E21" s="39" t="s">
        <v>58</v>
      </c>
    </row>
    <row r="22" spans="1:16" ht="12.75">
      <c r="A22" t="s">
        <v>49</v>
      </c>
      <c s="34" t="s">
        <v>64</v>
      </c>
      <c s="34" t="s">
        <v>65</v>
      </c>
      <c s="35" t="s">
        <v>51</v>
      </c>
      <c s="6" t="s">
        <v>66</v>
      </c>
      <c s="36" t="s">
        <v>67</v>
      </c>
      <c s="37">
        <v>28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27</v>
      </c>
    </row>
    <row r="23" spans="1:5" ht="12.75">
      <c r="A23" s="35" t="s">
        <v>55</v>
      </c>
      <c r="E23" s="39" t="s">
        <v>51</v>
      </c>
    </row>
    <row r="24" spans="1:5" ht="12.75">
      <c r="A24" s="35" t="s">
        <v>56</v>
      </c>
      <c r="E24" s="40" t="s">
        <v>51</v>
      </c>
    </row>
    <row r="25" spans="1:5" ht="12.75">
      <c r="A25" t="s">
        <v>57</v>
      </c>
      <c r="E25" s="39" t="s">
        <v>58</v>
      </c>
    </row>
    <row r="26" spans="1:16" ht="12.75">
      <c r="A26" t="s">
        <v>49</v>
      </c>
      <c s="34" t="s">
        <v>68</v>
      </c>
      <c s="34" t="s">
        <v>69</v>
      </c>
      <c s="35" t="s">
        <v>51</v>
      </c>
      <c s="6" t="s">
        <v>70</v>
      </c>
      <c s="36" t="s">
        <v>61</v>
      </c>
      <c s="37">
        <v>3.5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27</v>
      </c>
    </row>
    <row r="27" spans="1:5" ht="12.75">
      <c r="A27" s="35" t="s">
        <v>55</v>
      </c>
      <c r="E27" s="39" t="s">
        <v>51</v>
      </c>
    </row>
    <row r="28" spans="1:5" ht="12.75">
      <c r="A28" s="35" t="s">
        <v>56</v>
      </c>
      <c r="E28" s="40" t="s">
        <v>51</v>
      </c>
    </row>
    <row r="29" spans="1:5" ht="12.75">
      <c r="A29" t="s">
        <v>57</v>
      </c>
      <c r="E29" s="39" t="s">
        <v>58</v>
      </c>
    </row>
    <row r="30" spans="1:16" ht="12.75">
      <c r="A30" t="s">
        <v>49</v>
      </c>
      <c s="34" t="s">
        <v>71</v>
      </c>
      <c s="34" t="s">
        <v>72</v>
      </c>
      <c s="35" t="s">
        <v>51</v>
      </c>
      <c s="6" t="s">
        <v>73</v>
      </c>
      <c s="36" t="s">
        <v>61</v>
      </c>
      <c s="37">
        <v>122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27</v>
      </c>
    </row>
    <row r="31" spans="1:5" ht="12.75">
      <c r="A31" s="35" t="s">
        <v>55</v>
      </c>
      <c r="E31" s="39" t="s">
        <v>51</v>
      </c>
    </row>
    <row r="32" spans="1:5" ht="12.75">
      <c r="A32" s="35" t="s">
        <v>56</v>
      </c>
      <c r="E32" s="40" t="s">
        <v>51</v>
      </c>
    </row>
    <row r="33" spans="1:5" ht="12.75">
      <c r="A33" t="s">
        <v>57</v>
      </c>
      <c r="E33" s="39" t="s">
        <v>58</v>
      </c>
    </row>
    <row r="34" spans="1:16" ht="12.75">
      <c r="A34" t="s">
        <v>49</v>
      </c>
      <c s="34" t="s">
        <v>205</v>
      </c>
      <c s="34" t="s">
        <v>221</v>
      </c>
      <c s="35" t="s">
        <v>51</v>
      </c>
      <c s="6" t="s">
        <v>222</v>
      </c>
      <c s="36" t="s">
        <v>61</v>
      </c>
      <c s="37">
        <v>15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54</v>
      </c>
      <c>
        <f>(M34*21)/100</f>
      </c>
      <c t="s">
        <v>27</v>
      </c>
    </row>
    <row r="35" spans="1:5" ht="12.75">
      <c r="A35" s="35" t="s">
        <v>55</v>
      </c>
      <c r="E35" s="39" t="s">
        <v>51</v>
      </c>
    </row>
    <row r="36" spans="1:5" ht="12.75">
      <c r="A36" s="35" t="s">
        <v>56</v>
      </c>
      <c r="E36" s="40" t="s">
        <v>51</v>
      </c>
    </row>
    <row r="37" spans="1:5" ht="12.75">
      <c r="A37" t="s">
        <v>57</v>
      </c>
      <c r="E37" s="39" t="s">
        <v>58</v>
      </c>
    </row>
    <row r="38" spans="1:16" ht="12.75">
      <c r="A38" t="s">
        <v>49</v>
      </c>
      <c s="34" t="s">
        <v>74</v>
      </c>
      <c s="34" t="s">
        <v>75</v>
      </c>
      <c s="35" t="s">
        <v>51</v>
      </c>
      <c s="6" t="s">
        <v>76</v>
      </c>
      <c s="36" t="s">
        <v>61</v>
      </c>
      <c s="37">
        <v>12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54</v>
      </c>
      <c>
        <f>(M38*21)/100</f>
      </c>
      <c t="s">
        <v>27</v>
      </c>
    </row>
    <row r="39" spans="1:5" ht="12.75">
      <c r="A39" s="35" t="s">
        <v>55</v>
      </c>
      <c r="E39" s="39" t="s">
        <v>51</v>
      </c>
    </row>
    <row r="40" spans="1:5" ht="12.75">
      <c r="A40" s="35" t="s">
        <v>56</v>
      </c>
      <c r="E40" s="40" t="s">
        <v>51</v>
      </c>
    </row>
    <row r="41" spans="1:5" ht="12.75">
      <c r="A41" t="s">
        <v>57</v>
      </c>
      <c r="E41" s="39" t="s">
        <v>58</v>
      </c>
    </row>
    <row r="42" spans="1:16" ht="25.5">
      <c r="A42" t="s">
        <v>49</v>
      </c>
      <c s="34" t="s">
        <v>77</v>
      </c>
      <c s="34" t="s">
        <v>78</v>
      </c>
      <c s="35" t="s">
        <v>51</v>
      </c>
      <c s="6" t="s">
        <v>79</v>
      </c>
      <c s="36" t="s">
        <v>80</v>
      </c>
      <c s="37">
        <v>24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54</v>
      </c>
      <c>
        <f>(M42*21)/100</f>
      </c>
      <c t="s">
        <v>27</v>
      </c>
    </row>
    <row r="43" spans="1:5" ht="12.75">
      <c r="A43" s="35" t="s">
        <v>55</v>
      </c>
      <c r="E43" s="39" t="s">
        <v>51</v>
      </c>
    </row>
    <row r="44" spans="1:5" ht="12.75">
      <c r="A44" s="35" t="s">
        <v>56</v>
      </c>
      <c r="E44" s="40" t="s">
        <v>51</v>
      </c>
    </row>
    <row r="45" spans="1:5" ht="12.75">
      <c r="A45" t="s">
        <v>57</v>
      </c>
      <c r="E45" s="39" t="s">
        <v>58</v>
      </c>
    </row>
    <row r="46" spans="1:16" ht="12.75">
      <c r="A46" t="s">
        <v>49</v>
      </c>
      <c s="34" t="s">
        <v>81</v>
      </c>
      <c s="34" t="s">
        <v>82</v>
      </c>
      <c s="35" t="s">
        <v>51</v>
      </c>
      <c s="6" t="s">
        <v>83</v>
      </c>
      <c s="36" t="s">
        <v>80</v>
      </c>
      <c s="37">
        <v>10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54</v>
      </c>
      <c>
        <f>(M46*21)/100</f>
      </c>
      <c t="s">
        <v>27</v>
      </c>
    </row>
    <row r="47" spans="1:5" ht="12.75">
      <c r="A47" s="35" t="s">
        <v>55</v>
      </c>
      <c r="E47" s="39" t="s">
        <v>51</v>
      </c>
    </row>
    <row r="48" spans="1:5" ht="12.75">
      <c r="A48" s="35" t="s">
        <v>56</v>
      </c>
      <c r="E48" s="40" t="s">
        <v>51</v>
      </c>
    </row>
    <row r="49" spans="1:5" ht="12.75">
      <c r="A49" t="s">
        <v>57</v>
      </c>
      <c r="E49" s="39" t="s">
        <v>58</v>
      </c>
    </row>
    <row r="50" spans="1:16" ht="12.75">
      <c r="A50" t="s">
        <v>49</v>
      </c>
      <c s="34" t="s">
        <v>84</v>
      </c>
      <c s="34" t="s">
        <v>85</v>
      </c>
      <c s="35" t="s">
        <v>51</v>
      </c>
      <c s="6" t="s">
        <v>86</v>
      </c>
      <c s="36" t="s">
        <v>67</v>
      </c>
      <c s="37">
        <v>60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54</v>
      </c>
      <c>
        <f>(M50*21)/100</f>
      </c>
      <c t="s">
        <v>27</v>
      </c>
    </row>
    <row r="51" spans="1:5" ht="12.75">
      <c r="A51" s="35" t="s">
        <v>55</v>
      </c>
      <c r="E51" s="39" t="s">
        <v>51</v>
      </c>
    </row>
    <row r="52" spans="1:5" ht="12.75">
      <c r="A52" s="35" t="s">
        <v>56</v>
      </c>
      <c r="E52" s="40" t="s">
        <v>51</v>
      </c>
    </row>
    <row r="53" spans="1:5" ht="12.75">
      <c r="A53" t="s">
        <v>57</v>
      </c>
      <c r="E53" s="39" t="s">
        <v>58</v>
      </c>
    </row>
    <row r="54" spans="1:16" ht="12.75">
      <c r="A54" t="s">
        <v>49</v>
      </c>
      <c s="34" t="s">
        <v>87</v>
      </c>
      <c s="34" t="s">
        <v>88</v>
      </c>
      <c s="35" t="s">
        <v>51</v>
      </c>
      <c s="6" t="s">
        <v>89</v>
      </c>
      <c s="36" t="s">
        <v>67</v>
      </c>
      <c s="37">
        <v>50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54</v>
      </c>
      <c>
        <f>(M54*21)/100</f>
      </c>
      <c t="s">
        <v>27</v>
      </c>
    </row>
    <row r="55" spans="1:5" ht="12.75">
      <c r="A55" s="35" t="s">
        <v>55</v>
      </c>
      <c r="E55" s="39" t="s">
        <v>51</v>
      </c>
    </row>
    <row r="56" spans="1:5" ht="12.75">
      <c r="A56" s="35" t="s">
        <v>56</v>
      </c>
      <c r="E56" s="40" t="s">
        <v>51</v>
      </c>
    </row>
    <row r="57" spans="1:5" ht="12.75">
      <c r="A57" t="s">
        <v>57</v>
      </c>
      <c r="E57" s="39" t="s">
        <v>58</v>
      </c>
    </row>
    <row r="58" spans="1:16" ht="12.75">
      <c r="A58" t="s">
        <v>49</v>
      </c>
      <c s="34" t="s">
        <v>90</v>
      </c>
      <c s="34" t="s">
        <v>91</v>
      </c>
      <c s="35" t="s">
        <v>51</v>
      </c>
      <c s="6" t="s">
        <v>92</v>
      </c>
      <c s="36" t="s">
        <v>67</v>
      </c>
      <c s="37">
        <v>100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54</v>
      </c>
      <c>
        <f>(M58*21)/100</f>
      </c>
      <c t="s">
        <v>27</v>
      </c>
    </row>
    <row r="59" spans="1:5" ht="12.75">
      <c r="A59" s="35" t="s">
        <v>55</v>
      </c>
      <c r="E59" s="39" t="s">
        <v>51</v>
      </c>
    </row>
    <row r="60" spans="1:5" ht="12.75">
      <c r="A60" s="35" t="s">
        <v>56</v>
      </c>
      <c r="E60" s="40" t="s">
        <v>51</v>
      </c>
    </row>
    <row r="61" spans="1:5" ht="12.75">
      <c r="A61" t="s">
        <v>57</v>
      </c>
      <c r="E61" s="39" t="s">
        <v>58</v>
      </c>
    </row>
    <row r="62" spans="1:16" ht="25.5">
      <c r="A62" t="s">
        <v>49</v>
      </c>
      <c s="34" t="s">
        <v>93</v>
      </c>
      <c s="34" t="s">
        <v>94</v>
      </c>
      <c s="35" t="s">
        <v>51</v>
      </c>
      <c s="6" t="s">
        <v>95</v>
      </c>
      <c s="36" t="s">
        <v>67</v>
      </c>
      <c s="37">
        <v>60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54</v>
      </c>
      <c>
        <f>(M62*21)/100</f>
      </c>
      <c t="s">
        <v>27</v>
      </c>
    </row>
    <row r="63" spans="1:5" ht="12.75">
      <c r="A63" s="35" t="s">
        <v>55</v>
      </c>
      <c r="E63" s="39" t="s">
        <v>51</v>
      </c>
    </row>
    <row r="64" spans="1:5" ht="12.75">
      <c r="A64" s="35" t="s">
        <v>56</v>
      </c>
      <c r="E64" s="40" t="s">
        <v>51</v>
      </c>
    </row>
    <row r="65" spans="1:5" ht="12.75">
      <c r="A65" t="s">
        <v>57</v>
      </c>
      <c r="E65" s="39" t="s">
        <v>58</v>
      </c>
    </row>
    <row r="66" spans="1:13" ht="12.75">
      <c r="A66" t="s">
        <v>46</v>
      </c>
      <c r="C66" s="31" t="s">
        <v>27</v>
      </c>
      <c r="E66" s="33" t="s">
        <v>96</v>
      </c>
      <c r="J66" s="32">
        <f>0</f>
      </c>
      <c s="32">
        <f>0</f>
      </c>
      <c s="32">
        <f>0+L67+L71+L75+L79+L83+L87+L91+L95+L99+L103+L107+L111+L115+L119+L123+L127+L131+L135+L139+L143</f>
      </c>
      <c s="32">
        <f>0+M67+M71+M75+M79+M83+M87+M91+M95+M99+M103+M107+M111+M115+M119+M123+M127+M131+M135+M139+M143</f>
      </c>
    </row>
    <row r="67" spans="1:16" ht="12.75">
      <c r="A67" t="s">
        <v>49</v>
      </c>
      <c s="34" t="s">
        <v>223</v>
      </c>
      <c s="34" t="s">
        <v>224</v>
      </c>
      <c s="35" t="s">
        <v>51</v>
      </c>
      <c s="6" t="s">
        <v>225</v>
      </c>
      <c s="36" t="s">
        <v>80</v>
      </c>
      <c s="37">
        <v>1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54</v>
      </c>
      <c>
        <f>(M67*21)/100</f>
      </c>
      <c t="s">
        <v>27</v>
      </c>
    </row>
    <row r="68" spans="1:5" ht="12.75">
      <c r="A68" s="35" t="s">
        <v>55</v>
      </c>
      <c r="E68" s="39" t="s">
        <v>51</v>
      </c>
    </row>
    <row r="69" spans="1:5" ht="12.75">
      <c r="A69" s="35" t="s">
        <v>56</v>
      </c>
      <c r="E69" s="40" t="s">
        <v>51</v>
      </c>
    </row>
    <row r="70" spans="1:5" ht="12.75">
      <c r="A70" t="s">
        <v>57</v>
      </c>
      <c r="E70" s="39" t="s">
        <v>58</v>
      </c>
    </row>
    <row r="71" spans="1:16" ht="12.75">
      <c r="A71" t="s">
        <v>49</v>
      </c>
      <c s="34" t="s">
        <v>226</v>
      </c>
      <c s="34" t="s">
        <v>227</v>
      </c>
      <c s="35" t="s">
        <v>51</v>
      </c>
      <c s="6" t="s">
        <v>228</v>
      </c>
      <c s="36" t="s">
        <v>80</v>
      </c>
      <c s="37">
        <v>4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54</v>
      </c>
      <c>
        <f>(M71*21)/100</f>
      </c>
      <c t="s">
        <v>27</v>
      </c>
    </row>
    <row r="72" spans="1:5" ht="12.75">
      <c r="A72" s="35" t="s">
        <v>55</v>
      </c>
      <c r="E72" s="39" t="s">
        <v>51</v>
      </c>
    </row>
    <row r="73" spans="1:5" ht="12.75">
      <c r="A73" s="35" t="s">
        <v>56</v>
      </c>
      <c r="E73" s="40" t="s">
        <v>51</v>
      </c>
    </row>
    <row r="74" spans="1:5" ht="12.75">
      <c r="A74" t="s">
        <v>57</v>
      </c>
      <c r="E74" s="39" t="s">
        <v>58</v>
      </c>
    </row>
    <row r="75" spans="1:16" ht="12.75">
      <c r="A75" t="s">
        <v>49</v>
      </c>
      <c s="34" t="s">
        <v>97</v>
      </c>
      <c s="34" t="s">
        <v>98</v>
      </c>
      <c s="35" t="s">
        <v>51</v>
      </c>
      <c s="6" t="s">
        <v>99</v>
      </c>
      <c s="36" t="s">
        <v>100</v>
      </c>
      <c s="37">
        <v>3.61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54</v>
      </c>
      <c>
        <f>(M75*21)/100</f>
      </c>
      <c t="s">
        <v>27</v>
      </c>
    </row>
    <row r="76" spans="1:5" ht="12.75">
      <c r="A76" s="35" t="s">
        <v>55</v>
      </c>
      <c r="E76" s="39" t="s">
        <v>51</v>
      </c>
    </row>
    <row r="77" spans="1:5" ht="12.75">
      <c r="A77" s="35" t="s">
        <v>56</v>
      </c>
      <c r="E77" s="40" t="s">
        <v>51</v>
      </c>
    </row>
    <row r="78" spans="1:5" ht="12.75">
      <c r="A78" t="s">
        <v>57</v>
      </c>
      <c r="E78" s="39" t="s">
        <v>58</v>
      </c>
    </row>
    <row r="79" spans="1:16" ht="12.75">
      <c r="A79" t="s">
        <v>49</v>
      </c>
      <c s="34" t="s">
        <v>229</v>
      </c>
      <c s="34" t="s">
        <v>230</v>
      </c>
      <c s="35" t="s">
        <v>51</v>
      </c>
      <c s="6" t="s">
        <v>231</v>
      </c>
      <c s="36" t="s">
        <v>100</v>
      </c>
      <c s="37">
        <v>1.2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54</v>
      </c>
      <c>
        <f>(M79*21)/100</f>
      </c>
      <c t="s">
        <v>27</v>
      </c>
    </row>
    <row r="80" spans="1:5" ht="12.75">
      <c r="A80" s="35" t="s">
        <v>55</v>
      </c>
      <c r="E80" s="39" t="s">
        <v>51</v>
      </c>
    </row>
    <row r="81" spans="1:5" ht="12.75">
      <c r="A81" s="35" t="s">
        <v>56</v>
      </c>
      <c r="E81" s="40" t="s">
        <v>51</v>
      </c>
    </row>
    <row r="82" spans="1:5" ht="12.75">
      <c r="A82" t="s">
        <v>57</v>
      </c>
      <c r="E82" s="39" t="s">
        <v>58</v>
      </c>
    </row>
    <row r="83" spans="1:16" ht="12.75">
      <c r="A83" t="s">
        <v>49</v>
      </c>
      <c s="34" t="s">
        <v>101</v>
      </c>
      <c s="34" t="s">
        <v>102</v>
      </c>
      <c s="35" t="s">
        <v>51</v>
      </c>
      <c s="6" t="s">
        <v>103</v>
      </c>
      <c s="36" t="s">
        <v>100</v>
      </c>
      <c s="37">
        <v>3.61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54</v>
      </c>
      <c>
        <f>(M83*21)/100</f>
      </c>
      <c t="s">
        <v>27</v>
      </c>
    </row>
    <row r="84" spans="1:5" ht="12.75">
      <c r="A84" s="35" t="s">
        <v>55</v>
      </c>
      <c r="E84" s="39" t="s">
        <v>51</v>
      </c>
    </row>
    <row r="85" spans="1:5" ht="12.75">
      <c r="A85" s="35" t="s">
        <v>56</v>
      </c>
      <c r="E85" s="40" t="s">
        <v>51</v>
      </c>
    </row>
    <row r="86" spans="1:5" ht="12.75">
      <c r="A86" t="s">
        <v>57</v>
      </c>
      <c r="E86" s="39" t="s">
        <v>58</v>
      </c>
    </row>
    <row r="87" spans="1:16" ht="12.75">
      <c r="A87" t="s">
        <v>49</v>
      </c>
      <c s="34" t="s">
        <v>232</v>
      </c>
      <c s="34" t="s">
        <v>233</v>
      </c>
      <c s="35" t="s">
        <v>51</v>
      </c>
      <c s="6" t="s">
        <v>234</v>
      </c>
      <c s="36" t="s">
        <v>100</v>
      </c>
      <c s="37">
        <v>1.2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54</v>
      </c>
      <c>
        <f>(M87*21)/100</f>
      </c>
      <c t="s">
        <v>27</v>
      </c>
    </row>
    <row r="88" spans="1:5" ht="12.75">
      <c r="A88" s="35" t="s">
        <v>55</v>
      </c>
      <c r="E88" s="39" t="s">
        <v>51</v>
      </c>
    </row>
    <row r="89" spans="1:5" ht="12.75">
      <c r="A89" s="35" t="s">
        <v>56</v>
      </c>
      <c r="E89" s="40" t="s">
        <v>51</v>
      </c>
    </row>
    <row r="90" spans="1:5" ht="12.75">
      <c r="A90" t="s">
        <v>57</v>
      </c>
      <c r="E90" s="39" t="s">
        <v>58</v>
      </c>
    </row>
    <row r="91" spans="1:16" ht="25.5">
      <c r="A91" t="s">
        <v>49</v>
      </c>
      <c s="34" t="s">
        <v>104</v>
      </c>
      <c s="34" t="s">
        <v>105</v>
      </c>
      <c s="35" t="s">
        <v>51</v>
      </c>
      <c s="6" t="s">
        <v>106</v>
      </c>
      <c s="36" t="s">
        <v>80</v>
      </c>
      <c s="37">
        <v>22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54</v>
      </c>
      <c>
        <f>(M91*21)/100</f>
      </c>
      <c t="s">
        <v>27</v>
      </c>
    </row>
    <row r="92" spans="1:5" ht="12.75">
      <c r="A92" s="35" t="s">
        <v>55</v>
      </c>
      <c r="E92" s="39" t="s">
        <v>51</v>
      </c>
    </row>
    <row r="93" spans="1:5" ht="12.75">
      <c r="A93" s="35" t="s">
        <v>56</v>
      </c>
      <c r="E93" s="40" t="s">
        <v>51</v>
      </c>
    </row>
    <row r="94" spans="1:5" ht="12.75">
      <c r="A94" t="s">
        <v>57</v>
      </c>
      <c r="E94" s="39" t="s">
        <v>58</v>
      </c>
    </row>
    <row r="95" spans="1:16" ht="25.5">
      <c r="A95" t="s">
        <v>49</v>
      </c>
      <c s="34" t="s">
        <v>235</v>
      </c>
      <c s="34" t="s">
        <v>236</v>
      </c>
      <c s="35" t="s">
        <v>51</v>
      </c>
      <c s="6" t="s">
        <v>237</v>
      </c>
      <c s="36" t="s">
        <v>80</v>
      </c>
      <c s="37">
        <v>2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54</v>
      </c>
      <c>
        <f>(M95*21)/100</f>
      </c>
      <c t="s">
        <v>27</v>
      </c>
    </row>
    <row r="96" spans="1:5" ht="12.75">
      <c r="A96" s="35" t="s">
        <v>55</v>
      </c>
      <c r="E96" s="39" t="s">
        <v>51</v>
      </c>
    </row>
    <row r="97" spans="1:5" ht="12.75">
      <c r="A97" s="35" t="s">
        <v>56</v>
      </c>
      <c r="E97" s="40" t="s">
        <v>51</v>
      </c>
    </row>
    <row r="98" spans="1:5" ht="12.75">
      <c r="A98" t="s">
        <v>57</v>
      </c>
      <c r="E98" s="39" t="s">
        <v>58</v>
      </c>
    </row>
    <row r="99" spans="1:16" ht="25.5">
      <c r="A99" t="s">
        <v>49</v>
      </c>
      <c s="34" t="s">
        <v>107</v>
      </c>
      <c s="34" t="s">
        <v>108</v>
      </c>
      <c s="35" t="s">
        <v>51</v>
      </c>
      <c s="6" t="s">
        <v>109</v>
      </c>
      <c s="36" t="s">
        <v>80</v>
      </c>
      <c s="37">
        <v>2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54</v>
      </c>
      <c>
        <f>(M99*21)/100</f>
      </c>
      <c t="s">
        <v>27</v>
      </c>
    </row>
    <row r="100" spans="1:5" ht="12.75">
      <c r="A100" s="35" t="s">
        <v>55</v>
      </c>
      <c r="E100" s="39" t="s">
        <v>51</v>
      </c>
    </row>
    <row r="101" spans="1:5" ht="12.75">
      <c r="A101" s="35" t="s">
        <v>56</v>
      </c>
      <c r="E101" s="40" t="s">
        <v>51</v>
      </c>
    </row>
    <row r="102" spans="1:5" ht="12.75">
      <c r="A102" t="s">
        <v>57</v>
      </c>
      <c r="E102" s="39" t="s">
        <v>58</v>
      </c>
    </row>
    <row r="103" spans="1:16" ht="25.5">
      <c r="A103" t="s">
        <v>49</v>
      </c>
      <c s="34" t="s">
        <v>238</v>
      </c>
      <c s="34" t="s">
        <v>239</v>
      </c>
      <c s="35" t="s">
        <v>51</v>
      </c>
      <c s="6" t="s">
        <v>240</v>
      </c>
      <c s="36" t="s">
        <v>80</v>
      </c>
      <c s="37">
        <v>1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54</v>
      </c>
      <c>
        <f>(M103*21)/100</f>
      </c>
      <c t="s">
        <v>27</v>
      </c>
    </row>
    <row r="104" spans="1:5" ht="12.75">
      <c r="A104" s="35" t="s">
        <v>55</v>
      </c>
      <c r="E104" s="39" t="s">
        <v>51</v>
      </c>
    </row>
    <row r="105" spans="1:5" ht="12.75">
      <c r="A105" s="35" t="s">
        <v>56</v>
      </c>
      <c r="E105" s="40" t="s">
        <v>51</v>
      </c>
    </row>
    <row r="106" spans="1:5" ht="12.75">
      <c r="A106" t="s">
        <v>57</v>
      </c>
      <c r="E106" s="39" t="s">
        <v>58</v>
      </c>
    </row>
    <row r="107" spans="1:16" ht="12.75">
      <c r="A107" t="s">
        <v>49</v>
      </c>
      <c s="34" t="s">
        <v>110</v>
      </c>
      <c s="34" t="s">
        <v>111</v>
      </c>
      <c s="35" t="s">
        <v>51</v>
      </c>
      <c s="6" t="s">
        <v>112</v>
      </c>
      <c s="36" t="s">
        <v>80</v>
      </c>
      <c s="37">
        <v>24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54</v>
      </c>
      <c>
        <f>(M107*21)/100</f>
      </c>
      <c t="s">
        <v>27</v>
      </c>
    </row>
    <row r="108" spans="1:5" ht="12.75">
      <c r="A108" s="35" t="s">
        <v>55</v>
      </c>
      <c r="E108" s="39" t="s">
        <v>51</v>
      </c>
    </row>
    <row r="109" spans="1:5" ht="12.75">
      <c r="A109" s="35" t="s">
        <v>56</v>
      </c>
      <c r="E109" s="40" t="s">
        <v>51</v>
      </c>
    </row>
    <row r="110" spans="1:5" ht="12.75">
      <c r="A110" t="s">
        <v>57</v>
      </c>
      <c r="E110" s="39" t="s">
        <v>58</v>
      </c>
    </row>
    <row r="111" spans="1:16" ht="12.75">
      <c r="A111" t="s">
        <v>49</v>
      </c>
      <c s="34" t="s">
        <v>113</v>
      </c>
      <c s="34" t="s">
        <v>114</v>
      </c>
      <c s="35" t="s">
        <v>51</v>
      </c>
      <c s="6" t="s">
        <v>115</v>
      </c>
      <c s="36" t="s">
        <v>67</v>
      </c>
      <c s="37">
        <v>10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54</v>
      </c>
      <c>
        <f>(M111*21)/100</f>
      </c>
      <c t="s">
        <v>27</v>
      </c>
    </row>
    <row r="112" spans="1:5" ht="12.75">
      <c r="A112" s="35" t="s">
        <v>55</v>
      </c>
      <c r="E112" s="39" t="s">
        <v>51</v>
      </c>
    </row>
    <row r="113" spans="1:5" ht="12.75">
      <c r="A113" s="35" t="s">
        <v>56</v>
      </c>
      <c r="E113" s="40" t="s">
        <v>51</v>
      </c>
    </row>
    <row r="114" spans="1:5" ht="12.75">
      <c r="A114" t="s">
        <v>57</v>
      </c>
      <c r="E114" s="39" t="s">
        <v>58</v>
      </c>
    </row>
    <row r="115" spans="1:16" ht="12.75">
      <c r="A115" t="s">
        <v>49</v>
      </c>
      <c s="34" t="s">
        <v>116</v>
      </c>
      <c s="34" t="s">
        <v>117</v>
      </c>
      <c s="35" t="s">
        <v>51</v>
      </c>
      <c s="6" t="s">
        <v>118</v>
      </c>
      <c s="36" t="s">
        <v>67</v>
      </c>
      <c s="37">
        <v>10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54</v>
      </c>
      <c>
        <f>(M115*21)/100</f>
      </c>
      <c t="s">
        <v>27</v>
      </c>
    </row>
    <row r="116" spans="1:5" ht="12.75">
      <c r="A116" s="35" t="s">
        <v>55</v>
      </c>
      <c r="E116" s="39" t="s">
        <v>51</v>
      </c>
    </row>
    <row r="117" spans="1:5" ht="12.75">
      <c r="A117" s="35" t="s">
        <v>56</v>
      </c>
      <c r="E117" s="40" t="s">
        <v>51</v>
      </c>
    </row>
    <row r="118" spans="1:5" ht="12.75">
      <c r="A118" t="s">
        <v>57</v>
      </c>
      <c r="E118" s="39" t="s">
        <v>58</v>
      </c>
    </row>
    <row r="119" spans="1:16" ht="12.75">
      <c r="A119" t="s">
        <v>49</v>
      </c>
      <c s="34" t="s">
        <v>241</v>
      </c>
      <c s="34" t="s">
        <v>242</v>
      </c>
      <c s="35" t="s">
        <v>51</v>
      </c>
      <c s="6" t="s">
        <v>243</v>
      </c>
      <c s="36" t="s">
        <v>80</v>
      </c>
      <c s="37">
        <v>1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54</v>
      </c>
      <c>
        <f>(M119*21)/100</f>
      </c>
      <c t="s">
        <v>27</v>
      </c>
    </row>
    <row r="120" spans="1:5" ht="12.75">
      <c r="A120" s="35" t="s">
        <v>55</v>
      </c>
      <c r="E120" s="39" t="s">
        <v>51</v>
      </c>
    </row>
    <row r="121" spans="1:5" ht="12.75">
      <c r="A121" s="35" t="s">
        <v>56</v>
      </c>
      <c r="E121" s="40" t="s">
        <v>51</v>
      </c>
    </row>
    <row r="122" spans="1:5" ht="12.75">
      <c r="A122" t="s">
        <v>57</v>
      </c>
      <c r="E122" s="39" t="s">
        <v>58</v>
      </c>
    </row>
    <row r="123" spans="1:16" ht="12.75">
      <c r="A123" t="s">
        <v>49</v>
      </c>
      <c s="34" t="s">
        <v>119</v>
      </c>
      <c s="34" t="s">
        <v>120</v>
      </c>
      <c s="35" t="s">
        <v>51</v>
      </c>
      <c s="6" t="s">
        <v>121</v>
      </c>
      <c s="36" t="s">
        <v>122</v>
      </c>
      <c s="37">
        <v>0.06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54</v>
      </c>
      <c>
        <f>(M123*21)/100</f>
      </c>
      <c t="s">
        <v>27</v>
      </c>
    </row>
    <row r="124" spans="1:5" ht="12.75">
      <c r="A124" s="35" t="s">
        <v>55</v>
      </c>
      <c r="E124" s="39" t="s">
        <v>51</v>
      </c>
    </row>
    <row r="125" spans="1:5" ht="12.75">
      <c r="A125" s="35" t="s">
        <v>56</v>
      </c>
      <c r="E125" s="40" t="s">
        <v>51</v>
      </c>
    </row>
    <row r="126" spans="1:5" ht="12.75">
      <c r="A126" t="s">
        <v>57</v>
      </c>
      <c r="E126" s="39" t="s">
        <v>58</v>
      </c>
    </row>
    <row r="127" spans="1:16" ht="25.5">
      <c r="A127" t="s">
        <v>49</v>
      </c>
      <c s="34" t="s">
        <v>123</v>
      </c>
      <c s="34" t="s">
        <v>124</v>
      </c>
      <c s="35" t="s">
        <v>51</v>
      </c>
      <c s="6" t="s">
        <v>125</v>
      </c>
      <c s="36" t="s">
        <v>67</v>
      </c>
      <c s="37">
        <v>20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54</v>
      </c>
      <c>
        <f>(M127*21)/100</f>
      </c>
      <c t="s">
        <v>27</v>
      </c>
    </row>
    <row r="128" spans="1:5" ht="12.75">
      <c r="A128" s="35" t="s">
        <v>55</v>
      </c>
      <c r="E128" s="39" t="s">
        <v>51</v>
      </c>
    </row>
    <row r="129" spans="1:5" ht="12.75">
      <c r="A129" s="35" t="s">
        <v>56</v>
      </c>
      <c r="E129" s="40" t="s">
        <v>51</v>
      </c>
    </row>
    <row r="130" spans="1:5" ht="12.75">
      <c r="A130" t="s">
        <v>57</v>
      </c>
      <c r="E130" s="39" t="s">
        <v>58</v>
      </c>
    </row>
    <row r="131" spans="1:16" ht="12.75">
      <c r="A131" t="s">
        <v>49</v>
      </c>
      <c s="34" t="s">
        <v>126</v>
      </c>
      <c s="34" t="s">
        <v>127</v>
      </c>
      <c s="35" t="s">
        <v>51</v>
      </c>
      <c s="6" t="s">
        <v>128</v>
      </c>
      <c s="36" t="s">
        <v>80</v>
      </c>
      <c s="37">
        <v>2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54</v>
      </c>
      <c>
        <f>(M131*21)/100</f>
      </c>
      <c t="s">
        <v>27</v>
      </c>
    </row>
    <row r="132" spans="1:5" ht="12.75">
      <c r="A132" s="35" t="s">
        <v>55</v>
      </c>
      <c r="E132" s="39" t="s">
        <v>51</v>
      </c>
    </row>
    <row r="133" spans="1:5" ht="12.75">
      <c r="A133" s="35" t="s">
        <v>56</v>
      </c>
      <c r="E133" s="40" t="s">
        <v>51</v>
      </c>
    </row>
    <row r="134" spans="1:5" ht="12.75">
      <c r="A134" t="s">
        <v>57</v>
      </c>
      <c r="E134" s="39" t="s">
        <v>58</v>
      </c>
    </row>
    <row r="135" spans="1:16" ht="25.5">
      <c r="A135" t="s">
        <v>49</v>
      </c>
      <c s="34" t="s">
        <v>129</v>
      </c>
      <c s="34" t="s">
        <v>130</v>
      </c>
      <c s="35" t="s">
        <v>51</v>
      </c>
      <c s="6" t="s">
        <v>131</v>
      </c>
      <c s="36" t="s">
        <v>80</v>
      </c>
      <c s="37">
        <v>1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54</v>
      </c>
      <c>
        <f>(M135*21)/100</f>
      </c>
      <c t="s">
        <v>27</v>
      </c>
    </row>
    <row r="136" spans="1:5" ht="12.75">
      <c r="A136" s="35" t="s">
        <v>55</v>
      </c>
      <c r="E136" s="39" t="s">
        <v>51</v>
      </c>
    </row>
    <row r="137" spans="1:5" ht="12.75">
      <c r="A137" s="35" t="s">
        <v>56</v>
      </c>
      <c r="E137" s="40" t="s">
        <v>51</v>
      </c>
    </row>
    <row r="138" spans="1:5" ht="12.75">
      <c r="A138" t="s">
        <v>57</v>
      </c>
      <c r="E138" s="39" t="s">
        <v>58</v>
      </c>
    </row>
    <row r="139" spans="1:16" ht="12.75">
      <c r="A139" t="s">
        <v>49</v>
      </c>
      <c s="34" t="s">
        <v>132</v>
      </c>
      <c s="34" t="s">
        <v>133</v>
      </c>
      <c s="35" t="s">
        <v>51</v>
      </c>
      <c s="6" t="s">
        <v>134</v>
      </c>
      <c s="36" t="s">
        <v>67</v>
      </c>
      <c s="37">
        <v>100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54</v>
      </c>
      <c>
        <f>(M139*21)/100</f>
      </c>
      <c t="s">
        <v>27</v>
      </c>
    </row>
    <row r="140" spans="1:5" ht="12.75">
      <c r="A140" s="35" t="s">
        <v>55</v>
      </c>
      <c r="E140" s="39" t="s">
        <v>51</v>
      </c>
    </row>
    <row r="141" spans="1:5" ht="12.75">
      <c r="A141" s="35" t="s">
        <v>56</v>
      </c>
      <c r="E141" s="40" t="s">
        <v>51</v>
      </c>
    </row>
    <row r="142" spans="1:5" ht="12.75">
      <c r="A142" t="s">
        <v>57</v>
      </c>
      <c r="E142" s="39" t="s">
        <v>58</v>
      </c>
    </row>
    <row r="143" spans="1:16" ht="12.75">
      <c r="A143" t="s">
        <v>49</v>
      </c>
      <c s="34" t="s">
        <v>135</v>
      </c>
      <c s="34" t="s">
        <v>136</v>
      </c>
      <c s="35" t="s">
        <v>51</v>
      </c>
      <c s="6" t="s">
        <v>137</v>
      </c>
      <c s="36" t="s">
        <v>67</v>
      </c>
      <c s="37">
        <v>100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54</v>
      </c>
      <c>
        <f>(M143*21)/100</f>
      </c>
      <c t="s">
        <v>27</v>
      </c>
    </row>
    <row r="144" spans="1:5" ht="12.75">
      <c r="A144" s="35" t="s">
        <v>55</v>
      </c>
      <c r="E144" s="39" t="s">
        <v>51</v>
      </c>
    </row>
    <row r="145" spans="1:5" ht="12.75">
      <c r="A145" s="35" t="s">
        <v>56</v>
      </c>
      <c r="E145" s="40" t="s">
        <v>51</v>
      </c>
    </row>
    <row r="146" spans="1:5" ht="12.75">
      <c r="A146" t="s">
        <v>57</v>
      </c>
      <c r="E146" s="39" t="s">
        <v>58</v>
      </c>
    </row>
    <row r="147" spans="1:13" ht="12.75">
      <c r="A147" t="s">
        <v>46</v>
      </c>
      <c r="C147" s="31" t="s">
        <v>26</v>
      </c>
      <c r="E147" s="33" t="s">
        <v>138</v>
      </c>
      <c r="J147" s="32">
        <f>0</f>
      </c>
      <c s="32">
        <f>0</f>
      </c>
      <c s="32">
        <f>0+L148+L152+L156+L160+L164+L168+L172+L176+L180+L184+L188+L192+L196+L200+L204+L208</f>
      </c>
      <c s="32">
        <f>0+M148+M152+M156+M160+M164+M168+M172+M176+M180+M184+M188+M192+M196+M200+M204+M208</f>
      </c>
    </row>
    <row r="148" spans="1:16" ht="25.5">
      <c r="A148" t="s">
        <v>49</v>
      </c>
      <c s="34" t="s">
        <v>139</v>
      </c>
      <c s="34" t="s">
        <v>140</v>
      </c>
      <c s="35" t="s">
        <v>51</v>
      </c>
      <c s="6" t="s">
        <v>141</v>
      </c>
      <c s="36" t="s">
        <v>142</v>
      </c>
      <c s="37">
        <v>1</v>
      </c>
      <c s="36">
        <v>0</v>
      </c>
      <c s="36">
        <f>ROUND(G148*H148,6)</f>
      </c>
      <c r="L148" s="38">
        <v>0</v>
      </c>
      <c s="32">
        <f>ROUND(ROUND(L148,2)*ROUND(G148,3),2)</f>
      </c>
      <c s="36" t="s">
        <v>54</v>
      </c>
      <c>
        <f>(M148*21)/100</f>
      </c>
      <c t="s">
        <v>27</v>
      </c>
    </row>
    <row r="149" spans="1:5" ht="12.75">
      <c r="A149" s="35" t="s">
        <v>55</v>
      </c>
      <c r="E149" s="39" t="s">
        <v>51</v>
      </c>
    </row>
    <row r="150" spans="1:5" ht="12.75">
      <c r="A150" s="35" t="s">
        <v>56</v>
      </c>
      <c r="E150" s="40" t="s">
        <v>51</v>
      </c>
    </row>
    <row r="151" spans="1:5" ht="12.75">
      <c r="A151" t="s">
        <v>57</v>
      </c>
      <c r="E151" s="39" t="s">
        <v>58</v>
      </c>
    </row>
    <row r="152" spans="1:16" ht="12.75">
      <c r="A152" t="s">
        <v>49</v>
      </c>
      <c s="34" t="s">
        <v>244</v>
      </c>
      <c s="34" t="s">
        <v>245</v>
      </c>
      <c s="35" t="s">
        <v>51</v>
      </c>
      <c s="6" t="s">
        <v>246</v>
      </c>
      <c s="36" t="s">
        <v>80</v>
      </c>
      <c s="37">
        <v>1</v>
      </c>
      <c s="36">
        <v>0</v>
      </c>
      <c s="36">
        <f>ROUND(G152*H152,6)</f>
      </c>
      <c r="L152" s="38">
        <v>0</v>
      </c>
      <c s="32">
        <f>ROUND(ROUND(L152,2)*ROUND(G152,3),2)</f>
      </c>
      <c s="36" t="s">
        <v>54</v>
      </c>
      <c>
        <f>(M152*21)/100</f>
      </c>
      <c t="s">
        <v>27</v>
      </c>
    </row>
    <row r="153" spans="1:5" ht="12.75">
      <c r="A153" s="35" t="s">
        <v>55</v>
      </c>
      <c r="E153" s="39" t="s">
        <v>51</v>
      </c>
    </row>
    <row r="154" spans="1:5" ht="12.75">
      <c r="A154" s="35" t="s">
        <v>56</v>
      </c>
      <c r="E154" s="40" t="s">
        <v>51</v>
      </c>
    </row>
    <row r="155" spans="1:5" ht="12.75">
      <c r="A155" t="s">
        <v>57</v>
      </c>
      <c r="E155" s="39" t="s">
        <v>58</v>
      </c>
    </row>
    <row r="156" spans="1:16" ht="12.75">
      <c r="A156" t="s">
        <v>49</v>
      </c>
      <c s="34" t="s">
        <v>247</v>
      </c>
      <c s="34" t="s">
        <v>248</v>
      </c>
      <c s="35" t="s">
        <v>51</v>
      </c>
      <c s="6" t="s">
        <v>249</v>
      </c>
      <c s="36" t="s">
        <v>80</v>
      </c>
      <c s="37">
        <v>1</v>
      </c>
      <c s="36">
        <v>0</v>
      </c>
      <c s="36">
        <f>ROUND(G156*H156,6)</f>
      </c>
      <c r="L156" s="38">
        <v>0</v>
      </c>
      <c s="32">
        <f>ROUND(ROUND(L156,2)*ROUND(G156,3),2)</f>
      </c>
      <c s="36" t="s">
        <v>54</v>
      </c>
      <c>
        <f>(M156*21)/100</f>
      </c>
      <c t="s">
        <v>27</v>
      </c>
    </row>
    <row r="157" spans="1:5" ht="12.75">
      <c r="A157" s="35" t="s">
        <v>55</v>
      </c>
      <c r="E157" s="39" t="s">
        <v>51</v>
      </c>
    </row>
    <row r="158" spans="1:5" ht="12.75">
      <c r="A158" s="35" t="s">
        <v>56</v>
      </c>
      <c r="E158" s="40" t="s">
        <v>51</v>
      </c>
    </row>
    <row r="159" spans="1:5" ht="12.75">
      <c r="A159" t="s">
        <v>57</v>
      </c>
      <c r="E159" s="39" t="s">
        <v>58</v>
      </c>
    </row>
    <row r="160" spans="1:16" ht="12.75">
      <c r="A160" t="s">
        <v>49</v>
      </c>
      <c s="34" t="s">
        <v>250</v>
      </c>
      <c s="34" t="s">
        <v>251</v>
      </c>
      <c s="35" t="s">
        <v>51</v>
      </c>
      <c s="6" t="s">
        <v>252</v>
      </c>
      <c s="36" t="s">
        <v>80</v>
      </c>
      <c s="37">
        <v>2</v>
      </c>
      <c s="36">
        <v>0</v>
      </c>
      <c s="36">
        <f>ROUND(G160*H160,6)</f>
      </c>
      <c r="L160" s="38">
        <v>0</v>
      </c>
      <c s="32">
        <f>ROUND(ROUND(L160,2)*ROUND(G160,3),2)</f>
      </c>
      <c s="36" t="s">
        <v>54</v>
      </c>
      <c>
        <f>(M160*21)/100</f>
      </c>
      <c t="s">
        <v>27</v>
      </c>
    </row>
    <row r="161" spans="1:5" ht="12.75">
      <c r="A161" s="35" t="s">
        <v>55</v>
      </c>
      <c r="E161" s="39" t="s">
        <v>51</v>
      </c>
    </row>
    <row r="162" spans="1:5" ht="12.75">
      <c r="A162" s="35" t="s">
        <v>56</v>
      </c>
      <c r="E162" s="40" t="s">
        <v>51</v>
      </c>
    </row>
    <row r="163" spans="1:5" ht="12.75">
      <c r="A163" t="s">
        <v>57</v>
      </c>
      <c r="E163" s="39" t="s">
        <v>58</v>
      </c>
    </row>
    <row r="164" spans="1:16" ht="12.75">
      <c r="A164" t="s">
        <v>49</v>
      </c>
      <c s="34" t="s">
        <v>253</v>
      </c>
      <c s="34" t="s">
        <v>254</v>
      </c>
      <c s="35" t="s">
        <v>51</v>
      </c>
      <c s="6" t="s">
        <v>255</v>
      </c>
      <c s="36" t="s">
        <v>80</v>
      </c>
      <c s="37">
        <v>1</v>
      </c>
      <c s="36">
        <v>0</v>
      </c>
      <c s="36">
        <f>ROUND(G164*H164,6)</f>
      </c>
      <c r="L164" s="38">
        <v>0</v>
      </c>
      <c s="32">
        <f>ROUND(ROUND(L164,2)*ROUND(G164,3),2)</f>
      </c>
      <c s="36" t="s">
        <v>54</v>
      </c>
      <c>
        <f>(M164*21)/100</f>
      </c>
      <c t="s">
        <v>27</v>
      </c>
    </row>
    <row r="165" spans="1:5" ht="12.75">
      <c r="A165" s="35" t="s">
        <v>55</v>
      </c>
      <c r="E165" s="39" t="s">
        <v>51</v>
      </c>
    </row>
    <row r="166" spans="1:5" ht="12.75">
      <c r="A166" s="35" t="s">
        <v>56</v>
      </c>
      <c r="E166" s="40" t="s">
        <v>51</v>
      </c>
    </row>
    <row r="167" spans="1:5" ht="12.75">
      <c r="A167" t="s">
        <v>57</v>
      </c>
      <c r="E167" s="39" t="s">
        <v>58</v>
      </c>
    </row>
    <row r="168" spans="1:16" ht="12.75">
      <c r="A168" t="s">
        <v>49</v>
      </c>
      <c s="34" t="s">
        <v>143</v>
      </c>
      <c s="34" t="s">
        <v>117</v>
      </c>
      <c s="35" t="s">
        <v>51</v>
      </c>
      <c s="6" t="s">
        <v>118</v>
      </c>
      <c s="36" t="s">
        <v>67</v>
      </c>
      <c s="37">
        <v>6</v>
      </c>
      <c s="36">
        <v>0</v>
      </c>
      <c s="36">
        <f>ROUND(G168*H168,6)</f>
      </c>
      <c r="L168" s="38">
        <v>0</v>
      </c>
      <c s="32">
        <f>ROUND(ROUND(L168,2)*ROUND(G168,3),2)</f>
      </c>
      <c s="36" t="s">
        <v>54</v>
      </c>
      <c>
        <f>(M168*21)/100</f>
      </c>
      <c t="s">
        <v>27</v>
      </c>
    </row>
    <row r="169" spans="1:5" ht="12.75">
      <c r="A169" s="35" t="s">
        <v>55</v>
      </c>
      <c r="E169" s="39" t="s">
        <v>51</v>
      </c>
    </row>
    <row r="170" spans="1:5" ht="12.75">
      <c r="A170" s="35" t="s">
        <v>56</v>
      </c>
      <c r="E170" s="40" t="s">
        <v>51</v>
      </c>
    </row>
    <row r="171" spans="1:5" ht="12.75">
      <c r="A171" t="s">
        <v>57</v>
      </c>
      <c r="E171" s="39" t="s">
        <v>58</v>
      </c>
    </row>
    <row r="172" spans="1:16" ht="12.75">
      <c r="A172" t="s">
        <v>49</v>
      </c>
      <c s="34" t="s">
        <v>256</v>
      </c>
      <c s="34" t="s">
        <v>257</v>
      </c>
      <c s="35" t="s">
        <v>51</v>
      </c>
      <c s="6" t="s">
        <v>258</v>
      </c>
      <c s="36" t="s">
        <v>80</v>
      </c>
      <c s="37">
        <v>1</v>
      </c>
      <c s="36">
        <v>0</v>
      </c>
      <c s="36">
        <f>ROUND(G172*H172,6)</f>
      </c>
      <c r="L172" s="38">
        <v>0</v>
      </c>
      <c s="32">
        <f>ROUND(ROUND(L172,2)*ROUND(G172,3),2)</f>
      </c>
      <c s="36" t="s">
        <v>54</v>
      </c>
      <c>
        <f>(M172*21)/100</f>
      </c>
      <c t="s">
        <v>27</v>
      </c>
    </row>
    <row r="173" spans="1:5" ht="12.75">
      <c r="A173" s="35" t="s">
        <v>55</v>
      </c>
      <c r="E173" s="39" t="s">
        <v>51</v>
      </c>
    </row>
    <row r="174" spans="1:5" ht="12.75">
      <c r="A174" s="35" t="s">
        <v>56</v>
      </c>
      <c r="E174" s="40" t="s">
        <v>51</v>
      </c>
    </row>
    <row r="175" spans="1:5" ht="12.75">
      <c r="A175" t="s">
        <v>57</v>
      </c>
      <c r="E175" s="39" t="s">
        <v>58</v>
      </c>
    </row>
    <row r="176" spans="1:16" ht="25.5">
      <c r="A176" t="s">
        <v>49</v>
      </c>
      <c s="34" t="s">
        <v>144</v>
      </c>
      <c s="34" t="s">
        <v>145</v>
      </c>
      <c s="35" t="s">
        <v>51</v>
      </c>
      <c s="6" t="s">
        <v>146</v>
      </c>
      <c s="36" t="s">
        <v>80</v>
      </c>
      <c s="37">
        <v>1</v>
      </c>
      <c s="36">
        <v>0</v>
      </c>
      <c s="36">
        <f>ROUND(G176*H176,6)</f>
      </c>
      <c r="L176" s="38">
        <v>0</v>
      </c>
      <c s="32">
        <f>ROUND(ROUND(L176,2)*ROUND(G176,3),2)</f>
      </c>
      <c s="36" t="s">
        <v>54</v>
      </c>
      <c>
        <f>(M176*21)/100</f>
      </c>
      <c t="s">
        <v>27</v>
      </c>
    </row>
    <row r="177" spans="1:5" ht="12.75">
      <c r="A177" s="35" t="s">
        <v>55</v>
      </c>
      <c r="E177" s="39" t="s">
        <v>51</v>
      </c>
    </row>
    <row r="178" spans="1:5" ht="12.75">
      <c r="A178" s="35" t="s">
        <v>56</v>
      </c>
      <c r="E178" s="40" t="s">
        <v>51</v>
      </c>
    </row>
    <row r="179" spans="1:5" ht="12.75">
      <c r="A179" t="s">
        <v>57</v>
      </c>
      <c r="E179" s="39" t="s">
        <v>58</v>
      </c>
    </row>
    <row r="180" spans="1:16" ht="12.75">
      <c r="A180" t="s">
        <v>49</v>
      </c>
      <c s="34" t="s">
        <v>259</v>
      </c>
      <c s="34" t="s">
        <v>260</v>
      </c>
      <c s="35" t="s">
        <v>51</v>
      </c>
      <c s="6" t="s">
        <v>261</v>
      </c>
      <c s="36" t="s">
        <v>80</v>
      </c>
      <c s="37">
        <v>1</v>
      </c>
      <c s="36">
        <v>0</v>
      </c>
      <c s="36">
        <f>ROUND(G180*H180,6)</f>
      </c>
      <c r="L180" s="38">
        <v>0</v>
      </c>
      <c s="32">
        <f>ROUND(ROUND(L180,2)*ROUND(G180,3),2)</f>
      </c>
      <c s="36" t="s">
        <v>54</v>
      </c>
      <c>
        <f>(M180*21)/100</f>
      </c>
      <c t="s">
        <v>27</v>
      </c>
    </row>
    <row r="181" spans="1:5" ht="12.75">
      <c r="A181" s="35" t="s">
        <v>55</v>
      </c>
      <c r="E181" s="39" t="s">
        <v>51</v>
      </c>
    </row>
    <row r="182" spans="1:5" ht="12.75">
      <c r="A182" s="35" t="s">
        <v>56</v>
      </c>
      <c r="E182" s="40" t="s">
        <v>51</v>
      </c>
    </row>
    <row r="183" spans="1:5" ht="12.75">
      <c r="A183" t="s">
        <v>57</v>
      </c>
      <c r="E183" s="39" t="s">
        <v>58</v>
      </c>
    </row>
    <row r="184" spans="1:16" ht="12.75">
      <c r="A184" t="s">
        <v>49</v>
      </c>
      <c s="34" t="s">
        <v>262</v>
      </c>
      <c s="34" t="s">
        <v>263</v>
      </c>
      <c s="35" t="s">
        <v>51</v>
      </c>
      <c s="6" t="s">
        <v>264</v>
      </c>
      <c s="36" t="s">
        <v>80</v>
      </c>
      <c s="37">
        <v>1</v>
      </c>
      <c s="36">
        <v>0</v>
      </c>
      <c s="36">
        <f>ROUND(G184*H184,6)</f>
      </c>
      <c r="L184" s="38">
        <v>0</v>
      </c>
      <c s="32">
        <f>ROUND(ROUND(L184,2)*ROUND(G184,3),2)</f>
      </c>
      <c s="36" t="s">
        <v>54</v>
      </c>
      <c>
        <f>(M184*21)/100</f>
      </c>
      <c t="s">
        <v>27</v>
      </c>
    </row>
    <row r="185" spans="1:5" ht="12.75">
      <c r="A185" s="35" t="s">
        <v>55</v>
      </c>
      <c r="E185" s="39" t="s">
        <v>51</v>
      </c>
    </row>
    <row r="186" spans="1:5" ht="12.75">
      <c r="A186" s="35" t="s">
        <v>56</v>
      </c>
      <c r="E186" s="40" t="s">
        <v>51</v>
      </c>
    </row>
    <row r="187" spans="1:5" ht="12.75">
      <c r="A187" t="s">
        <v>57</v>
      </c>
      <c r="E187" s="39" t="s">
        <v>58</v>
      </c>
    </row>
    <row r="188" spans="1:16" ht="12.75">
      <c r="A188" t="s">
        <v>49</v>
      </c>
      <c s="34" t="s">
        <v>265</v>
      </c>
      <c s="34" t="s">
        <v>266</v>
      </c>
      <c s="35" t="s">
        <v>51</v>
      </c>
      <c s="6" t="s">
        <v>267</v>
      </c>
      <c s="36" t="s">
        <v>80</v>
      </c>
      <c s="37">
        <v>2</v>
      </c>
      <c s="36">
        <v>0</v>
      </c>
      <c s="36">
        <f>ROUND(G188*H188,6)</f>
      </c>
      <c r="L188" s="38">
        <v>0</v>
      </c>
      <c s="32">
        <f>ROUND(ROUND(L188,2)*ROUND(G188,3),2)</f>
      </c>
      <c s="36" t="s">
        <v>54</v>
      </c>
      <c>
        <f>(M188*21)/100</f>
      </c>
      <c t="s">
        <v>27</v>
      </c>
    </row>
    <row r="189" spans="1:5" ht="12.75">
      <c r="A189" s="35" t="s">
        <v>55</v>
      </c>
      <c r="E189" s="39" t="s">
        <v>51</v>
      </c>
    </row>
    <row r="190" spans="1:5" ht="12.75">
      <c r="A190" s="35" t="s">
        <v>56</v>
      </c>
      <c r="E190" s="40" t="s">
        <v>51</v>
      </c>
    </row>
    <row r="191" spans="1:5" ht="12.75">
      <c r="A191" t="s">
        <v>57</v>
      </c>
      <c r="E191" s="39" t="s">
        <v>58</v>
      </c>
    </row>
    <row r="192" spans="1:16" ht="12.75">
      <c r="A192" t="s">
        <v>49</v>
      </c>
      <c s="34" t="s">
        <v>268</v>
      </c>
      <c s="34" t="s">
        <v>269</v>
      </c>
      <c s="35" t="s">
        <v>51</v>
      </c>
      <c s="6" t="s">
        <v>270</v>
      </c>
      <c s="36" t="s">
        <v>80</v>
      </c>
      <c s="37">
        <v>2</v>
      </c>
      <c s="36">
        <v>0</v>
      </c>
      <c s="36">
        <f>ROUND(G192*H192,6)</f>
      </c>
      <c r="L192" s="38">
        <v>0</v>
      </c>
      <c s="32">
        <f>ROUND(ROUND(L192,2)*ROUND(G192,3),2)</f>
      </c>
      <c s="36" t="s">
        <v>54</v>
      </c>
      <c>
        <f>(M192*21)/100</f>
      </c>
      <c t="s">
        <v>27</v>
      </c>
    </row>
    <row r="193" spans="1:5" ht="12.75">
      <c r="A193" s="35" t="s">
        <v>55</v>
      </c>
      <c r="E193" s="39" t="s">
        <v>51</v>
      </c>
    </row>
    <row r="194" spans="1:5" ht="12.75">
      <c r="A194" s="35" t="s">
        <v>56</v>
      </c>
      <c r="E194" s="40" t="s">
        <v>51</v>
      </c>
    </row>
    <row r="195" spans="1:5" ht="12.75">
      <c r="A195" t="s">
        <v>57</v>
      </c>
      <c r="E195" s="39" t="s">
        <v>58</v>
      </c>
    </row>
    <row r="196" spans="1:16" ht="12.75">
      <c r="A196" t="s">
        <v>49</v>
      </c>
      <c s="34" t="s">
        <v>271</v>
      </c>
      <c s="34" t="s">
        <v>272</v>
      </c>
      <c s="35" t="s">
        <v>51</v>
      </c>
      <c s="6" t="s">
        <v>273</v>
      </c>
      <c s="36" t="s">
        <v>80</v>
      </c>
      <c s="37">
        <v>1</v>
      </c>
      <c s="36">
        <v>0</v>
      </c>
      <c s="36">
        <f>ROUND(G196*H196,6)</f>
      </c>
      <c r="L196" s="38">
        <v>0</v>
      </c>
      <c s="32">
        <f>ROUND(ROUND(L196,2)*ROUND(G196,3),2)</f>
      </c>
      <c s="36" t="s">
        <v>54</v>
      </c>
      <c>
        <f>(M196*21)/100</f>
      </c>
      <c t="s">
        <v>27</v>
      </c>
    </row>
    <row r="197" spans="1:5" ht="12.75">
      <c r="A197" s="35" t="s">
        <v>55</v>
      </c>
      <c r="E197" s="39" t="s">
        <v>51</v>
      </c>
    </row>
    <row r="198" spans="1:5" ht="12.75">
      <c r="A198" s="35" t="s">
        <v>56</v>
      </c>
      <c r="E198" s="40" t="s">
        <v>51</v>
      </c>
    </row>
    <row r="199" spans="1:5" ht="12.75">
      <c r="A199" t="s">
        <v>57</v>
      </c>
      <c r="E199" s="39" t="s">
        <v>58</v>
      </c>
    </row>
    <row r="200" spans="1:16" ht="12.75">
      <c r="A200" t="s">
        <v>49</v>
      </c>
      <c s="34" t="s">
        <v>274</v>
      </c>
      <c s="34" t="s">
        <v>275</v>
      </c>
      <c s="35" t="s">
        <v>51</v>
      </c>
      <c s="6" t="s">
        <v>276</v>
      </c>
      <c s="36" t="s">
        <v>80</v>
      </c>
      <c s="37">
        <v>1</v>
      </c>
      <c s="36">
        <v>0</v>
      </c>
      <c s="36">
        <f>ROUND(G200*H200,6)</f>
      </c>
      <c r="L200" s="38">
        <v>0</v>
      </c>
      <c s="32">
        <f>ROUND(ROUND(L200,2)*ROUND(G200,3),2)</f>
      </c>
      <c s="36" t="s">
        <v>54</v>
      </c>
      <c>
        <f>(M200*21)/100</f>
      </c>
      <c t="s">
        <v>27</v>
      </c>
    </row>
    <row r="201" spans="1:5" ht="12.75">
      <c r="A201" s="35" t="s">
        <v>55</v>
      </c>
      <c r="E201" s="39" t="s">
        <v>51</v>
      </c>
    </row>
    <row r="202" spans="1:5" ht="12.75">
      <c r="A202" s="35" t="s">
        <v>56</v>
      </c>
      <c r="E202" s="40" t="s">
        <v>51</v>
      </c>
    </row>
    <row r="203" spans="1:5" ht="12.75">
      <c r="A203" t="s">
        <v>57</v>
      </c>
      <c r="E203" s="39" t="s">
        <v>58</v>
      </c>
    </row>
    <row r="204" spans="1:16" ht="25.5">
      <c r="A204" t="s">
        <v>49</v>
      </c>
      <c s="34" t="s">
        <v>150</v>
      </c>
      <c s="34" t="s">
        <v>151</v>
      </c>
      <c s="35" t="s">
        <v>51</v>
      </c>
      <c s="6" t="s">
        <v>152</v>
      </c>
      <c s="36" t="s">
        <v>80</v>
      </c>
      <c s="37">
        <v>1</v>
      </c>
      <c s="36">
        <v>0</v>
      </c>
      <c s="36">
        <f>ROUND(G204*H204,6)</f>
      </c>
      <c r="L204" s="38">
        <v>0</v>
      </c>
      <c s="32">
        <f>ROUND(ROUND(L204,2)*ROUND(G204,3),2)</f>
      </c>
      <c s="36" t="s">
        <v>54</v>
      </c>
      <c>
        <f>(M204*21)/100</f>
      </c>
      <c t="s">
        <v>27</v>
      </c>
    </row>
    <row r="205" spans="1:5" ht="12.75">
      <c r="A205" s="35" t="s">
        <v>55</v>
      </c>
      <c r="E205" s="39" t="s">
        <v>51</v>
      </c>
    </row>
    <row r="206" spans="1:5" ht="12.75">
      <c r="A206" s="35" t="s">
        <v>56</v>
      </c>
      <c r="E206" s="40" t="s">
        <v>51</v>
      </c>
    </row>
    <row r="207" spans="1:5" ht="12.75">
      <c r="A207" t="s">
        <v>57</v>
      </c>
      <c r="E207" s="39" t="s">
        <v>58</v>
      </c>
    </row>
    <row r="208" spans="1:16" ht="12.75">
      <c r="A208" t="s">
        <v>49</v>
      </c>
      <c s="34" t="s">
        <v>156</v>
      </c>
      <c s="34" t="s">
        <v>157</v>
      </c>
      <c s="35" t="s">
        <v>51</v>
      </c>
      <c s="6" t="s">
        <v>158</v>
      </c>
      <c s="36" t="s">
        <v>80</v>
      </c>
      <c s="37">
        <v>1</v>
      </c>
      <c s="36">
        <v>0</v>
      </c>
      <c s="36">
        <f>ROUND(G208*H208,6)</f>
      </c>
      <c r="L208" s="38">
        <v>0</v>
      </c>
      <c s="32">
        <f>ROUND(ROUND(L208,2)*ROUND(G208,3),2)</f>
      </c>
      <c s="36" t="s">
        <v>159</v>
      </c>
      <c>
        <f>(M208*21)/100</f>
      </c>
      <c t="s">
        <v>27</v>
      </c>
    </row>
    <row r="209" spans="1:5" ht="12.75">
      <c r="A209" s="35" t="s">
        <v>55</v>
      </c>
      <c r="E209" s="39" t="s">
        <v>51</v>
      </c>
    </row>
    <row r="210" spans="1:5" ht="12.75">
      <c r="A210" s="35" t="s">
        <v>56</v>
      </c>
      <c r="E210" s="40" t="s">
        <v>51</v>
      </c>
    </row>
    <row r="211" spans="1:5" ht="140.25">
      <c r="A211" t="s">
        <v>57</v>
      </c>
      <c r="E211" s="39" t="s">
        <v>160</v>
      </c>
    </row>
    <row r="212" spans="1:13" ht="12.75">
      <c r="A212" t="s">
        <v>46</v>
      </c>
      <c r="C212" s="31" t="s">
        <v>64</v>
      </c>
      <c r="E212" s="33" t="s">
        <v>161</v>
      </c>
      <c r="J212" s="32">
        <f>0</f>
      </c>
      <c s="32">
        <f>0</f>
      </c>
      <c s="32">
        <f>0+L213+L217+L221+L225+L229+L233+L237+L241+L245+L249+L253+L257+L261+L265+L269+L273+L277+L281+L285+L289+L293+L297</f>
      </c>
      <c s="32">
        <f>0+M213+M217+M221+M225+M229+M233+M237+M241+M245+M249+M253+M257+M261+M265+M269+M273+M277+M281+M285+M289+M293+M297</f>
      </c>
    </row>
    <row r="213" spans="1:16" ht="12.75">
      <c r="A213" t="s">
        <v>49</v>
      </c>
      <c s="34" t="s">
        <v>277</v>
      </c>
      <c s="34" t="s">
        <v>278</v>
      </c>
      <c s="35" t="s">
        <v>51</v>
      </c>
      <c s="6" t="s">
        <v>279</v>
      </c>
      <c s="36" t="s">
        <v>80</v>
      </c>
      <c s="37">
        <v>2</v>
      </c>
      <c s="36">
        <v>0</v>
      </c>
      <c s="36">
        <f>ROUND(G213*H213,6)</f>
      </c>
      <c r="L213" s="38">
        <v>0</v>
      </c>
      <c s="32">
        <f>ROUND(ROUND(L213,2)*ROUND(G213,3),2)</f>
      </c>
      <c s="36" t="s">
        <v>54</v>
      </c>
      <c>
        <f>(M213*21)/100</f>
      </c>
      <c t="s">
        <v>27</v>
      </c>
    </row>
    <row r="214" spans="1:5" ht="12.75">
      <c r="A214" s="35" t="s">
        <v>55</v>
      </c>
      <c r="E214" s="39" t="s">
        <v>51</v>
      </c>
    </row>
    <row r="215" spans="1:5" ht="12.75">
      <c r="A215" s="35" t="s">
        <v>56</v>
      </c>
      <c r="E215" s="40" t="s">
        <v>51</v>
      </c>
    </row>
    <row r="216" spans="1:5" ht="12.75">
      <c r="A216" t="s">
        <v>57</v>
      </c>
      <c r="E216" s="39" t="s">
        <v>58</v>
      </c>
    </row>
    <row r="217" spans="1:16" ht="12.75">
      <c r="A217" t="s">
        <v>49</v>
      </c>
      <c s="34" t="s">
        <v>162</v>
      </c>
      <c s="34" t="s">
        <v>163</v>
      </c>
      <c s="35" t="s">
        <v>51</v>
      </c>
      <c s="6" t="s">
        <v>164</v>
      </c>
      <c s="36" t="s">
        <v>80</v>
      </c>
      <c s="37">
        <v>8</v>
      </c>
      <c s="36">
        <v>0</v>
      </c>
      <c s="36">
        <f>ROUND(G217*H217,6)</f>
      </c>
      <c r="L217" s="38">
        <v>0</v>
      </c>
      <c s="32">
        <f>ROUND(ROUND(L217,2)*ROUND(G217,3),2)</f>
      </c>
      <c s="36" t="s">
        <v>54</v>
      </c>
      <c>
        <f>(M217*21)/100</f>
      </c>
      <c t="s">
        <v>27</v>
      </c>
    </row>
    <row r="218" spans="1:5" ht="12.75">
      <c r="A218" s="35" t="s">
        <v>55</v>
      </c>
      <c r="E218" s="39" t="s">
        <v>51</v>
      </c>
    </row>
    <row r="219" spans="1:5" ht="12.75">
      <c r="A219" s="35" t="s">
        <v>56</v>
      </c>
      <c r="E219" s="40" t="s">
        <v>51</v>
      </c>
    </row>
    <row r="220" spans="1:5" ht="12.75">
      <c r="A220" t="s">
        <v>57</v>
      </c>
      <c r="E220" s="39" t="s">
        <v>58</v>
      </c>
    </row>
    <row r="221" spans="1:16" ht="12.75">
      <c r="A221" t="s">
        <v>49</v>
      </c>
      <c s="34" t="s">
        <v>280</v>
      </c>
      <c s="34" t="s">
        <v>281</v>
      </c>
      <c s="35" t="s">
        <v>51</v>
      </c>
      <c s="6" t="s">
        <v>282</v>
      </c>
      <c s="36" t="s">
        <v>80</v>
      </c>
      <c s="37">
        <v>3</v>
      </c>
      <c s="36">
        <v>0</v>
      </c>
      <c s="36">
        <f>ROUND(G221*H221,6)</f>
      </c>
      <c r="L221" s="38">
        <v>0</v>
      </c>
      <c s="32">
        <f>ROUND(ROUND(L221,2)*ROUND(G221,3),2)</f>
      </c>
      <c s="36" t="s">
        <v>54</v>
      </c>
      <c>
        <f>(M221*21)/100</f>
      </c>
      <c t="s">
        <v>27</v>
      </c>
    </row>
    <row r="222" spans="1:5" ht="12.75">
      <c r="A222" s="35" t="s">
        <v>55</v>
      </c>
      <c r="E222" s="39" t="s">
        <v>51</v>
      </c>
    </row>
    <row r="223" spans="1:5" ht="12.75">
      <c r="A223" s="35" t="s">
        <v>56</v>
      </c>
      <c r="E223" s="40" t="s">
        <v>51</v>
      </c>
    </row>
    <row r="224" spans="1:5" ht="12.75">
      <c r="A224" t="s">
        <v>57</v>
      </c>
      <c r="E224" s="39" t="s">
        <v>58</v>
      </c>
    </row>
    <row r="225" spans="1:16" ht="12.75">
      <c r="A225" t="s">
        <v>49</v>
      </c>
      <c s="34" t="s">
        <v>283</v>
      </c>
      <c s="34" t="s">
        <v>284</v>
      </c>
      <c s="35" t="s">
        <v>51</v>
      </c>
      <c s="6" t="s">
        <v>285</v>
      </c>
      <c s="36" t="s">
        <v>80</v>
      </c>
      <c s="37">
        <v>1</v>
      </c>
      <c s="36">
        <v>0</v>
      </c>
      <c s="36">
        <f>ROUND(G225*H225,6)</f>
      </c>
      <c r="L225" s="38">
        <v>0</v>
      </c>
      <c s="32">
        <f>ROUND(ROUND(L225,2)*ROUND(G225,3),2)</f>
      </c>
      <c s="36" t="s">
        <v>54</v>
      </c>
      <c>
        <f>(M225*21)/100</f>
      </c>
      <c t="s">
        <v>27</v>
      </c>
    </row>
    <row r="226" spans="1:5" ht="12.75">
      <c r="A226" s="35" t="s">
        <v>55</v>
      </c>
      <c r="E226" s="39" t="s">
        <v>51</v>
      </c>
    </row>
    <row r="227" spans="1:5" ht="12.75">
      <c r="A227" s="35" t="s">
        <v>56</v>
      </c>
      <c r="E227" s="40" t="s">
        <v>51</v>
      </c>
    </row>
    <row r="228" spans="1:5" ht="12.75">
      <c r="A228" t="s">
        <v>57</v>
      </c>
      <c r="E228" s="39" t="s">
        <v>58</v>
      </c>
    </row>
    <row r="229" spans="1:16" ht="12.75">
      <c r="A229" t="s">
        <v>49</v>
      </c>
      <c s="34" t="s">
        <v>286</v>
      </c>
      <c s="34" t="s">
        <v>287</v>
      </c>
      <c s="35" t="s">
        <v>51</v>
      </c>
      <c s="6" t="s">
        <v>288</v>
      </c>
      <c s="36" t="s">
        <v>80</v>
      </c>
      <c s="37">
        <v>1</v>
      </c>
      <c s="36">
        <v>0</v>
      </c>
      <c s="36">
        <f>ROUND(G229*H229,6)</f>
      </c>
      <c r="L229" s="38">
        <v>0</v>
      </c>
      <c s="32">
        <f>ROUND(ROUND(L229,2)*ROUND(G229,3),2)</f>
      </c>
      <c s="36" t="s">
        <v>54</v>
      </c>
      <c>
        <f>(M229*21)/100</f>
      </c>
      <c t="s">
        <v>27</v>
      </c>
    </row>
    <row r="230" spans="1:5" ht="12.75">
      <c r="A230" s="35" t="s">
        <v>55</v>
      </c>
      <c r="E230" s="39" t="s">
        <v>51</v>
      </c>
    </row>
    <row r="231" spans="1:5" ht="12.75">
      <c r="A231" s="35" t="s">
        <v>56</v>
      </c>
      <c r="E231" s="40" t="s">
        <v>51</v>
      </c>
    </row>
    <row r="232" spans="1:5" ht="12.75">
      <c r="A232" t="s">
        <v>57</v>
      </c>
      <c r="E232" s="39" t="s">
        <v>58</v>
      </c>
    </row>
    <row r="233" spans="1:16" ht="12.75">
      <c r="A233" t="s">
        <v>49</v>
      </c>
      <c s="34" t="s">
        <v>165</v>
      </c>
      <c s="34" t="s">
        <v>114</v>
      </c>
      <c s="35" t="s">
        <v>51</v>
      </c>
      <c s="6" t="s">
        <v>115</v>
      </c>
      <c s="36" t="s">
        <v>67</v>
      </c>
      <c s="37">
        <v>6</v>
      </c>
      <c s="36">
        <v>0</v>
      </c>
      <c s="36">
        <f>ROUND(G233*H233,6)</f>
      </c>
      <c r="L233" s="38">
        <v>0</v>
      </c>
      <c s="32">
        <f>ROUND(ROUND(L233,2)*ROUND(G233,3),2)</f>
      </c>
      <c s="36" t="s">
        <v>54</v>
      </c>
      <c>
        <f>(M233*21)/100</f>
      </c>
      <c t="s">
        <v>27</v>
      </c>
    </row>
    <row r="234" spans="1:5" ht="12.75">
      <c r="A234" s="35" t="s">
        <v>55</v>
      </c>
      <c r="E234" s="39" t="s">
        <v>51</v>
      </c>
    </row>
    <row r="235" spans="1:5" ht="12.75">
      <c r="A235" s="35" t="s">
        <v>56</v>
      </c>
      <c r="E235" s="40" t="s">
        <v>51</v>
      </c>
    </row>
    <row r="236" spans="1:5" ht="12.75">
      <c r="A236" t="s">
        <v>57</v>
      </c>
      <c r="E236" s="39" t="s">
        <v>58</v>
      </c>
    </row>
    <row r="237" spans="1:16" ht="12.75">
      <c r="A237" t="s">
        <v>49</v>
      </c>
      <c s="34" t="s">
        <v>289</v>
      </c>
      <c s="34" t="s">
        <v>290</v>
      </c>
      <c s="35" t="s">
        <v>51</v>
      </c>
      <c s="6" t="s">
        <v>291</v>
      </c>
      <c s="36" t="s">
        <v>80</v>
      </c>
      <c s="37">
        <v>1</v>
      </c>
      <c s="36">
        <v>0</v>
      </c>
      <c s="36">
        <f>ROUND(G237*H237,6)</f>
      </c>
      <c r="L237" s="38">
        <v>0</v>
      </c>
      <c s="32">
        <f>ROUND(ROUND(L237,2)*ROUND(G237,3),2)</f>
      </c>
      <c s="36" t="s">
        <v>159</v>
      </c>
      <c>
        <f>(M237*21)/100</f>
      </c>
      <c t="s">
        <v>27</v>
      </c>
    </row>
    <row r="238" spans="1:5" ht="12.75">
      <c r="A238" s="35" t="s">
        <v>55</v>
      </c>
      <c r="E238" s="39" t="s">
        <v>51</v>
      </c>
    </row>
    <row r="239" spans="1:5" ht="12.75">
      <c r="A239" s="35" t="s">
        <v>56</v>
      </c>
      <c r="E239" s="40" t="s">
        <v>51</v>
      </c>
    </row>
    <row r="240" spans="1:5" ht="178.5">
      <c r="A240" t="s">
        <v>57</v>
      </c>
      <c r="E240" s="39" t="s">
        <v>292</v>
      </c>
    </row>
    <row r="241" spans="1:16" ht="12.75">
      <c r="A241" t="s">
        <v>49</v>
      </c>
      <c s="34" t="s">
        <v>293</v>
      </c>
      <c s="34" t="s">
        <v>294</v>
      </c>
      <c s="35" t="s">
        <v>51</v>
      </c>
      <c s="6" t="s">
        <v>295</v>
      </c>
      <c s="36" t="s">
        <v>80</v>
      </c>
      <c s="37">
        <v>1</v>
      </c>
      <c s="36">
        <v>0</v>
      </c>
      <c s="36">
        <f>ROUND(G241*H241,6)</f>
      </c>
      <c r="L241" s="38">
        <v>0</v>
      </c>
      <c s="32">
        <f>ROUND(ROUND(L241,2)*ROUND(G241,3),2)</f>
      </c>
      <c s="36" t="s">
        <v>54</v>
      </c>
      <c>
        <f>(M241*21)/100</f>
      </c>
      <c t="s">
        <v>27</v>
      </c>
    </row>
    <row r="242" spans="1:5" ht="12.75">
      <c r="A242" s="35" t="s">
        <v>55</v>
      </c>
      <c r="E242" s="39" t="s">
        <v>51</v>
      </c>
    </row>
    <row r="243" spans="1:5" ht="12.75">
      <c r="A243" s="35" t="s">
        <v>56</v>
      </c>
      <c r="E243" s="40" t="s">
        <v>51</v>
      </c>
    </row>
    <row r="244" spans="1:5" ht="12.75">
      <c r="A244" t="s">
        <v>57</v>
      </c>
      <c r="E244" s="39" t="s">
        <v>58</v>
      </c>
    </row>
    <row r="245" spans="1:16" ht="12.75">
      <c r="A245" t="s">
        <v>49</v>
      </c>
      <c s="34" t="s">
        <v>296</v>
      </c>
      <c s="34" t="s">
        <v>297</v>
      </c>
      <c s="35" t="s">
        <v>51</v>
      </c>
      <c s="6" t="s">
        <v>298</v>
      </c>
      <c s="36" t="s">
        <v>80</v>
      </c>
      <c s="37">
        <v>1</v>
      </c>
      <c s="36">
        <v>0</v>
      </c>
      <c s="36">
        <f>ROUND(G245*H245,6)</f>
      </c>
      <c r="L245" s="38">
        <v>0</v>
      </c>
      <c s="32">
        <f>ROUND(ROUND(L245,2)*ROUND(G245,3),2)</f>
      </c>
      <c s="36" t="s">
        <v>54</v>
      </c>
      <c>
        <f>(M245*21)/100</f>
      </c>
      <c t="s">
        <v>27</v>
      </c>
    </row>
    <row r="246" spans="1:5" ht="12.75">
      <c r="A246" s="35" t="s">
        <v>55</v>
      </c>
      <c r="E246" s="39" t="s">
        <v>51</v>
      </c>
    </row>
    <row r="247" spans="1:5" ht="12.75">
      <c r="A247" s="35" t="s">
        <v>56</v>
      </c>
      <c r="E247" s="40" t="s">
        <v>51</v>
      </c>
    </row>
    <row r="248" spans="1:5" ht="12.75">
      <c r="A248" t="s">
        <v>57</v>
      </c>
      <c r="E248" s="39" t="s">
        <v>58</v>
      </c>
    </row>
    <row r="249" spans="1:16" ht="12.75">
      <c r="A249" t="s">
        <v>49</v>
      </c>
      <c s="34" t="s">
        <v>299</v>
      </c>
      <c s="34" t="s">
        <v>300</v>
      </c>
      <c s="35" t="s">
        <v>51</v>
      </c>
      <c s="6" t="s">
        <v>301</v>
      </c>
      <c s="36" t="s">
        <v>80</v>
      </c>
      <c s="37">
        <v>2</v>
      </c>
      <c s="36">
        <v>0</v>
      </c>
      <c s="36">
        <f>ROUND(G249*H249,6)</f>
      </c>
      <c r="L249" s="38">
        <v>0</v>
      </c>
      <c s="32">
        <f>ROUND(ROUND(L249,2)*ROUND(G249,3),2)</f>
      </c>
      <c s="36" t="s">
        <v>54</v>
      </c>
      <c>
        <f>(M249*21)/100</f>
      </c>
      <c t="s">
        <v>27</v>
      </c>
    </row>
    <row r="250" spans="1:5" ht="12.75">
      <c r="A250" s="35" t="s">
        <v>55</v>
      </c>
      <c r="E250" s="39" t="s">
        <v>51</v>
      </c>
    </row>
    <row r="251" spans="1:5" ht="12.75">
      <c r="A251" s="35" t="s">
        <v>56</v>
      </c>
      <c r="E251" s="40" t="s">
        <v>51</v>
      </c>
    </row>
    <row r="252" spans="1:5" ht="12.75">
      <c r="A252" t="s">
        <v>57</v>
      </c>
      <c r="E252" s="39" t="s">
        <v>58</v>
      </c>
    </row>
    <row r="253" spans="1:16" ht="12.75">
      <c r="A253" t="s">
        <v>49</v>
      </c>
      <c s="34" t="s">
        <v>302</v>
      </c>
      <c s="34" t="s">
        <v>303</v>
      </c>
      <c s="35" t="s">
        <v>51</v>
      </c>
      <c s="6" t="s">
        <v>304</v>
      </c>
      <c s="36" t="s">
        <v>80</v>
      </c>
      <c s="37">
        <v>1</v>
      </c>
      <c s="36">
        <v>0</v>
      </c>
      <c s="36">
        <f>ROUND(G253*H253,6)</f>
      </c>
      <c r="L253" s="38">
        <v>0</v>
      </c>
      <c s="32">
        <f>ROUND(ROUND(L253,2)*ROUND(G253,3),2)</f>
      </c>
      <c s="36" t="s">
        <v>54</v>
      </c>
      <c>
        <f>(M253*21)/100</f>
      </c>
      <c t="s">
        <v>27</v>
      </c>
    </row>
    <row r="254" spans="1:5" ht="12.75">
      <c r="A254" s="35" t="s">
        <v>55</v>
      </c>
      <c r="E254" s="39" t="s">
        <v>51</v>
      </c>
    </row>
    <row r="255" spans="1:5" ht="12.75">
      <c r="A255" s="35" t="s">
        <v>56</v>
      </c>
      <c r="E255" s="40" t="s">
        <v>51</v>
      </c>
    </row>
    <row r="256" spans="1:5" ht="12.75">
      <c r="A256" t="s">
        <v>57</v>
      </c>
      <c r="E256" s="39" t="s">
        <v>58</v>
      </c>
    </row>
    <row r="257" spans="1:16" ht="25.5">
      <c r="A257" t="s">
        <v>49</v>
      </c>
      <c s="34" t="s">
        <v>166</v>
      </c>
      <c s="34" t="s">
        <v>167</v>
      </c>
      <c s="35" t="s">
        <v>51</v>
      </c>
      <c s="6" t="s">
        <v>168</v>
      </c>
      <c s="36" t="s">
        <v>80</v>
      </c>
      <c s="37">
        <v>1</v>
      </c>
      <c s="36">
        <v>0</v>
      </c>
      <c s="36">
        <f>ROUND(G257*H257,6)</f>
      </c>
      <c r="L257" s="38">
        <v>0</v>
      </c>
      <c s="32">
        <f>ROUND(ROUND(L257,2)*ROUND(G257,3),2)</f>
      </c>
      <c s="36" t="s">
        <v>54</v>
      </c>
      <c>
        <f>(M257*21)/100</f>
      </c>
      <c t="s">
        <v>27</v>
      </c>
    </row>
    <row r="258" spans="1:5" ht="12.75">
      <c r="A258" s="35" t="s">
        <v>55</v>
      </c>
      <c r="E258" s="39" t="s">
        <v>51</v>
      </c>
    </row>
    <row r="259" spans="1:5" ht="12.75">
      <c r="A259" s="35" t="s">
        <v>56</v>
      </c>
      <c r="E259" s="40" t="s">
        <v>51</v>
      </c>
    </row>
    <row r="260" spans="1:5" ht="12.75">
      <c r="A260" t="s">
        <v>57</v>
      </c>
      <c r="E260" s="39" t="s">
        <v>58</v>
      </c>
    </row>
    <row r="261" spans="1:16" ht="25.5">
      <c r="A261" t="s">
        <v>49</v>
      </c>
      <c s="34" t="s">
        <v>305</v>
      </c>
      <c s="34" t="s">
        <v>306</v>
      </c>
      <c s="35" t="s">
        <v>51</v>
      </c>
      <c s="6" t="s">
        <v>307</v>
      </c>
      <c s="36" t="s">
        <v>80</v>
      </c>
      <c s="37">
        <v>0.5</v>
      </c>
      <c s="36">
        <v>0</v>
      </c>
      <c s="36">
        <f>ROUND(G261*H261,6)</f>
      </c>
      <c r="L261" s="38">
        <v>0</v>
      </c>
      <c s="32">
        <f>ROUND(ROUND(L261,2)*ROUND(G261,3),2)</f>
      </c>
      <c s="36" t="s">
        <v>54</v>
      </c>
      <c>
        <f>(M261*21)/100</f>
      </c>
      <c t="s">
        <v>27</v>
      </c>
    </row>
    <row r="262" spans="1:5" ht="12.75">
      <c r="A262" s="35" t="s">
        <v>55</v>
      </c>
      <c r="E262" s="39" t="s">
        <v>51</v>
      </c>
    </row>
    <row r="263" spans="1:5" ht="12.75">
      <c r="A263" s="35" t="s">
        <v>56</v>
      </c>
      <c r="E263" s="40" t="s">
        <v>51</v>
      </c>
    </row>
    <row r="264" spans="1:5" ht="12.75">
      <c r="A264" t="s">
        <v>57</v>
      </c>
      <c r="E264" s="39" t="s">
        <v>58</v>
      </c>
    </row>
    <row r="265" spans="1:16" ht="12.75">
      <c r="A265" t="s">
        <v>49</v>
      </c>
      <c s="34" t="s">
        <v>308</v>
      </c>
      <c s="34" t="s">
        <v>309</v>
      </c>
      <c s="35" t="s">
        <v>51</v>
      </c>
      <c s="6" t="s">
        <v>310</v>
      </c>
      <c s="36" t="s">
        <v>80</v>
      </c>
      <c s="37">
        <v>2</v>
      </c>
      <c s="36">
        <v>0</v>
      </c>
      <c s="36">
        <f>ROUND(G265*H265,6)</f>
      </c>
      <c r="L265" s="38">
        <v>0</v>
      </c>
      <c s="32">
        <f>ROUND(ROUND(L265,2)*ROUND(G265,3),2)</f>
      </c>
      <c s="36" t="s">
        <v>54</v>
      </c>
      <c>
        <f>(M265*21)/100</f>
      </c>
      <c t="s">
        <v>27</v>
      </c>
    </row>
    <row r="266" spans="1:5" ht="12.75">
      <c r="A266" s="35" t="s">
        <v>55</v>
      </c>
      <c r="E266" s="39" t="s">
        <v>51</v>
      </c>
    </row>
    <row r="267" spans="1:5" ht="12.75">
      <c r="A267" s="35" t="s">
        <v>56</v>
      </c>
      <c r="E267" s="40" t="s">
        <v>51</v>
      </c>
    </row>
    <row r="268" spans="1:5" ht="12.75">
      <c r="A268" t="s">
        <v>57</v>
      </c>
      <c r="E268" s="39" t="s">
        <v>58</v>
      </c>
    </row>
    <row r="269" spans="1:16" ht="12.75">
      <c r="A269" t="s">
        <v>49</v>
      </c>
      <c s="34" t="s">
        <v>311</v>
      </c>
      <c s="34" t="s">
        <v>312</v>
      </c>
      <c s="35" t="s">
        <v>51</v>
      </c>
      <c s="6" t="s">
        <v>313</v>
      </c>
      <c s="36" t="s">
        <v>80</v>
      </c>
      <c s="37">
        <v>2</v>
      </c>
      <c s="36">
        <v>0</v>
      </c>
      <c s="36">
        <f>ROUND(G269*H269,6)</f>
      </c>
      <c r="L269" s="38">
        <v>0</v>
      </c>
      <c s="32">
        <f>ROUND(ROUND(L269,2)*ROUND(G269,3),2)</f>
      </c>
      <c s="36" t="s">
        <v>54</v>
      </c>
      <c>
        <f>(M269*21)/100</f>
      </c>
      <c t="s">
        <v>27</v>
      </c>
    </row>
    <row r="270" spans="1:5" ht="12.75">
      <c r="A270" s="35" t="s">
        <v>55</v>
      </c>
      <c r="E270" s="39" t="s">
        <v>51</v>
      </c>
    </row>
    <row r="271" spans="1:5" ht="12.75">
      <c r="A271" s="35" t="s">
        <v>56</v>
      </c>
      <c r="E271" s="40" t="s">
        <v>51</v>
      </c>
    </row>
    <row r="272" spans="1:5" ht="12.75">
      <c r="A272" t="s">
        <v>57</v>
      </c>
      <c r="E272" s="39" t="s">
        <v>58</v>
      </c>
    </row>
    <row r="273" spans="1:16" ht="12.75">
      <c r="A273" t="s">
        <v>49</v>
      </c>
      <c s="34" t="s">
        <v>314</v>
      </c>
      <c s="34" t="s">
        <v>315</v>
      </c>
      <c s="35" t="s">
        <v>51</v>
      </c>
      <c s="6" t="s">
        <v>316</v>
      </c>
      <c s="36" t="s">
        <v>317</v>
      </c>
      <c s="37">
        <v>60</v>
      </c>
      <c s="36">
        <v>0</v>
      </c>
      <c s="36">
        <f>ROUND(G273*H273,6)</f>
      </c>
      <c r="L273" s="38">
        <v>0</v>
      </c>
      <c s="32">
        <f>ROUND(ROUND(L273,2)*ROUND(G273,3),2)</f>
      </c>
      <c s="36" t="s">
        <v>54</v>
      </c>
      <c>
        <f>(M273*21)/100</f>
      </c>
      <c t="s">
        <v>27</v>
      </c>
    </row>
    <row r="274" spans="1:5" ht="12.75">
      <c r="A274" s="35" t="s">
        <v>55</v>
      </c>
      <c r="E274" s="39" t="s">
        <v>51</v>
      </c>
    </row>
    <row r="275" spans="1:5" ht="12.75">
      <c r="A275" s="35" t="s">
        <v>56</v>
      </c>
      <c r="E275" s="40" t="s">
        <v>51</v>
      </c>
    </row>
    <row r="276" spans="1:5" ht="12.75">
      <c r="A276" t="s">
        <v>57</v>
      </c>
      <c r="E276" s="39" t="s">
        <v>58</v>
      </c>
    </row>
    <row r="277" spans="1:16" ht="12.75">
      <c r="A277" t="s">
        <v>49</v>
      </c>
      <c s="34" t="s">
        <v>318</v>
      </c>
      <c s="34" t="s">
        <v>319</v>
      </c>
      <c s="35" t="s">
        <v>51</v>
      </c>
      <c s="6" t="s">
        <v>320</v>
      </c>
      <c s="36" t="s">
        <v>80</v>
      </c>
      <c s="37">
        <v>1</v>
      </c>
      <c s="36">
        <v>0</v>
      </c>
      <c s="36">
        <f>ROUND(G277*H277,6)</f>
      </c>
      <c r="L277" s="38">
        <v>0</v>
      </c>
      <c s="32">
        <f>ROUND(ROUND(L277,2)*ROUND(G277,3),2)</f>
      </c>
      <c s="36" t="s">
        <v>54</v>
      </c>
      <c>
        <f>(M277*21)/100</f>
      </c>
      <c t="s">
        <v>27</v>
      </c>
    </row>
    <row r="278" spans="1:5" ht="12.75">
      <c r="A278" s="35" t="s">
        <v>55</v>
      </c>
      <c r="E278" s="39" t="s">
        <v>51</v>
      </c>
    </row>
    <row r="279" spans="1:5" ht="12.75">
      <c r="A279" s="35" t="s">
        <v>56</v>
      </c>
      <c r="E279" s="40" t="s">
        <v>51</v>
      </c>
    </row>
    <row r="280" spans="1:5" ht="12.75">
      <c r="A280" t="s">
        <v>57</v>
      </c>
      <c r="E280" s="39" t="s">
        <v>58</v>
      </c>
    </row>
    <row r="281" spans="1:16" ht="12.75">
      <c r="A281" t="s">
        <v>49</v>
      </c>
      <c s="34" t="s">
        <v>321</v>
      </c>
      <c s="34" t="s">
        <v>322</v>
      </c>
      <c s="35" t="s">
        <v>51</v>
      </c>
      <c s="6" t="s">
        <v>323</v>
      </c>
      <c s="36" t="s">
        <v>80</v>
      </c>
      <c s="37">
        <v>1</v>
      </c>
      <c s="36">
        <v>0</v>
      </c>
      <c s="36">
        <f>ROUND(G281*H281,6)</f>
      </c>
      <c r="L281" s="38">
        <v>0</v>
      </c>
      <c s="32">
        <f>ROUND(ROUND(L281,2)*ROUND(G281,3),2)</f>
      </c>
      <c s="36" t="s">
        <v>54</v>
      </c>
      <c>
        <f>(M281*21)/100</f>
      </c>
      <c t="s">
        <v>27</v>
      </c>
    </row>
    <row r="282" spans="1:5" ht="12.75">
      <c r="A282" s="35" t="s">
        <v>55</v>
      </c>
      <c r="E282" s="39" t="s">
        <v>51</v>
      </c>
    </row>
    <row r="283" spans="1:5" ht="12.75">
      <c r="A283" s="35" t="s">
        <v>56</v>
      </c>
      <c r="E283" s="40" t="s">
        <v>51</v>
      </c>
    </row>
    <row r="284" spans="1:5" ht="12.75">
      <c r="A284" t="s">
        <v>57</v>
      </c>
      <c r="E284" s="39" t="s">
        <v>58</v>
      </c>
    </row>
    <row r="285" spans="1:16" ht="25.5">
      <c r="A285" t="s">
        <v>49</v>
      </c>
      <c s="34" t="s">
        <v>172</v>
      </c>
      <c s="34" t="s">
        <v>173</v>
      </c>
      <c s="35" t="s">
        <v>51</v>
      </c>
      <c s="6" t="s">
        <v>174</v>
      </c>
      <c s="36" t="s">
        <v>80</v>
      </c>
      <c s="37">
        <v>1</v>
      </c>
      <c s="36">
        <v>0</v>
      </c>
      <c s="36">
        <f>ROUND(G285*H285,6)</f>
      </c>
      <c r="L285" s="38">
        <v>0</v>
      </c>
      <c s="32">
        <f>ROUND(ROUND(L285,2)*ROUND(G285,3),2)</f>
      </c>
      <c s="36" t="s">
        <v>54</v>
      </c>
      <c>
        <f>(M285*21)/100</f>
      </c>
      <c t="s">
        <v>27</v>
      </c>
    </row>
    <row r="286" spans="1:5" ht="12.75">
      <c r="A286" s="35" t="s">
        <v>55</v>
      </c>
      <c r="E286" s="39" t="s">
        <v>51</v>
      </c>
    </row>
    <row r="287" spans="1:5" ht="12.75">
      <c r="A287" s="35" t="s">
        <v>56</v>
      </c>
      <c r="E287" s="40" t="s">
        <v>51</v>
      </c>
    </row>
    <row r="288" spans="1:5" ht="12.75">
      <c r="A288" t="s">
        <v>57</v>
      </c>
      <c r="E288" s="39" t="s">
        <v>58</v>
      </c>
    </row>
    <row r="289" spans="1:16" ht="12.75">
      <c r="A289" t="s">
        <v>49</v>
      </c>
      <c s="34" t="s">
        <v>175</v>
      </c>
      <c s="34" t="s">
        <v>176</v>
      </c>
      <c s="35" t="s">
        <v>51</v>
      </c>
      <c s="6" t="s">
        <v>177</v>
      </c>
      <c s="36" t="s">
        <v>80</v>
      </c>
      <c s="37">
        <v>6</v>
      </c>
      <c s="36">
        <v>0</v>
      </c>
      <c s="36">
        <f>ROUND(G289*H289,6)</f>
      </c>
      <c r="L289" s="38">
        <v>0</v>
      </c>
      <c s="32">
        <f>ROUND(ROUND(L289,2)*ROUND(G289,3),2)</f>
      </c>
      <c s="36" t="s">
        <v>54</v>
      </c>
      <c>
        <f>(M289*21)/100</f>
      </c>
      <c t="s">
        <v>27</v>
      </c>
    </row>
    <row r="290" spans="1:5" ht="12.75">
      <c r="A290" s="35" t="s">
        <v>55</v>
      </c>
      <c r="E290" s="39" t="s">
        <v>51</v>
      </c>
    </row>
    <row r="291" spans="1:5" ht="12.75">
      <c r="A291" s="35" t="s">
        <v>56</v>
      </c>
      <c r="E291" s="40" t="s">
        <v>51</v>
      </c>
    </row>
    <row r="292" spans="1:5" ht="12.75">
      <c r="A292" t="s">
        <v>57</v>
      </c>
      <c r="E292" s="39" t="s">
        <v>58</v>
      </c>
    </row>
    <row r="293" spans="1:16" ht="25.5">
      <c r="A293" t="s">
        <v>49</v>
      </c>
      <c s="34" t="s">
        <v>178</v>
      </c>
      <c s="34" t="s">
        <v>179</v>
      </c>
      <c s="35" t="s">
        <v>51</v>
      </c>
      <c s="6" t="s">
        <v>180</v>
      </c>
      <c s="36" t="s">
        <v>80</v>
      </c>
      <c s="37">
        <v>5</v>
      </c>
      <c s="36">
        <v>0</v>
      </c>
      <c s="36">
        <f>ROUND(G293*H293,6)</f>
      </c>
      <c r="L293" s="38">
        <v>0</v>
      </c>
      <c s="32">
        <f>ROUND(ROUND(L293,2)*ROUND(G293,3),2)</f>
      </c>
      <c s="36" t="s">
        <v>54</v>
      </c>
      <c>
        <f>(M293*21)/100</f>
      </c>
      <c t="s">
        <v>27</v>
      </c>
    </row>
    <row r="294" spans="1:5" ht="12.75">
      <c r="A294" s="35" t="s">
        <v>55</v>
      </c>
      <c r="E294" s="39" t="s">
        <v>51</v>
      </c>
    </row>
    <row r="295" spans="1:5" ht="12.75">
      <c r="A295" s="35" t="s">
        <v>56</v>
      </c>
      <c r="E295" s="40" t="s">
        <v>51</v>
      </c>
    </row>
    <row r="296" spans="1:5" ht="12.75">
      <c r="A296" t="s">
        <v>57</v>
      </c>
      <c r="E296" s="39" t="s">
        <v>58</v>
      </c>
    </row>
    <row r="297" spans="1:16" ht="25.5">
      <c r="A297" t="s">
        <v>49</v>
      </c>
      <c s="34" t="s">
        <v>324</v>
      </c>
      <c s="34" t="s">
        <v>325</v>
      </c>
      <c s="35" t="s">
        <v>51</v>
      </c>
      <c s="6" t="s">
        <v>326</v>
      </c>
      <c s="36" t="s">
        <v>80</v>
      </c>
      <c s="37">
        <v>1</v>
      </c>
      <c s="36">
        <v>0</v>
      </c>
      <c s="36">
        <f>ROUND(G297*H297,6)</f>
      </c>
      <c r="L297" s="38">
        <v>0</v>
      </c>
      <c s="32">
        <f>ROUND(ROUND(L297,2)*ROUND(G297,3),2)</f>
      </c>
      <c s="36" t="s">
        <v>54</v>
      </c>
      <c>
        <f>(M297*21)/100</f>
      </c>
      <c t="s">
        <v>27</v>
      </c>
    </row>
    <row r="298" spans="1:5" ht="12.75">
      <c r="A298" s="35" t="s">
        <v>55</v>
      </c>
      <c r="E298" s="39" t="s">
        <v>51</v>
      </c>
    </row>
    <row r="299" spans="1:5" ht="12.75">
      <c r="A299" s="35" t="s">
        <v>56</v>
      </c>
      <c r="E299" s="40" t="s">
        <v>51</v>
      </c>
    </row>
    <row r="300" spans="1:5" ht="12.75">
      <c r="A300" t="s">
        <v>57</v>
      </c>
      <c r="E300" s="39" t="s">
        <v>58</v>
      </c>
    </row>
    <row r="301" spans="1:13" ht="12.75">
      <c r="A301" t="s">
        <v>46</v>
      </c>
      <c r="C301" s="31" t="s">
        <v>68</v>
      </c>
      <c r="E301" s="33" t="s">
        <v>181</v>
      </c>
      <c r="J301" s="32">
        <f>0</f>
      </c>
      <c s="32">
        <f>0</f>
      </c>
      <c s="32">
        <f>0+L302+L306+L310+L314+L318+L322+L326+L330+L334+L338+L342+L346+L350</f>
      </c>
      <c s="32">
        <f>0+M302+M306+M310+M314+M318+M322+M326+M330+M334+M338+M342+M346+M350</f>
      </c>
    </row>
    <row r="302" spans="1:16" ht="12.75">
      <c r="A302" t="s">
        <v>49</v>
      </c>
      <c s="34" t="s">
        <v>182</v>
      </c>
      <c s="34" t="s">
        <v>183</v>
      </c>
      <c s="35" t="s">
        <v>51</v>
      </c>
      <c s="6" t="s">
        <v>184</v>
      </c>
      <c s="36" t="s">
        <v>185</v>
      </c>
      <c s="37">
        <v>160</v>
      </c>
      <c s="36">
        <v>0</v>
      </c>
      <c s="36">
        <f>ROUND(G302*H302,6)</f>
      </c>
      <c r="L302" s="38">
        <v>0</v>
      </c>
      <c s="32">
        <f>ROUND(ROUND(L302,2)*ROUND(G302,3),2)</f>
      </c>
      <c s="36" t="s">
        <v>54</v>
      </c>
      <c>
        <f>(M302*21)/100</f>
      </c>
      <c t="s">
        <v>27</v>
      </c>
    </row>
    <row r="303" spans="1:5" ht="12.75">
      <c r="A303" s="35" t="s">
        <v>55</v>
      </c>
      <c r="E303" s="39" t="s">
        <v>51</v>
      </c>
    </row>
    <row r="304" spans="1:5" ht="12.75">
      <c r="A304" s="35" t="s">
        <v>56</v>
      </c>
      <c r="E304" s="40" t="s">
        <v>51</v>
      </c>
    </row>
    <row r="305" spans="1:5" ht="12.75">
      <c r="A305" t="s">
        <v>57</v>
      </c>
      <c r="E305" s="39" t="s">
        <v>58</v>
      </c>
    </row>
    <row r="306" spans="1:16" ht="12.75">
      <c r="A306" t="s">
        <v>49</v>
      </c>
      <c s="34" t="s">
        <v>186</v>
      </c>
      <c s="34" t="s">
        <v>187</v>
      </c>
      <c s="35" t="s">
        <v>51</v>
      </c>
      <c s="6" t="s">
        <v>188</v>
      </c>
      <c s="36" t="s">
        <v>185</v>
      </c>
      <c s="37">
        <v>16</v>
      </c>
      <c s="36">
        <v>0</v>
      </c>
      <c s="36">
        <f>ROUND(G306*H306,6)</f>
      </c>
      <c r="L306" s="38">
        <v>0</v>
      </c>
      <c s="32">
        <f>ROUND(ROUND(L306,2)*ROUND(G306,3),2)</f>
      </c>
      <c s="36" t="s">
        <v>54</v>
      </c>
      <c>
        <f>(M306*21)/100</f>
      </c>
      <c t="s">
        <v>27</v>
      </c>
    </row>
    <row r="307" spans="1:5" ht="12.75">
      <c r="A307" s="35" t="s">
        <v>55</v>
      </c>
      <c r="E307" s="39" t="s">
        <v>51</v>
      </c>
    </row>
    <row r="308" spans="1:5" ht="12.75">
      <c r="A308" s="35" t="s">
        <v>56</v>
      </c>
      <c r="E308" s="40" t="s">
        <v>51</v>
      </c>
    </row>
    <row r="309" spans="1:5" ht="12.75">
      <c r="A309" t="s">
        <v>57</v>
      </c>
      <c r="E309" s="39" t="s">
        <v>58</v>
      </c>
    </row>
    <row r="310" spans="1:16" ht="25.5">
      <c r="A310" t="s">
        <v>49</v>
      </c>
      <c s="34" t="s">
        <v>189</v>
      </c>
      <c s="34" t="s">
        <v>190</v>
      </c>
      <c s="35" t="s">
        <v>51</v>
      </c>
      <c s="6" t="s">
        <v>191</v>
      </c>
      <c s="36" t="s">
        <v>80</v>
      </c>
      <c s="37">
        <v>1</v>
      </c>
      <c s="36">
        <v>0</v>
      </c>
      <c s="36">
        <f>ROUND(G310*H310,6)</f>
      </c>
      <c r="L310" s="38">
        <v>0</v>
      </c>
      <c s="32">
        <f>ROUND(ROUND(L310,2)*ROUND(G310,3),2)</f>
      </c>
      <c s="36" t="s">
        <v>54</v>
      </c>
      <c>
        <f>(M310*21)/100</f>
      </c>
      <c t="s">
        <v>27</v>
      </c>
    </row>
    <row r="311" spans="1:5" ht="12.75">
      <c r="A311" s="35" t="s">
        <v>55</v>
      </c>
      <c r="E311" s="39" t="s">
        <v>51</v>
      </c>
    </row>
    <row r="312" spans="1:5" ht="12.75">
      <c r="A312" s="35" t="s">
        <v>56</v>
      </c>
      <c r="E312" s="40" t="s">
        <v>51</v>
      </c>
    </row>
    <row r="313" spans="1:5" ht="12.75">
      <c r="A313" t="s">
        <v>57</v>
      </c>
      <c r="E313" s="39" t="s">
        <v>58</v>
      </c>
    </row>
    <row r="314" spans="1:16" ht="12.75">
      <c r="A314" t="s">
        <v>49</v>
      </c>
      <c s="34" t="s">
        <v>192</v>
      </c>
      <c s="34" t="s">
        <v>193</v>
      </c>
      <c s="35" t="s">
        <v>51</v>
      </c>
      <c s="6" t="s">
        <v>194</v>
      </c>
      <c s="36" t="s">
        <v>185</v>
      </c>
      <c s="37">
        <v>40</v>
      </c>
      <c s="36">
        <v>0</v>
      </c>
      <c s="36">
        <f>ROUND(G314*H314,6)</f>
      </c>
      <c r="L314" s="38">
        <v>0</v>
      </c>
      <c s="32">
        <f>ROUND(ROUND(L314,2)*ROUND(G314,3),2)</f>
      </c>
      <c s="36" t="s">
        <v>54</v>
      </c>
      <c>
        <f>(M314*21)/100</f>
      </c>
      <c t="s">
        <v>27</v>
      </c>
    </row>
    <row r="315" spans="1:5" ht="12.75">
      <c r="A315" s="35" t="s">
        <v>55</v>
      </c>
      <c r="E315" s="39" t="s">
        <v>51</v>
      </c>
    </row>
    <row r="316" spans="1:5" ht="12.75">
      <c r="A316" s="35" t="s">
        <v>56</v>
      </c>
      <c r="E316" s="40" t="s">
        <v>51</v>
      </c>
    </row>
    <row r="317" spans="1:5" ht="12.75">
      <c r="A317" t="s">
        <v>57</v>
      </c>
      <c r="E317" s="39" t="s">
        <v>58</v>
      </c>
    </row>
    <row r="318" spans="1:16" ht="12.75">
      <c r="A318" t="s">
        <v>49</v>
      </c>
      <c s="34" t="s">
        <v>195</v>
      </c>
      <c s="34" t="s">
        <v>196</v>
      </c>
      <c s="35" t="s">
        <v>51</v>
      </c>
      <c s="6" t="s">
        <v>197</v>
      </c>
      <c s="36" t="s">
        <v>80</v>
      </c>
      <c s="37">
        <v>2</v>
      </c>
      <c s="36">
        <v>0</v>
      </c>
      <c s="36">
        <f>ROUND(G318*H318,6)</f>
      </c>
      <c r="L318" s="38">
        <v>0</v>
      </c>
      <c s="32">
        <f>ROUND(ROUND(L318,2)*ROUND(G318,3),2)</f>
      </c>
      <c s="36" t="s">
        <v>54</v>
      </c>
      <c>
        <f>(M318*21)/100</f>
      </c>
      <c t="s">
        <v>27</v>
      </c>
    </row>
    <row r="319" spans="1:5" ht="12.75">
      <c r="A319" s="35" t="s">
        <v>55</v>
      </c>
      <c r="E319" s="39" t="s">
        <v>51</v>
      </c>
    </row>
    <row r="320" spans="1:5" ht="12.75">
      <c r="A320" s="35" t="s">
        <v>56</v>
      </c>
      <c r="E320" s="40" t="s">
        <v>51</v>
      </c>
    </row>
    <row r="321" spans="1:5" ht="12.75">
      <c r="A321" t="s">
        <v>57</v>
      </c>
      <c r="E321" s="39" t="s">
        <v>58</v>
      </c>
    </row>
    <row r="322" spans="1:16" ht="12.75">
      <c r="A322" t="s">
        <v>49</v>
      </c>
      <c s="34" t="s">
        <v>198</v>
      </c>
      <c s="34" t="s">
        <v>199</v>
      </c>
      <c s="35" t="s">
        <v>51</v>
      </c>
      <c s="6" t="s">
        <v>200</v>
      </c>
      <c s="36" t="s">
        <v>80</v>
      </c>
      <c s="37">
        <v>204</v>
      </c>
      <c s="36">
        <v>0</v>
      </c>
      <c s="36">
        <f>ROUND(G322*H322,6)</f>
      </c>
      <c r="L322" s="38">
        <v>0</v>
      </c>
      <c s="32">
        <f>ROUND(ROUND(L322,2)*ROUND(G322,3),2)</f>
      </c>
      <c s="36" t="s">
        <v>54</v>
      </c>
      <c>
        <f>(M322*21)/100</f>
      </c>
      <c t="s">
        <v>27</v>
      </c>
    </row>
    <row r="323" spans="1:5" ht="12.75">
      <c r="A323" s="35" t="s">
        <v>55</v>
      </c>
      <c r="E323" s="39" t="s">
        <v>51</v>
      </c>
    </row>
    <row r="324" spans="1:5" ht="12.75">
      <c r="A324" s="35" t="s">
        <v>56</v>
      </c>
      <c r="E324" s="40" t="s">
        <v>51</v>
      </c>
    </row>
    <row r="325" spans="1:5" ht="12.75">
      <c r="A325" t="s">
        <v>57</v>
      </c>
      <c r="E325" s="39" t="s">
        <v>58</v>
      </c>
    </row>
    <row r="326" spans="1:16" ht="12.75">
      <c r="A326" t="s">
        <v>49</v>
      </c>
      <c s="34" t="s">
        <v>327</v>
      </c>
      <c s="34" t="s">
        <v>328</v>
      </c>
      <c s="35" t="s">
        <v>51</v>
      </c>
      <c s="6" t="s">
        <v>329</v>
      </c>
      <c s="36" t="s">
        <v>80</v>
      </c>
      <c s="37">
        <v>1</v>
      </c>
      <c s="36">
        <v>0</v>
      </c>
      <c s="36">
        <f>ROUND(G326*H326,6)</f>
      </c>
      <c r="L326" s="38">
        <v>0</v>
      </c>
      <c s="32">
        <f>ROUND(ROUND(L326,2)*ROUND(G326,3),2)</f>
      </c>
      <c s="36" t="s">
        <v>54</v>
      </c>
      <c>
        <f>(M326*21)/100</f>
      </c>
      <c t="s">
        <v>27</v>
      </c>
    </row>
    <row r="327" spans="1:5" ht="12.75">
      <c r="A327" s="35" t="s">
        <v>55</v>
      </c>
      <c r="E327" s="39" t="s">
        <v>51</v>
      </c>
    </row>
    <row r="328" spans="1:5" ht="12.75">
      <c r="A328" s="35" t="s">
        <v>56</v>
      </c>
      <c r="E328" s="40" t="s">
        <v>51</v>
      </c>
    </row>
    <row r="329" spans="1:5" ht="12.75">
      <c r="A329" t="s">
        <v>57</v>
      </c>
      <c r="E329" s="39" t="s">
        <v>58</v>
      </c>
    </row>
    <row r="330" spans="1:16" ht="12.75">
      <c r="A330" t="s">
        <v>49</v>
      </c>
      <c s="34" t="s">
        <v>330</v>
      </c>
      <c s="34" t="s">
        <v>203</v>
      </c>
      <c s="35" t="s">
        <v>51</v>
      </c>
      <c s="6" t="s">
        <v>204</v>
      </c>
      <c s="36" t="s">
        <v>80</v>
      </c>
      <c s="37">
        <v>1</v>
      </c>
      <c s="36">
        <v>0</v>
      </c>
      <c s="36">
        <f>ROUND(G330*H330,6)</f>
      </c>
      <c r="L330" s="38">
        <v>0</v>
      </c>
      <c s="32">
        <f>ROUND(ROUND(L330,2)*ROUND(G330,3),2)</f>
      </c>
      <c s="36" t="s">
        <v>54</v>
      </c>
      <c>
        <f>(M330*21)/100</f>
      </c>
      <c t="s">
        <v>27</v>
      </c>
    </row>
    <row r="331" spans="1:5" ht="12.75">
      <c r="A331" s="35" t="s">
        <v>55</v>
      </c>
      <c r="E331" s="39" t="s">
        <v>51</v>
      </c>
    </row>
    <row r="332" spans="1:5" ht="12.75">
      <c r="A332" s="35" t="s">
        <v>56</v>
      </c>
      <c r="E332" s="40" t="s">
        <v>51</v>
      </c>
    </row>
    <row r="333" spans="1:5" ht="12.75">
      <c r="A333" t="s">
        <v>57</v>
      </c>
      <c r="E333" s="39" t="s">
        <v>58</v>
      </c>
    </row>
    <row r="334" spans="1:16" ht="12.75">
      <c r="A334" t="s">
        <v>49</v>
      </c>
      <c s="34" t="s">
        <v>331</v>
      </c>
      <c s="34" t="s">
        <v>332</v>
      </c>
      <c s="35" t="s">
        <v>51</v>
      </c>
      <c s="6" t="s">
        <v>333</v>
      </c>
      <c s="36" t="s">
        <v>80</v>
      </c>
      <c s="37">
        <v>1</v>
      </c>
      <c s="36">
        <v>0</v>
      </c>
      <c s="36">
        <f>ROUND(G334*H334,6)</f>
      </c>
      <c r="L334" s="38">
        <v>0</v>
      </c>
      <c s="32">
        <f>ROUND(ROUND(L334,2)*ROUND(G334,3),2)</f>
      </c>
      <c s="36" t="s">
        <v>54</v>
      </c>
      <c>
        <f>(M334*21)/100</f>
      </c>
      <c t="s">
        <v>27</v>
      </c>
    </row>
    <row r="335" spans="1:5" ht="12.75">
      <c r="A335" s="35" t="s">
        <v>55</v>
      </c>
      <c r="E335" s="39" t="s">
        <v>51</v>
      </c>
    </row>
    <row r="336" spans="1:5" ht="12.75">
      <c r="A336" s="35" t="s">
        <v>56</v>
      </c>
      <c r="E336" s="40" t="s">
        <v>51</v>
      </c>
    </row>
    <row r="337" spans="1:5" ht="12.75">
      <c r="A337" t="s">
        <v>57</v>
      </c>
      <c r="E337" s="39" t="s">
        <v>58</v>
      </c>
    </row>
    <row r="338" spans="1:16" ht="25.5">
      <c r="A338" t="s">
        <v>49</v>
      </c>
      <c s="34" t="s">
        <v>334</v>
      </c>
      <c s="34" t="s">
        <v>335</v>
      </c>
      <c s="35" t="s">
        <v>51</v>
      </c>
      <c s="6" t="s">
        <v>336</v>
      </c>
      <c s="36" t="s">
        <v>80</v>
      </c>
      <c s="37">
        <v>1</v>
      </c>
      <c s="36">
        <v>0</v>
      </c>
      <c s="36">
        <f>ROUND(G338*H338,6)</f>
      </c>
      <c r="L338" s="38">
        <v>0</v>
      </c>
      <c s="32">
        <f>ROUND(ROUND(L338,2)*ROUND(G338,3),2)</f>
      </c>
      <c s="36" t="s">
        <v>54</v>
      </c>
      <c>
        <f>(M338*21)/100</f>
      </c>
      <c t="s">
        <v>27</v>
      </c>
    </row>
    <row r="339" spans="1:5" ht="12.75">
      <c r="A339" s="35" t="s">
        <v>55</v>
      </c>
      <c r="E339" s="39" t="s">
        <v>51</v>
      </c>
    </row>
    <row r="340" spans="1:5" ht="12.75">
      <c r="A340" s="35" t="s">
        <v>56</v>
      </c>
      <c r="E340" s="40" t="s">
        <v>51</v>
      </c>
    </row>
    <row r="341" spans="1:5" ht="12.75">
      <c r="A341" t="s">
        <v>57</v>
      </c>
      <c r="E341" s="39" t="s">
        <v>58</v>
      </c>
    </row>
    <row r="342" spans="1:16" ht="12.75">
      <c r="A342" t="s">
        <v>49</v>
      </c>
      <c s="34" t="s">
        <v>337</v>
      </c>
      <c s="34" t="s">
        <v>338</v>
      </c>
      <c s="35" t="s">
        <v>51</v>
      </c>
      <c s="6" t="s">
        <v>339</v>
      </c>
      <c s="36" t="s">
        <v>80</v>
      </c>
      <c s="37">
        <v>2</v>
      </c>
      <c s="36">
        <v>0</v>
      </c>
      <c s="36">
        <f>ROUND(G342*H342,6)</f>
      </c>
      <c r="L342" s="38">
        <v>0</v>
      </c>
      <c s="32">
        <f>ROUND(ROUND(L342,2)*ROUND(G342,3),2)</f>
      </c>
      <c s="36" t="s">
        <v>54</v>
      </c>
      <c>
        <f>(M342*21)/100</f>
      </c>
      <c t="s">
        <v>27</v>
      </c>
    </row>
    <row r="343" spans="1:5" ht="12.75">
      <c r="A343" s="35" t="s">
        <v>55</v>
      </c>
      <c r="E343" s="39" t="s">
        <v>51</v>
      </c>
    </row>
    <row r="344" spans="1:5" ht="12.75">
      <c r="A344" s="35" t="s">
        <v>56</v>
      </c>
      <c r="E344" s="40" t="s">
        <v>51</v>
      </c>
    </row>
    <row r="345" spans="1:5" ht="12.75">
      <c r="A345" t="s">
        <v>57</v>
      </c>
      <c r="E345" s="39" t="s">
        <v>58</v>
      </c>
    </row>
    <row r="346" spans="1:16" ht="12.75">
      <c r="A346" t="s">
        <v>49</v>
      </c>
      <c s="34" t="s">
        <v>340</v>
      </c>
      <c s="34" t="s">
        <v>341</v>
      </c>
      <c s="35" t="s">
        <v>51</v>
      </c>
      <c s="6" t="s">
        <v>342</v>
      </c>
      <c s="36" t="s">
        <v>80</v>
      </c>
      <c s="37">
        <v>2</v>
      </c>
      <c s="36">
        <v>0</v>
      </c>
      <c s="36">
        <f>ROUND(G346*H346,6)</f>
      </c>
      <c r="L346" s="38">
        <v>0</v>
      </c>
      <c s="32">
        <f>ROUND(ROUND(L346,2)*ROUND(G346,3),2)</f>
      </c>
      <c s="36" t="s">
        <v>54</v>
      </c>
      <c>
        <f>(M346*21)/100</f>
      </c>
      <c t="s">
        <v>27</v>
      </c>
    </row>
    <row r="347" spans="1:5" ht="12.75">
      <c r="A347" s="35" t="s">
        <v>55</v>
      </c>
      <c r="E347" s="39" t="s">
        <v>51</v>
      </c>
    </row>
    <row r="348" spans="1:5" ht="12.75">
      <c r="A348" s="35" t="s">
        <v>56</v>
      </c>
      <c r="E348" s="40" t="s">
        <v>51</v>
      </c>
    </row>
    <row r="349" spans="1:5" ht="12.75">
      <c r="A349" t="s">
        <v>57</v>
      </c>
      <c r="E349" s="39" t="s">
        <v>58</v>
      </c>
    </row>
    <row r="350" spans="1:16" ht="12.75">
      <c r="A350" t="s">
        <v>49</v>
      </c>
      <c s="34" t="s">
        <v>211</v>
      </c>
      <c s="34" t="s">
        <v>343</v>
      </c>
      <c s="35" t="s">
        <v>51</v>
      </c>
      <c s="6" t="s">
        <v>344</v>
      </c>
      <c s="36" t="s">
        <v>61</v>
      </c>
      <c s="37">
        <v>2</v>
      </c>
      <c s="36">
        <v>0</v>
      </c>
      <c s="36">
        <f>ROUND(G350*H350,6)</f>
      </c>
      <c r="L350" s="38">
        <v>0</v>
      </c>
      <c s="32">
        <f>ROUND(ROUND(L350,2)*ROUND(G350,3),2)</f>
      </c>
      <c s="36" t="s">
        <v>54</v>
      </c>
      <c>
        <f>(M350*21)/100</f>
      </c>
      <c t="s">
        <v>27</v>
      </c>
    </row>
    <row r="351" spans="1:5" ht="12.75">
      <c r="A351" s="35" t="s">
        <v>55</v>
      </c>
      <c r="E351" s="39" t="s">
        <v>51</v>
      </c>
    </row>
    <row r="352" spans="1:5" ht="12.75">
      <c r="A352" s="35" t="s">
        <v>56</v>
      </c>
      <c r="E352" s="40" t="s">
        <v>51</v>
      </c>
    </row>
    <row r="353" spans="1:5" ht="12.75">
      <c r="A353" t="s">
        <v>57</v>
      </c>
      <c r="E353" s="39" t="s">
        <v>58</v>
      </c>
    </row>
    <row r="354" spans="1:13" ht="12.75">
      <c r="A354" t="s">
        <v>46</v>
      </c>
      <c r="C354" s="31" t="s">
        <v>71</v>
      </c>
      <c r="E354" s="33" t="s">
        <v>206</v>
      </c>
      <c r="J354" s="32">
        <f>0</f>
      </c>
      <c s="32">
        <f>0</f>
      </c>
      <c s="32">
        <f>0+L355+L359+L363</f>
      </c>
      <c s="32">
        <f>0+M355+M359+M363</f>
      </c>
    </row>
    <row r="355" spans="1:16" ht="25.5">
      <c r="A355" t="s">
        <v>49</v>
      </c>
      <c s="34" t="s">
        <v>214</v>
      </c>
      <c s="34" t="s">
        <v>208</v>
      </c>
      <c s="35" t="s">
        <v>51</v>
      </c>
      <c s="6" t="s">
        <v>209</v>
      </c>
      <c s="36" t="s">
        <v>210</v>
      </c>
      <c s="37">
        <v>20</v>
      </c>
      <c s="36">
        <v>0</v>
      </c>
      <c s="36">
        <f>ROUND(G355*H355,6)</f>
      </c>
      <c r="L355" s="38">
        <v>0</v>
      </c>
      <c s="32">
        <f>ROUND(ROUND(L355,2)*ROUND(G355,3),2)</f>
      </c>
      <c s="36" t="s">
        <v>54</v>
      </c>
      <c>
        <f>(M355*21)/100</f>
      </c>
      <c t="s">
        <v>27</v>
      </c>
    </row>
    <row r="356" spans="1:5" ht="12.75">
      <c r="A356" s="35" t="s">
        <v>55</v>
      </c>
      <c r="E356" s="39" t="s">
        <v>51</v>
      </c>
    </row>
    <row r="357" spans="1:5" ht="12.75">
      <c r="A357" s="35" t="s">
        <v>56</v>
      </c>
      <c r="E357" s="40" t="s">
        <v>51</v>
      </c>
    </row>
    <row r="358" spans="1:5" ht="12.75">
      <c r="A358" t="s">
        <v>57</v>
      </c>
      <c r="E358" s="39" t="s">
        <v>58</v>
      </c>
    </row>
    <row r="359" spans="1:16" ht="25.5">
      <c r="A359" t="s">
        <v>49</v>
      </c>
      <c s="34" t="s">
        <v>345</v>
      </c>
      <c s="34" t="s">
        <v>346</v>
      </c>
      <c s="35" t="s">
        <v>51</v>
      </c>
      <c s="6" t="s">
        <v>213</v>
      </c>
      <c s="36" t="s">
        <v>210</v>
      </c>
      <c s="37">
        <v>8</v>
      </c>
      <c s="36">
        <v>0</v>
      </c>
      <c s="36">
        <f>ROUND(G359*H359,6)</f>
      </c>
      <c r="L359" s="38">
        <v>0</v>
      </c>
      <c s="32">
        <f>ROUND(ROUND(L359,2)*ROUND(G359,3),2)</f>
      </c>
      <c s="36" t="s">
        <v>54</v>
      </c>
      <c>
        <f>(M359*21)/100</f>
      </c>
      <c t="s">
        <v>27</v>
      </c>
    </row>
    <row r="360" spans="1:5" ht="12.75">
      <c r="A360" s="35" t="s">
        <v>55</v>
      </c>
      <c r="E360" s="39" t="s">
        <v>51</v>
      </c>
    </row>
    <row r="361" spans="1:5" ht="12.75">
      <c r="A361" s="35" t="s">
        <v>56</v>
      </c>
      <c r="E361" s="40" t="s">
        <v>51</v>
      </c>
    </row>
    <row r="362" spans="1:5" ht="12.75">
      <c r="A362" t="s">
        <v>57</v>
      </c>
      <c r="E362" s="39" t="s">
        <v>58</v>
      </c>
    </row>
    <row r="363" spans="1:16" ht="25.5">
      <c r="A363" t="s">
        <v>49</v>
      </c>
      <c s="34" t="s">
        <v>347</v>
      </c>
      <c s="34" t="s">
        <v>348</v>
      </c>
      <c s="35" t="s">
        <v>51</v>
      </c>
      <c s="6" t="s">
        <v>216</v>
      </c>
      <c s="36" t="s">
        <v>210</v>
      </c>
      <c s="37">
        <v>0.25</v>
      </c>
      <c s="36">
        <v>0</v>
      </c>
      <c s="36">
        <f>ROUND(G363*H363,6)</f>
      </c>
      <c r="L363" s="38">
        <v>0</v>
      </c>
      <c s="32">
        <f>ROUND(ROUND(L363,2)*ROUND(G363,3),2)</f>
      </c>
      <c s="36" t="s">
        <v>54</v>
      </c>
      <c>
        <f>(M363*21)/100</f>
      </c>
      <c t="s">
        <v>27</v>
      </c>
    </row>
    <row r="364" spans="1:5" ht="12.75">
      <c r="A364" s="35" t="s">
        <v>55</v>
      </c>
      <c r="E364" s="39" t="s">
        <v>51</v>
      </c>
    </row>
    <row r="365" spans="1:5" ht="12.75">
      <c r="A365" s="35" t="s">
        <v>56</v>
      </c>
      <c r="E365" s="40" t="s">
        <v>51</v>
      </c>
    </row>
    <row r="366" spans="1:5" ht="12.75">
      <c r="A366" t="s">
        <v>57</v>
      </c>
      <c r="E366" s="39" t="s">
        <v>58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T37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14</v>
      </c>
      <c r="E4" s="26" t="s">
        <v>15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COUNTIFS(L8:L372,"=0",A8:A372,"P")+COUNTIFS(L8:L372,"",A8:A372,"P")+SUM(Q8:Q372)</f>
      </c>
    </row>
    <row r="8" spans="1:13" ht="12.75">
      <c r="A8" t="s">
        <v>44</v>
      </c>
      <c r="C8" s="28" t="s">
        <v>351</v>
      </c>
      <c r="E8" s="30" t="s">
        <v>350</v>
      </c>
      <c r="J8" s="29">
        <f>0+J9+J62+J147+J256+J333+J358+J363</f>
      </c>
      <c s="29">
        <f>0+K9+K62+K147+K256+K333+K358+K363</f>
      </c>
      <c s="29">
        <f>0+L9+L62+L147+L256+L333+L358+L363</f>
      </c>
      <c s="29">
        <f>0+M9+M62+M147+M256+M333+M358+M363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0+L10+L14+L18+L22+L26+L30+L34+L38+L42+L46+L50+L54+L58</f>
      </c>
      <c s="32">
        <f>0+M10+M14+M18+M22+M26+M30+M34+M38+M42+M46+M50+M54+M58</f>
      </c>
    </row>
    <row r="10" spans="1:16" ht="12.75">
      <c r="A10" t="s">
        <v>49</v>
      </c>
      <c s="34" t="s">
        <v>47</v>
      </c>
      <c s="34" t="s">
        <v>50</v>
      </c>
      <c s="35" t="s">
        <v>51</v>
      </c>
      <c s="6" t="s">
        <v>52</v>
      </c>
      <c s="36" t="s">
        <v>53</v>
      </c>
      <c s="37">
        <v>6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51</v>
      </c>
    </row>
    <row r="12" spans="1:5" ht="12.75">
      <c r="A12" s="35" t="s">
        <v>56</v>
      </c>
      <c r="E12" s="40" t="s">
        <v>51</v>
      </c>
    </row>
    <row r="13" spans="1:5" ht="12.75">
      <c r="A13" t="s">
        <v>57</v>
      </c>
      <c r="E13" s="39" t="s">
        <v>58</v>
      </c>
    </row>
    <row r="14" spans="1:16" ht="12.75">
      <c r="A14" t="s">
        <v>49</v>
      </c>
      <c s="34" t="s">
        <v>27</v>
      </c>
      <c s="34" t="s">
        <v>59</v>
      </c>
      <c s="35" t="s">
        <v>51</v>
      </c>
      <c s="6" t="s">
        <v>60</v>
      </c>
      <c s="36" t="s">
        <v>61</v>
      </c>
      <c s="37">
        <v>64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51</v>
      </c>
    </row>
    <row r="16" spans="1:5" ht="12.75">
      <c r="A16" s="35" t="s">
        <v>56</v>
      </c>
      <c r="E16" s="40" t="s">
        <v>51</v>
      </c>
    </row>
    <row r="17" spans="1:5" ht="12.75">
      <c r="A17" t="s">
        <v>57</v>
      </c>
      <c r="E17" s="39" t="s">
        <v>58</v>
      </c>
    </row>
    <row r="18" spans="1:16" ht="12.75">
      <c r="A18" t="s">
        <v>49</v>
      </c>
      <c s="34" t="s">
        <v>26</v>
      </c>
      <c s="34" t="s">
        <v>62</v>
      </c>
      <c s="35" t="s">
        <v>51</v>
      </c>
      <c s="6" t="s">
        <v>63</v>
      </c>
      <c s="36" t="s">
        <v>61</v>
      </c>
      <c s="37">
        <v>145.6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27</v>
      </c>
    </row>
    <row r="19" spans="1:5" ht="12.75">
      <c r="A19" s="35" t="s">
        <v>55</v>
      </c>
      <c r="E19" s="39" t="s">
        <v>51</v>
      </c>
    </row>
    <row r="20" spans="1:5" ht="12.75">
      <c r="A20" s="35" t="s">
        <v>56</v>
      </c>
      <c r="E20" s="40" t="s">
        <v>51</v>
      </c>
    </row>
    <row r="21" spans="1:5" ht="12.75">
      <c r="A21" t="s">
        <v>57</v>
      </c>
      <c r="E21" s="39" t="s">
        <v>58</v>
      </c>
    </row>
    <row r="22" spans="1:16" ht="12.75">
      <c r="A22" t="s">
        <v>49</v>
      </c>
      <c s="34" t="s">
        <v>64</v>
      </c>
      <c s="34" t="s">
        <v>65</v>
      </c>
      <c s="35" t="s">
        <v>51</v>
      </c>
      <c s="6" t="s">
        <v>66</v>
      </c>
      <c s="36" t="s">
        <v>67</v>
      </c>
      <c s="37">
        <v>40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27</v>
      </c>
    </row>
    <row r="23" spans="1:5" ht="12.75">
      <c r="A23" s="35" t="s">
        <v>55</v>
      </c>
      <c r="E23" s="39" t="s">
        <v>51</v>
      </c>
    </row>
    <row r="24" spans="1:5" ht="12.75">
      <c r="A24" s="35" t="s">
        <v>56</v>
      </c>
      <c r="E24" s="40" t="s">
        <v>51</v>
      </c>
    </row>
    <row r="25" spans="1:5" ht="12.75">
      <c r="A25" t="s">
        <v>57</v>
      </c>
      <c r="E25" s="39" t="s">
        <v>58</v>
      </c>
    </row>
    <row r="26" spans="1:16" ht="12.75">
      <c r="A26" t="s">
        <v>49</v>
      </c>
      <c s="34" t="s">
        <v>68</v>
      </c>
      <c s="34" t="s">
        <v>69</v>
      </c>
      <c s="35" t="s">
        <v>51</v>
      </c>
      <c s="6" t="s">
        <v>70</v>
      </c>
      <c s="36" t="s">
        <v>61</v>
      </c>
      <c s="37">
        <v>3.2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27</v>
      </c>
    </row>
    <row r="27" spans="1:5" ht="12.75">
      <c r="A27" s="35" t="s">
        <v>55</v>
      </c>
      <c r="E27" s="39" t="s">
        <v>51</v>
      </c>
    </row>
    <row r="28" spans="1:5" ht="12.75">
      <c r="A28" s="35" t="s">
        <v>56</v>
      </c>
      <c r="E28" s="40" t="s">
        <v>51</v>
      </c>
    </row>
    <row r="29" spans="1:5" ht="12.75">
      <c r="A29" t="s">
        <v>57</v>
      </c>
      <c r="E29" s="39" t="s">
        <v>58</v>
      </c>
    </row>
    <row r="30" spans="1:16" ht="12.75">
      <c r="A30" t="s">
        <v>49</v>
      </c>
      <c s="34" t="s">
        <v>71</v>
      </c>
      <c s="34" t="s">
        <v>72</v>
      </c>
      <c s="35" t="s">
        <v>51</v>
      </c>
      <c s="6" t="s">
        <v>73</v>
      </c>
      <c s="36" t="s">
        <v>61</v>
      </c>
      <c s="37">
        <v>209.6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27</v>
      </c>
    </row>
    <row r="31" spans="1:5" ht="12.75">
      <c r="A31" s="35" t="s">
        <v>55</v>
      </c>
      <c r="E31" s="39" t="s">
        <v>51</v>
      </c>
    </row>
    <row r="32" spans="1:5" ht="12.75">
      <c r="A32" s="35" t="s">
        <v>56</v>
      </c>
      <c r="E32" s="40" t="s">
        <v>51</v>
      </c>
    </row>
    <row r="33" spans="1:5" ht="12.75">
      <c r="A33" t="s">
        <v>57</v>
      </c>
      <c r="E33" s="39" t="s">
        <v>58</v>
      </c>
    </row>
    <row r="34" spans="1:16" ht="12.75">
      <c r="A34" t="s">
        <v>49</v>
      </c>
      <c s="34" t="s">
        <v>74</v>
      </c>
      <c s="34" t="s">
        <v>75</v>
      </c>
      <c s="35" t="s">
        <v>51</v>
      </c>
      <c s="6" t="s">
        <v>76</v>
      </c>
      <c s="36" t="s">
        <v>61</v>
      </c>
      <c s="37">
        <v>12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54</v>
      </c>
      <c>
        <f>(M34*21)/100</f>
      </c>
      <c t="s">
        <v>27</v>
      </c>
    </row>
    <row r="35" spans="1:5" ht="12.75">
      <c r="A35" s="35" t="s">
        <v>55</v>
      </c>
      <c r="E35" s="39" t="s">
        <v>51</v>
      </c>
    </row>
    <row r="36" spans="1:5" ht="12.75">
      <c r="A36" s="35" t="s">
        <v>56</v>
      </c>
      <c r="E36" s="40" t="s">
        <v>51</v>
      </c>
    </row>
    <row r="37" spans="1:5" ht="12.75">
      <c r="A37" t="s">
        <v>57</v>
      </c>
      <c r="E37" s="39" t="s">
        <v>58</v>
      </c>
    </row>
    <row r="38" spans="1:16" ht="25.5">
      <c r="A38" t="s">
        <v>49</v>
      </c>
      <c s="34" t="s">
        <v>77</v>
      </c>
      <c s="34" t="s">
        <v>78</v>
      </c>
      <c s="35" t="s">
        <v>51</v>
      </c>
      <c s="6" t="s">
        <v>79</v>
      </c>
      <c s="36" t="s">
        <v>80</v>
      </c>
      <c s="37">
        <v>28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54</v>
      </c>
      <c>
        <f>(M38*21)/100</f>
      </c>
      <c t="s">
        <v>27</v>
      </c>
    </row>
    <row r="39" spans="1:5" ht="12.75">
      <c r="A39" s="35" t="s">
        <v>55</v>
      </c>
      <c r="E39" s="39" t="s">
        <v>51</v>
      </c>
    </row>
    <row r="40" spans="1:5" ht="12.75">
      <c r="A40" s="35" t="s">
        <v>56</v>
      </c>
      <c r="E40" s="40" t="s">
        <v>51</v>
      </c>
    </row>
    <row r="41" spans="1:5" ht="12.75">
      <c r="A41" t="s">
        <v>57</v>
      </c>
      <c r="E41" s="39" t="s">
        <v>58</v>
      </c>
    </row>
    <row r="42" spans="1:16" ht="12.75">
      <c r="A42" t="s">
        <v>49</v>
      </c>
      <c s="34" t="s">
        <v>81</v>
      </c>
      <c s="34" t="s">
        <v>82</v>
      </c>
      <c s="35" t="s">
        <v>51</v>
      </c>
      <c s="6" t="s">
        <v>83</v>
      </c>
      <c s="36" t="s">
        <v>80</v>
      </c>
      <c s="37">
        <v>20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54</v>
      </c>
      <c>
        <f>(M42*21)/100</f>
      </c>
      <c t="s">
        <v>27</v>
      </c>
    </row>
    <row r="43" spans="1:5" ht="12.75">
      <c r="A43" s="35" t="s">
        <v>55</v>
      </c>
      <c r="E43" s="39" t="s">
        <v>51</v>
      </c>
    </row>
    <row r="44" spans="1:5" ht="12.75">
      <c r="A44" s="35" t="s">
        <v>56</v>
      </c>
      <c r="E44" s="40" t="s">
        <v>51</v>
      </c>
    </row>
    <row r="45" spans="1:5" ht="12.75">
      <c r="A45" t="s">
        <v>57</v>
      </c>
      <c r="E45" s="39" t="s">
        <v>58</v>
      </c>
    </row>
    <row r="46" spans="1:16" ht="12.75">
      <c r="A46" t="s">
        <v>49</v>
      </c>
      <c s="34" t="s">
        <v>84</v>
      </c>
      <c s="34" t="s">
        <v>85</v>
      </c>
      <c s="35" t="s">
        <v>51</v>
      </c>
      <c s="6" t="s">
        <v>86</v>
      </c>
      <c s="36" t="s">
        <v>67</v>
      </c>
      <c s="37">
        <v>450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54</v>
      </c>
      <c>
        <f>(M46*21)/100</f>
      </c>
      <c t="s">
        <v>27</v>
      </c>
    </row>
    <row r="47" spans="1:5" ht="12.75">
      <c r="A47" s="35" t="s">
        <v>55</v>
      </c>
      <c r="E47" s="39" t="s">
        <v>51</v>
      </c>
    </row>
    <row r="48" spans="1:5" ht="12.75">
      <c r="A48" s="35" t="s">
        <v>56</v>
      </c>
      <c r="E48" s="40" t="s">
        <v>51</v>
      </c>
    </row>
    <row r="49" spans="1:5" ht="12.75">
      <c r="A49" t="s">
        <v>57</v>
      </c>
      <c r="E49" s="39" t="s">
        <v>58</v>
      </c>
    </row>
    <row r="50" spans="1:16" ht="12.75">
      <c r="A50" t="s">
        <v>49</v>
      </c>
      <c s="34" t="s">
        <v>87</v>
      </c>
      <c s="34" t="s">
        <v>88</v>
      </c>
      <c s="35" t="s">
        <v>51</v>
      </c>
      <c s="6" t="s">
        <v>89</v>
      </c>
      <c s="36" t="s">
        <v>67</v>
      </c>
      <c s="37">
        <v>100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54</v>
      </c>
      <c>
        <f>(M50*21)/100</f>
      </c>
      <c t="s">
        <v>27</v>
      </c>
    </row>
    <row r="51" spans="1:5" ht="12.75">
      <c r="A51" s="35" t="s">
        <v>55</v>
      </c>
      <c r="E51" s="39" t="s">
        <v>51</v>
      </c>
    </row>
    <row r="52" spans="1:5" ht="12.75">
      <c r="A52" s="35" t="s">
        <v>56</v>
      </c>
      <c r="E52" s="40" t="s">
        <v>51</v>
      </c>
    </row>
    <row r="53" spans="1:5" ht="12.75">
      <c r="A53" t="s">
        <v>57</v>
      </c>
      <c r="E53" s="39" t="s">
        <v>58</v>
      </c>
    </row>
    <row r="54" spans="1:16" ht="12.75">
      <c r="A54" t="s">
        <v>49</v>
      </c>
      <c s="34" t="s">
        <v>90</v>
      </c>
      <c s="34" t="s">
        <v>91</v>
      </c>
      <c s="35" t="s">
        <v>51</v>
      </c>
      <c s="6" t="s">
        <v>92</v>
      </c>
      <c s="36" t="s">
        <v>67</v>
      </c>
      <c s="37">
        <v>500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54</v>
      </c>
      <c>
        <f>(M54*21)/100</f>
      </c>
      <c t="s">
        <v>27</v>
      </c>
    </row>
    <row r="55" spans="1:5" ht="12.75">
      <c r="A55" s="35" t="s">
        <v>55</v>
      </c>
      <c r="E55" s="39" t="s">
        <v>51</v>
      </c>
    </row>
    <row r="56" spans="1:5" ht="12.75">
      <c r="A56" s="35" t="s">
        <v>56</v>
      </c>
      <c r="E56" s="40" t="s">
        <v>51</v>
      </c>
    </row>
    <row r="57" spans="1:5" ht="12.75">
      <c r="A57" t="s">
        <v>57</v>
      </c>
      <c r="E57" s="39" t="s">
        <v>58</v>
      </c>
    </row>
    <row r="58" spans="1:16" ht="25.5">
      <c r="A58" t="s">
        <v>49</v>
      </c>
      <c s="34" t="s">
        <v>93</v>
      </c>
      <c s="34" t="s">
        <v>94</v>
      </c>
      <c s="35" t="s">
        <v>51</v>
      </c>
      <c s="6" t="s">
        <v>95</v>
      </c>
      <c s="36" t="s">
        <v>67</v>
      </c>
      <c s="37">
        <v>450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54</v>
      </c>
      <c>
        <f>(M58*21)/100</f>
      </c>
      <c t="s">
        <v>27</v>
      </c>
    </row>
    <row r="59" spans="1:5" ht="12.75">
      <c r="A59" s="35" t="s">
        <v>55</v>
      </c>
      <c r="E59" s="39" t="s">
        <v>51</v>
      </c>
    </row>
    <row r="60" spans="1:5" ht="12.75">
      <c r="A60" s="35" t="s">
        <v>56</v>
      </c>
      <c r="E60" s="40" t="s">
        <v>51</v>
      </c>
    </row>
    <row r="61" spans="1:5" ht="12.75">
      <c r="A61" t="s">
        <v>57</v>
      </c>
      <c r="E61" s="39" t="s">
        <v>58</v>
      </c>
    </row>
    <row r="62" spans="1:13" ht="12.75">
      <c r="A62" t="s">
        <v>46</v>
      </c>
      <c r="C62" s="31" t="s">
        <v>27</v>
      </c>
      <c r="E62" s="33" t="s">
        <v>96</v>
      </c>
      <c r="J62" s="32">
        <f>0</f>
      </c>
      <c s="32">
        <f>0</f>
      </c>
      <c s="32">
        <f>0+L63+L67+L71+L75+L79+L83+L87+L91+L95+L99+L103+L107+L111+L115+L119+L123+L127+L131+L135+L139+L143</f>
      </c>
      <c s="32">
        <f>0+M63+M67+M71+M75+M79+M83+M87+M91+M95+M99+M103+M107+M111+M115+M119+M123+M127+M131+M135+M139+M143</f>
      </c>
    </row>
    <row r="63" spans="1:16" ht="12.75">
      <c r="A63" t="s">
        <v>49</v>
      </c>
      <c s="34" t="s">
        <v>223</v>
      </c>
      <c s="34" t="s">
        <v>224</v>
      </c>
      <c s="35" t="s">
        <v>51</v>
      </c>
      <c s="6" t="s">
        <v>225</v>
      </c>
      <c s="36" t="s">
        <v>80</v>
      </c>
      <c s="37">
        <v>1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54</v>
      </c>
      <c>
        <f>(M63*21)/100</f>
      </c>
      <c t="s">
        <v>27</v>
      </c>
    </row>
    <row r="64" spans="1:5" ht="12.75">
      <c r="A64" s="35" t="s">
        <v>55</v>
      </c>
      <c r="E64" s="39" t="s">
        <v>51</v>
      </c>
    </row>
    <row r="65" spans="1:5" ht="12.75">
      <c r="A65" s="35" t="s">
        <v>56</v>
      </c>
      <c r="E65" s="40" t="s">
        <v>51</v>
      </c>
    </row>
    <row r="66" spans="1:5" ht="12.75">
      <c r="A66" t="s">
        <v>57</v>
      </c>
      <c r="E66" s="39" t="s">
        <v>58</v>
      </c>
    </row>
    <row r="67" spans="1:16" ht="12.75">
      <c r="A67" t="s">
        <v>49</v>
      </c>
      <c s="34" t="s">
        <v>226</v>
      </c>
      <c s="34" t="s">
        <v>227</v>
      </c>
      <c s="35" t="s">
        <v>51</v>
      </c>
      <c s="6" t="s">
        <v>228</v>
      </c>
      <c s="36" t="s">
        <v>80</v>
      </c>
      <c s="37">
        <v>4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54</v>
      </c>
      <c>
        <f>(M67*21)/100</f>
      </c>
      <c t="s">
        <v>27</v>
      </c>
    </row>
    <row r="68" spans="1:5" ht="12.75">
      <c r="A68" s="35" t="s">
        <v>55</v>
      </c>
      <c r="E68" s="39" t="s">
        <v>51</v>
      </c>
    </row>
    <row r="69" spans="1:5" ht="12.75">
      <c r="A69" s="35" t="s">
        <v>56</v>
      </c>
      <c r="E69" s="40" t="s">
        <v>51</v>
      </c>
    </row>
    <row r="70" spans="1:5" ht="12.75">
      <c r="A70" t="s">
        <v>57</v>
      </c>
      <c r="E70" s="39" t="s">
        <v>58</v>
      </c>
    </row>
    <row r="71" spans="1:16" ht="12.75">
      <c r="A71" t="s">
        <v>49</v>
      </c>
      <c s="34" t="s">
        <v>97</v>
      </c>
      <c s="34" t="s">
        <v>98</v>
      </c>
      <c s="35" t="s">
        <v>51</v>
      </c>
      <c s="6" t="s">
        <v>99</v>
      </c>
      <c s="36" t="s">
        <v>100</v>
      </c>
      <c s="37">
        <v>0.7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54</v>
      </c>
      <c>
        <f>(M71*21)/100</f>
      </c>
      <c t="s">
        <v>27</v>
      </c>
    </row>
    <row r="72" spans="1:5" ht="12.75">
      <c r="A72" s="35" t="s">
        <v>55</v>
      </c>
      <c r="E72" s="39" t="s">
        <v>51</v>
      </c>
    </row>
    <row r="73" spans="1:5" ht="12.75">
      <c r="A73" s="35" t="s">
        <v>56</v>
      </c>
      <c r="E73" s="40" t="s">
        <v>51</v>
      </c>
    </row>
    <row r="74" spans="1:5" ht="12.75">
      <c r="A74" t="s">
        <v>57</v>
      </c>
      <c r="E74" s="39" t="s">
        <v>58</v>
      </c>
    </row>
    <row r="75" spans="1:16" ht="12.75">
      <c r="A75" t="s">
        <v>49</v>
      </c>
      <c s="34" t="s">
        <v>229</v>
      </c>
      <c s="34" t="s">
        <v>230</v>
      </c>
      <c s="35" t="s">
        <v>51</v>
      </c>
      <c s="6" t="s">
        <v>231</v>
      </c>
      <c s="36" t="s">
        <v>100</v>
      </c>
      <c s="37">
        <v>5.5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54</v>
      </c>
      <c>
        <f>(M75*21)/100</f>
      </c>
      <c t="s">
        <v>27</v>
      </c>
    </row>
    <row r="76" spans="1:5" ht="12.75">
      <c r="A76" s="35" t="s">
        <v>55</v>
      </c>
      <c r="E76" s="39" t="s">
        <v>51</v>
      </c>
    </row>
    <row r="77" spans="1:5" ht="12.75">
      <c r="A77" s="35" t="s">
        <v>56</v>
      </c>
      <c r="E77" s="40" t="s">
        <v>51</v>
      </c>
    </row>
    <row r="78" spans="1:5" ht="12.75">
      <c r="A78" t="s">
        <v>57</v>
      </c>
      <c r="E78" s="39" t="s">
        <v>58</v>
      </c>
    </row>
    <row r="79" spans="1:16" ht="12.75">
      <c r="A79" t="s">
        <v>49</v>
      </c>
      <c s="34" t="s">
        <v>101</v>
      </c>
      <c s="34" t="s">
        <v>102</v>
      </c>
      <c s="35" t="s">
        <v>51</v>
      </c>
      <c s="6" t="s">
        <v>103</v>
      </c>
      <c s="36" t="s">
        <v>100</v>
      </c>
      <c s="37">
        <v>0.7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54</v>
      </c>
      <c>
        <f>(M79*21)/100</f>
      </c>
      <c t="s">
        <v>27</v>
      </c>
    </row>
    <row r="80" spans="1:5" ht="12.75">
      <c r="A80" s="35" t="s">
        <v>55</v>
      </c>
      <c r="E80" s="39" t="s">
        <v>51</v>
      </c>
    </row>
    <row r="81" spans="1:5" ht="12.75">
      <c r="A81" s="35" t="s">
        <v>56</v>
      </c>
      <c r="E81" s="40" t="s">
        <v>51</v>
      </c>
    </row>
    <row r="82" spans="1:5" ht="12.75">
      <c r="A82" t="s">
        <v>57</v>
      </c>
      <c r="E82" s="39" t="s">
        <v>58</v>
      </c>
    </row>
    <row r="83" spans="1:16" ht="12.75">
      <c r="A83" t="s">
        <v>49</v>
      </c>
      <c s="34" t="s">
        <v>232</v>
      </c>
      <c s="34" t="s">
        <v>233</v>
      </c>
      <c s="35" t="s">
        <v>51</v>
      </c>
      <c s="6" t="s">
        <v>234</v>
      </c>
      <c s="36" t="s">
        <v>100</v>
      </c>
      <c s="37">
        <v>5.5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54</v>
      </c>
      <c>
        <f>(M83*21)/100</f>
      </c>
      <c t="s">
        <v>27</v>
      </c>
    </row>
    <row r="84" spans="1:5" ht="12.75">
      <c r="A84" s="35" t="s">
        <v>55</v>
      </c>
      <c r="E84" s="39" t="s">
        <v>51</v>
      </c>
    </row>
    <row r="85" spans="1:5" ht="12.75">
      <c r="A85" s="35" t="s">
        <v>56</v>
      </c>
      <c r="E85" s="40" t="s">
        <v>51</v>
      </c>
    </row>
    <row r="86" spans="1:5" ht="12.75">
      <c r="A86" t="s">
        <v>57</v>
      </c>
      <c r="E86" s="39" t="s">
        <v>58</v>
      </c>
    </row>
    <row r="87" spans="1:16" ht="25.5">
      <c r="A87" t="s">
        <v>49</v>
      </c>
      <c s="34" t="s">
        <v>104</v>
      </c>
      <c s="34" t="s">
        <v>105</v>
      </c>
      <c s="35" t="s">
        <v>51</v>
      </c>
      <c s="6" t="s">
        <v>106</v>
      </c>
      <c s="36" t="s">
        <v>80</v>
      </c>
      <c s="37">
        <v>18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54</v>
      </c>
      <c>
        <f>(M87*21)/100</f>
      </c>
      <c t="s">
        <v>27</v>
      </c>
    </row>
    <row r="88" spans="1:5" ht="12.75">
      <c r="A88" s="35" t="s">
        <v>55</v>
      </c>
      <c r="E88" s="39" t="s">
        <v>51</v>
      </c>
    </row>
    <row r="89" spans="1:5" ht="12.75">
      <c r="A89" s="35" t="s">
        <v>56</v>
      </c>
      <c r="E89" s="40" t="s">
        <v>51</v>
      </c>
    </row>
    <row r="90" spans="1:5" ht="12.75">
      <c r="A90" t="s">
        <v>57</v>
      </c>
      <c r="E90" s="39" t="s">
        <v>58</v>
      </c>
    </row>
    <row r="91" spans="1:16" ht="25.5">
      <c r="A91" t="s">
        <v>49</v>
      </c>
      <c s="34" t="s">
        <v>235</v>
      </c>
      <c s="34" t="s">
        <v>236</v>
      </c>
      <c s="35" t="s">
        <v>51</v>
      </c>
      <c s="6" t="s">
        <v>237</v>
      </c>
      <c s="36" t="s">
        <v>80</v>
      </c>
      <c s="37">
        <v>2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54</v>
      </c>
      <c>
        <f>(M91*21)/100</f>
      </c>
      <c t="s">
        <v>27</v>
      </c>
    </row>
    <row r="92" spans="1:5" ht="12.75">
      <c r="A92" s="35" t="s">
        <v>55</v>
      </c>
      <c r="E92" s="39" t="s">
        <v>51</v>
      </c>
    </row>
    <row r="93" spans="1:5" ht="12.75">
      <c r="A93" s="35" t="s">
        <v>56</v>
      </c>
      <c r="E93" s="40" t="s">
        <v>51</v>
      </c>
    </row>
    <row r="94" spans="1:5" ht="12.75">
      <c r="A94" t="s">
        <v>57</v>
      </c>
      <c r="E94" s="39" t="s">
        <v>58</v>
      </c>
    </row>
    <row r="95" spans="1:16" ht="25.5">
      <c r="A95" t="s">
        <v>49</v>
      </c>
      <c s="34" t="s">
        <v>107</v>
      </c>
      <c s="34" t="s">
        <v>108</v>
      </c>
      <c s="35" t="s">
        <v>51</v>
      </c>
      <c s="6" t="s">
        <v>109</v>
      </c>
      <c s="36" t="s">
        <v>80</v>
      </c>
      <c s="37">
        <v>2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54</v>
      </c>
      <c>
        <f>(M95*21)/100</f>
      </c>
      <c t="s">
        <v>27</v>
      </c>
    </row>
    <row r="96" spans="1:5" ht="12.75">
      <c r="A96" s="35" t="s">
        <v>55</v>
      </c>
      <c r="E96" s="39" t="s">
        <v>51</v>
      </c>
    </row>
    <row r="97" spans="1:5" ht="12.75">
      <c r="A97" s="35" t="s">
        <v>56</v>
      </c>
      <c r="E97" s="40" t="s">
        <v>51</v>
      </c>
    </row>
    <row r="98" spans="1:5" ht="12.75">
      <c r="A98" t="s">
        <v>57</v>
      </c>
      <c r="E98" s="39" t="s">
        <v>58</v>
      </c>
    </row>
    <row r="99" spans="1:16" ht="25.5">
      <c r="A99" t="s">
        <v>49</v>
      </c>
      <c s="34" t="s">
        <v>238</v>
      </c>
      <c s="34" t="s">
        <v>239</v>
      </c>
      <c s="35" t="s">
        <v>51</v>
      </c>
      <c s="6" t="s">
        <v>240</v>
      </c>
      <c s="36" t="s">
        <v>80</v>
      </c>
      <c s="37">
        <v>1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54</v>
      </c>
      <c>
        <f>(M99*21)/100</f>
      </c>
      <c t="s">
        <v>27</v>
      </c>
    </row>
    <row r="100" spans="1:5" ht="12.75">
      <c r="A100" s="35" t="s">
        <v>55</v>
      </c>
      <c r="E100" s="39" t="s">
        <v>51</v>
      </c>
    </row>
    <row r="101" spans="1:5" ht="12.75">
      <c r="A101" s="35" t="s">
        <v>56</v>
      </c>
      <c r="E101" s="40" t="s">
        <v>51</v>
      </c>
    </row>
    <row r="102" spans="1:5" ht="12.75">
      <c r="A102" t="s">
        <v>57</v>
      </c>
      <c r="E102" s="39" t="s">
        <v>58</v>
      </c>
    </row>
    <row r="103" spans="1:16" ht="12.75">
      <c r="A103" t="s">
        <v>49</v>
      </c>
      <c s="34" t="s">
        <v>110</v>
      </c>
      <c s="34" t="s">
        <v>111</v>
      </c>
      <c s="35" t="s">
        <v>51</v>
      </c>
      <c s="6" t="s">
        <v>112</v>
      </c>
      <c s="36" t="s">
        <v>80</v>
      </c>
      <c s="37">
        <v>28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54</v>
      </c>
      <c>
        <f>(M103*21)/100</f>
      </c>
      <c t="s">
        <v>27</v>
      </c>
    </row>
    <row r="104" spans="1:5" ht="12.75">
      <c r="A104" s="35" t="s">
        <v>55</v>
      </c>
      <c r="E104" s="39" t="s">
        <v>51</v>
      </c>
    </row>
    <row r="105" spans="1:5" ht="12.75">
      <c r="A105" s="35" t="s">
        <v>56</v>
      </c>
      <c r="E105" s="40" t="s">
        <v>51</v>
      </c>
    </row>
    <row r="106" spans="1:5" ht="12.75">
      <c r="A106" t="s">
        <v>57</v>
      </c>
      <c r="E106" s="39" t="s">
        <v>58</v>
      </c>
    </row>
    <row r="107" spans="1:16" ht="12.75">
      <c r="A107" t="s">
        <v>49</v>
      </c>
      <c s="34" t="s">
        <v>113</v>
      </c>
      <c s="34" t="s">
        <v>114</v>
      </c>
      <c s="35" t="s">
        <v>51</v>
      </c>
      <c s="6" t="s">
        <v>115</v>
      </c>
      <c s="36" t="s">
        <v>67</v>
      </c>
      <c s="37">
        <v>8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54</v>
      </c>
      <c>
        <f>(M107*21)/100</f>
      </c>
      <c t="s">
        <v>27</v>
      </c>
    </row>
    <row r="108" spans="1:5" ht="12.75">
      <c r="A108" s="35" t="s">
        <v>55</v>
      </c>
      <c r="E108" s="39" t="s">
        <v>51</v>
      </c>
    </row>
    <row r="109" spans="1:5" ht="12.75">
      <c r="A109" s="35" t="s">
        <v>56</v>
      </c>
      <c r="E109" s="40" t="s">
        <v>51</v>
      </c>
    </row>
    <row r="110" spans="1:5" ht="12.75">
      <c r="A110" t="s">
        <v>57</v>
      </c>
      <c r="E110" s="39" t="s">
        <v>58</v>
      </c>
    </row>
    <row r="111" spans="1:16" ht="12.75">
      <c r="A111" t="s">
        <v>49</v>
      </c>
      <c s="34" t="s">
        <v>116</v>
      </c>
      <c s="34" t="s">
        <v>117</v>
      </c>
      <c s="35" t="s">
        <v>51</v>
      </c>
      <c s="6" t="s">
        <v>118</v>
      </c>
      <c s="36" t="s">
        <v>67</v>
      </c>
      <c s="37">
        <v>8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54</v>
      </c>
      <c>
        <f>(M111*21)/100</f>
      </c>
      <c t="s">
        <v>27</v>
      </c>
    </row>
    <row r="112" spans="1:5" ht="12.75">
      <c r="A112" s="35" t="s">
        <v>55</v>
      </c>
      <c r="E112" s="39" t="s">
        <v>51</v>
      </c>
    </row>
    <row r="113" spans="1:5" ht="12.75">
      <c r="A113" s="35" t="s">
        <v>56</v>
      </c>
      <c r="E113" s="40" t="s">
        <v>51</v>
      </c>
    </row>
    <row r="114" spans="1:5" ht="12.75">
      <c r="A114" t="s">
        <v>57</v>
      </c>
      <c r="E114" s="39" t="s">
        <v>58</v>
      </c>
    </row>
    <row r="115" spans="1:16" ht="12.75">
      <c r="A115" t="s">
        <v>49</v>
      </c>
      <c s="34" t="s">
        <v>241</v>
      </c>
      <c s="34" t="s">
        <v>242</v>
      </c>
      <c s="35" t="s">
        <v>51</v>
      </c>
      <c s="6" t="s">
        <v>243</v>
      </c>
      <c s="36" t="s">
        <v>80</v>
      </c>
      <c s="37">
        <v>1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54</v>
      </c>
      <c>
        <f>(M115*21)/100</f>
      </c>
      <c t="s">
        <v>27</v>
      </c>
    </row>
    <row r="116" spans="1:5" ht="12.75">
      <c r="A116" s="35" t="s">
        <v>55</v>
      </c>
      <c r="E116" s="39" t="s">
        <v>51</v>
      </c>
    </row>
    <row r="117" spans="1:5" ht="12.75">
      <c r="A117" s="35" t="s">
        <v>56</v>
      </c>
      <c r="E117" s="40" t="s">
        <v>51</v>
      </c>
    </row>
    <row r="118" spans="1:5" ht="12.75">
      <c r="A118" t="s">
        <v>57</v>
      </c>
      <c r="E118" s="39" t="s">
        <v>58</v>
      </c>
    </row>
    <row r="119" spans="1:16" ht="12.75">
      <c r="A119" t="s">
        <v>49</v>
      </c>
      <c s="34" t="s">
        <v>119</v>
      </c>
      <c s="34" t="s">
        <v>120</v>
      </c>
      <c s="35" t="s">
        <v>51</v>
      </c>
      <c s="6" t="s">
        <v>121</v>
      </c>
      <c s="36" t="s">
        <v>122</v>
      </c>
      <c s="37">
        <v>1.05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54</v>
      </c>
      <c>
        <f>(M119*21)/100</f>
      </c>
      <c t="s">
        <v>27</v>
      </c>
    </row>
    <row r="120" spans="1:5" ht="12.75">
      <c r="A120" s="35" t="s">
        <v>55</v>
      </c>
      <c r="E120" s="39" t="s">
        <v>51</v>
      </c>
    </row>
    <row r="121" spans="1:5" ht="12.75">
      <c r="A121" s="35" t="s">
        <v>56</v>
      </c>
      <c r="E121" s="40" t="s">
        <v>51</v>
      </c>
    </row>
    <row r="122" spans="1:5" ht="12.75">
      <c r="A122" t="s">
        <v>57</v>
      </c>
      <c r="E122" s="39" t="s">
        <v>58</v>
      </c>
    </row>
    <row r="123" spans="1:16" ht="25.5">
      <c r="A123" t="s">
        <v>49</v>
      </c>
      <c s="34" t="s">
        <v>123</v>
      </c>
      <c s="34" t="s">
        <v>124</v>
      </c>
      <c s="35" t="s">
        <v>51</v>
      </c>
      <c s="6" t="s">
        <v>125</v>
      </c>
      <c s="36" t="s">
        <v>67</v>
      </c>
      <c s="37">
        <v>320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54</v>
      </c>
      <c>
        <f>(M123*21)/100</f>
      </c>
      <c t="s">
        <v>27</v>
      </c>
    </row>
    <row r="124" spans="1:5" ht="12.75">
      <c r="A124" s="35" t="s">
        <v>55</v>
      </c>
      <c r="E124" s="39" t="s">
        <v>51</v>
      </c>
    </row>
    <row r="125" spans="1:5" ht="12.75">
      <c r="A125" s="35" t="s">
        <v>56</v>
      </c>
      <c r="E125" s="40" t="s">
        <v>51</v>
      </c>
    </row>
    <row r="126" spans="1:5" ht="12.75">
      <c r="A126" t="s">
        <v>57</v>
      </c>
      <c r="E126" s="39" t="s">
        <v>58</v>
      </c>
    </row>
    <row r="127" spans="1:16" ht="12.75">
      <c r="A127" t="s">
        <v>49</v>
      </c>
      <c s="34" t="s">
        <v>126</v>
      </c>
      <c s="34" t="s">
        <v>127</v>
      </c>
      <c s="35" t="s">
        <v>51</v>
      </c>
      <c s="6" t="s">
        <v>128</v>
      </c>
      <c s="36" t="s">
        <v>80</v>
      </c>
      <c s="37">
        <v>6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54</v>
      </c>
      <c>
        <f>(M127*21)/100</f>
      </c>
      <c t="s">
        <v>27</v>
      </c>
    </row>
    <row r="128" spans="1:5" ht="12.75">
      <c r="A128" s="35" t="s">
        <v>55</v>
      </c>
      <c r="E128" s="39" t="s">
        <v>51</v>
      </c>
    </row>
    <row r="129" spans="1:5" ht="12.75">
      <c r="A129" s="35" t="s">
        <v>56</v>
      </c>
      <c r="E129" s="40" t="s">
        <v>51</v>
      </c>
    </row>
    <row r="130" spans="1:5" ht="12.75">
      <c r="A130" t="s">
        <v>57</v>
      </c>
      <c r="E130" s="39" t="s">
        <v>58</v>
      </c>
    </row>
    <row r="131" spans="1:16" ht="25.5">
      <c r="A131" t="s">
        <v>49</v>
      </c>
      <c s="34" t="s">
        <v>129</v>
      </c>
      <c s="34" t="s">
        <v>130</v>
      </c>
      <c s="35" t="s">
        <v>51</v>
      </c>
      <c s="6" t="s">
        <v>131</v>
      </c>
      <c s="36" t="s">
        <v>80</v>
      </c>
      <c s="37">
        <v>6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54</v>
      </c>
      <c>
        <f>(M131*21)/100</f>
      </c>
      <c t="s">
        <v>27</v>
      </c>
    </row>
    <row r="132" spans="1:5" ht="12.75">
      <c r="A132" s="35" t="s">
        <v>55</v>
      </c>
      <c r="E132" s="39" t="s">
        <v>51</v>
      </c>
    </row>
    <row r="133" spans="1:5" ht="12.75">
      <c r="A133" s="35" t="s">
        <v>56</v>
      </c>
      <c r="E133" s="40" t="s">
        <v>51</v>
      </c>
    </row>
    <row r="134" spans="1:5" ht="12.75">
      <c r="A134" t="s">
        <v>57</v>
      </c>
      <c r="E134" s="39" t="s">
        <v>58</v>
      </c>
    </row>
    <row r="135" spans="1:16" ht="12.75">
      <c r="A135" t="s">
        <v>49</v>
      </c>
      <c s="34" t="s">
        <v>132</v>
      </c>
      <c s="34" t="s">
        <v>352</v>
      </c>
      <c s="35" t="s">
        <v>51</v>
      </c>
      <c s="6" t="s">
        <v>353</v>
      </c>
      <c s="36" t="s">
        <v>67</v>
      </c>
      <c s="37">
        <v>830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54</v>
      </c>
      <c>
        <f>(M135*21)/100</f>
      </c>
      <c t="s">
        <v>27</v>
      </c>
    </row>
    <row r="136" spans="1:5" ht="12.75">
      <c r="A136" s="35" t="s">
        <v>55</v>
      </c>
      <c r="E136" s="39" t="s">
        <v>51</v>
      </c>
    </row>
    <row r="137" spans="1:5" ht="12.75">
      <c r="A137" s="35" t="s">
        <v>56</v>
      </c>
      <c r="E137" s="40" t="s">
        <v>51</v>
      </c>
    </row>
    <row r="138" spans="1:5" ht="12.75">
      <c r="A138" t="s">
        <v>57</v>
      </c>
      <c r="E138" s="39" t="s">
        <v>58</v>
      </c>
    </row>
    <row r="139" spans="1:16" ht="12.75">
      <c r="A139" t="s">
        <v>49</v>
      </c>
      <c s="34" t="s">
        <v>135</v>
      </c>
      <c s="34" t="s">
        <v>354</v>
      </c>
      <c s="35" t="s">
        <v>51</v>
      </c>
      <c s="6" t="s">
        <v>355</v>
      </c>
      <c s="36" t="s">
        <v>67</v>
      </c>
      <c s="37">
        <v>440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54</v>
      </c>
      <c>
        <f>(M139*21)/100</f>
      </c>
      <c t="s">
        <v>27</v>
      </c>
    </row>
    <row r="140" spans="1:5" ht="12.75">
      <c r="A140" s="35" t="s">
        <v>55</v>
      </c>
      <c r="E140" s="39" t="s">
        <v>51</v>
      </c>
    </row>
    <row r="141" spans="1:5" ht="12.75">
      <c r="A141" s="35" t="s">
        <v>56</v>
      </c>
      <c r="E141" s="40" t="s">
        <v>51</v>
      </c>
    </row>
    <row r="142" spans="1:5" ht="12.75">
      <c r="A142" t="s">
        <v>57</v>
      </c>
      <c r="E142" s="39" t="s">
        <v>58</v>
      </c>
    </row>
    <row r="143" spans="1:16" ht="12.75">
      <c r="A143" t="s">
        <v>49</v>
      </c>
      <c s="34" t="s">
        <v>356</v>
      </c>
      <c s="34" t="s">
        <v>136</v>
      </c>
      <c s="35" t="s">
        <v>51</v>
      </c>
      <c s="6" t="s">
        <v>137</v>
      </c>
      <c s="36" t="s">
        <v>67</v>
      </c>
      <c s="37">
        <v>1270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54</v>
      </c>
      <c>
        <f>(M143*21)/100</f>
      </c>
      <c t="s">
        <v>27</v>
      </c>
    </row>
    <row r="144" spans="1:5" ht="12.75">
      <c r="A144" s="35" t="s">
        <v>55</v>
      </c>
      <c r="E144" s="39" t="s">
        <v>51</v>
      </c>
    </row>
    <row r="145" spans="1:5" ht="12.75">
      <c r="A145" s="35" t="s">
        <v>56</v>
      </c>
      <c r="E145" s="40" t="s">
        <v>51</v>
      </c>
    </row>
    <row r="146" spans="1:5" ht="12.75">
      <c r="A146" t="s">
        <v>57</v>
      </c>
      <c r="E146" s="39" t="s">
        <v>58</v>
      </c>
    </row>
    <row r="147" spans="1:13" ht="12.75">
      <c r="A147" t="s">
        <v>46</v>
      </c>
      <c r="C147" s="31" t="s">
        <v>26</v>
      </c>
      <c r="E147" s="33" t="s">
        <v>138</v>
      </c>
      <c r="J147" s="32">
        <f>0</f>
      </c>
      <c s="32">
        <f>0</f>
      </c>
      <c s="32">
        <f>0+L148+L152+L156+L160+L164+L168+L172+L176+L180+L184+L188+L192+L196+L200+L204+L208+L212+L216+L220+L224+L228+L232+L236+L240+L244+L248+L252</f>
      </c>
      <c s="32">
        <f>0+M148+M152+M156+M160+M164+M168+M172+M176+M180+M184+M188+M192+M196+M200+M204+M208+M212+M216+M220+M224+M228+M232+M236+M240+M244+M248+M252</f>
      </c>
    </row>
    <row r="148" spans="1:16" ht="25.5">
      <c r="A148" t="s">
        <v>49</v>
      </c>
      <c s="34" t="s">
        <v>244</v>
      </c>
      <c s="34" t="s">
        <v>140</v>
      </c>
      <c s="35" t="s">
        <v>51</v>
      </c>
      <c s="6" t="s">
        <v>141</v>
      </c>
      <c s="36" t="s">
        <v>142</v>
      </c>
      <c s="37">
        <v>1</v>
      </c>
      <c s="36">
        <v>0</v>
      </c>
      <c s="36">
        <f>ROUND(G148*H148,6)</f>
      </c>
      <c r="L148" s="38">
        <v>0</v>
      </c>
      <c s="32">
        <f>ROUND(ROUND(L148,2)*ROUND(G148,3),2)</f>
      </c>
      <c s="36" t="s">
        <v>54</v>
      </c>
      <c>
        <f>(M148*21)/100</f>
      </c>
      <c t="s">
        <v>27</v>
      </c>
    </row>
    <row r="149" spans="1:5" ht="12.75">
      <c r="A149" s="35" t="s">
        <v>55</v>
      </c>
      <c r="E149" s="39" t="s">
        <v>51</v>
      </c>
    </row>
    <row r="150" spans="1:5" ht="12.75">
      <c r="A150" s="35" t="s">
        <v>56</v>
      </c>
      <c r="E150" s="40" t="s">
        <v>51</v>
      </c>
    </row>
    <row r="151" spans="1:5" ht="12.75">
      <c r="A151" t="s">
        <v>57</v>
      </c>
      <c r="E151" s="39" t="s">
        <v>58</v>
      </c>
    </row>
    <row r="152" spans="1:16" ht="12.75">
      <c r="A152" t="s">
        <v>49</v>
      </c>
      <c s="34" t="s">
        <v>247</v>
      </c>
      <c s="34" t="s">
        <v>245</v>
      </c>
      <c s="35" t="s">
        <v>51</v>
      </c>
      <c s="6" t="s">
        <v>246</v>
      </c>
      <c s="36" t="s">
        <v>80</v>
      </c>
      <c s="37">
        <v>1</v>
      </c>
      <c s="36">
        <v>0</v>
      </c>
      <c s="36">
        <f>ROUND(G152*H152,6)</f>
      </c>
      <c r="L152" s="38">
        <v>0</v>
      </c>
      <c s="32">
        <f>ROUND(ROUND(L152,2)*ROUND(G152,3),2)</f>
      </c>
      <c s="36" t="s">
        <v>54</v>
      </c>
      <c>
        <f>(M152*21)/100</f>
      </c>
      <c t="s">
        <v>27</v>
      </c>
    </row>
    <row r="153" spans="1:5" ht="12.75">
      <c r="A153" s="35" t="s">
        <v>55</v>
      </c>
      <c r="E153" s="39" t="s">
        <v>51</v>
      </c>
    </row>
    <row r="154" spans="1:5" ht="12.75">
      <c r="A154" s="35" t="s">
        <v>56</v>
      </c>
      <c r="E154" s="40" t="s">
        <v>51</v>
      </c>
    </row>
    <row r="155" spans="1:5" ht="12.75">
      <c r="A155" t="s">
        <v>57</v>
      </c>
      <c r="E155" s="39" t="s">
        <v>58</v>
      </c>
    </row>
    <row r="156" spans="1:16" ht="12.75">
      <c r="A156" t="s">
        <v>49</v>
      </c>
      <c s="34" t="s">
        <v>250</v>
      </c>
      <c s="34" t="s">
        <v>248</v>
      </c>
      <c s="35" t="s">
        <v>51</v>
      </c>
      <c s="6" t="s">
        <v>249</v>
      </c>
      <c s="36" t="s">
        <v>80</v>
      </c>
      <c s="37">
        <v>1</v>
      </c>
      <c s="36">
        <v>0</v>
      </c>
      <c s="36">
        <f>ROUND(G156*H156,6)</f>
      </c>
      <c r="L156" s="38">
        <v>0</v>
      </c>
      <c s="32">
        <f>ROUND(ROUND(L156,2)*ROUND(G156,3),2)</f>
      </c>
      <c s="36" t="s">
        <v>54</v>
      </c>
      <c>
        <f>(M156*21)/100</f>
      </c>
      <c t="s">
        <v>27</v>
      </c>
    </row>
    <row r="157" spans="1:5" ht="12.75">
      <c r="A157" s="35" t="s">
        <v>55</v>
      </c>
      <c r="E157" s="39" t="s">
        <v>51</v>
      </c>
    </row>
    <row r="158" spans="1:5" ht="12.75">
      <c r="A158" s="35" t="s">
        <v>56</v>
      </c>
      <c r="E158" s="40" t="s">
        <v>51</v>
      </c>
    </row>
    <row r="159" spans="1:5" ht="12.75">
      <c r="A159" t="s">
        <v>57</v>
      </c>
      <c r="E159" s="39" t="s">
        <v>58</v>
      </c>
    </row>
    <row r="160" spans="1:16" ht="12.75">
      <c r="A160" t="s">
        <v>49</v>
      </c>
      <c s="34" t="s">
        <v>256</v>
      </c>
      <c s="34" t="s">
        <v>117</v>
      </c>
      <c s="35" t="s">
        <v>51</v>
      </c>
      <c s="6" t="s">
        <v>118</v>
      </c>
      <c s="36" t="s">
        <v>67</v>
      </c>
      <c s="37">
        <v>8</v>
      </c>
      <c s="36">
        <v>0</v>
      </c>
      <c s="36">
        <f>ROUND(G160*H160,6)</f>
      </c>
      <c r="L160" s="38">
        <v>0</v>
      </c>
      <c s="32">
        <f>ROUND(ROUND(L160,2)*ROUND(G160,3),2)</f>
      </c>
      <c s="36" t="s">
        <v>54</v>
      </c>
      <c>
        <f>(M160*21)/100</f>
      </c>
      <c t="s">
        <v>27</v>
      </c>
    </row>
    <row r="161" spans="1:5" ht="12.75">
      <c r="A161" s="35" t="s">
        <v>55</v>
      </c>
      <c r="E161" s="39" t="s">
        <v>51</v>
      </c>
    </row>
    <row r="162" spans="1:5" ht="12.75">
      <c r="A162" s="35" t="s">
        <v>56</v>
      </c>
      <c r="E162" s="40" t="s">
        <v>51</v>
      </c>
    </row>
    <row r="163" spans="1:5" ht="12.75">
      <c r="A163" t="s">
        <v>57</v>
      </c>
      <c r="E163" s="39" t="s">
        <v>58</v>
      </c>
    </row>
    <row r="164" spans="1:16" ht="12.75">
      <c r="A164" t="s">
        <v>49</v>
      </c>
      <c s="34" t="s">
        <v>357</v>
      </c>
      <c s="34" t="s">
        <v>358</v>
      </c>
      <c s="35" t="s">
        <v>51</v>
      </c>
      <c s="6" t="s">
        <v>359</v>
      </c>
      <c s="36" t="s">
        <v>80</v>
      </c>
      <c s="37">
        <v>1</v>
      </c>
      <c s="36">
        <v>0</v>
      </c>
      <c s="36">
        <f>ROUND(G164*H164,6)</f>
      </c>
      <c r="L164" s="38">
        <v>0</v>
      </c>
      <c s="32">
        <f>ROUND(ROUND(L164,2)*ROUND(G164,3),2)</f>
      </c>
      <c s="36" t="s">
        <v>159</v>
      </c>
      <c>
        <f>(M164*21)/100</f>
      </c>
      <c t="s">
        <v>27</v>
      </c>
    </row>
    <row r="165" spans="1:5" ht="12.75">
      <c r="A165" s="35" t="s">
        <v>55</v>
      </c>
      <c r="E165" s="39" t="s">
        <v>51</v>
      </c>
    </row>
    <row r="166" spans="1:5" ht="12.75">
      <c r="A166" s="35" t="s">
        <v>56</v>
      </c>
      <c r="E166" s="40" t="s">
        <v>51</v>
      </c>
    </row>
    <row r="167" spans="1:5" ht="127.5">
      <c r="A167" t="s">
        <v>57</v>
      </c>
      <c r="E167" s="39" t="s">
        <v>360</v>
      </c>
    </row>
    <row r="168" spans="1:16" ht="12.75">
      <c r="A168" t="s">
        <v>49</v>
      </c>
      <c s="34" t="s">
        <v>361</v>
      </c>
      <c s="34" t="s">
        <v>362</v>
      </c>
      <c s="35" t="s">
        <v>51</v>
      </c>
      <c s="6" t="s">
        <v>363</v>
      </c>
      <c s="36" t="s">
        <v>80</v>
      </c>
      <c s="37">
        <v>1</v>
      </c>
      <c s="36">
        <v>0</v>
      </c>
      <c s="36">
        <f>ROUND(G168*H168,6)</f>
      </c>
      <c r="L168" s="38">
        <v>0</v>
      </c>
      <c s="32">
        <f>ROUND(ROUND(L168,2)*ROUND(G168,3),2)</f>
      </c>
      <c s="36" t="s">
        <v>54</v>
      </c>
      <c>
        <f>(M168*21)/100</f>
      </c>
      <c t="s">
        <v>27</v>
      </c>
    </row>
    <row r="169" spans="1:5" ht="12.75">
      <c r="A169" s="35" t="s">
        <v>55</v>
      </c>
      <c r="E169" s="39" t="s">
        <v>51</v>
      </c>
    </row>
    <row r="170" spans="1:5" ht="12.75">
      <c r="A170" s="35" t="s">
        <v>56</v>
      </c>
      <c r="E170" s="40" t="s">
        <v>51</v>
      </c>
    </row>
    <row r="171" spans="1:5" ht="12.75">
      <c r="A171" t="s">
        <v>57</v>
      </c>
      <c r="E171" s="39" t="s">
        <v>58</v>
      </c>
    </row>
    <row r="172" spans="1:16" ht="12.75">
      <c r="A172" t="s">
        <v>49</v>
      </c>
      <c s="34" t="s">
        <v>144</v>
      </c>
      <c s="34" t="s">
        <v>364</v>
      </c>
      <c s="35" t="s">
        <v>51</v>
      </c>
      <c s="6" t="s">
        <v>365</v>
      </c>
      <c s="36" t="s">
        <v>80</v>
      </c>
      <c s="37">
        <v>1</v>
      </c>
      <c s="36">
        <v>0</v>
      </c>
      <c s="36">
        <f>ROUND(G172*H172,6)</f>
      </c>
      <c r="L172" s="38">
        <v>0</v>
      </c>
      <c s="32">
        <f>ROUND(ROUND(L172,2)*ROUND(G172,3),2)</f>
      </c>
      <c s="36" t="s">
        <v>54</v>
      </c>
      <c>
        <f>(M172*21)/100</f>
      </c>
      <c t="s">
        <v>27</v>
      </c>
    </row>
    <row r="173" spans="1:5" ht="12.75">
      <c r="A173" s="35" t="s">
        <v>55</v>
      </c>
      <c r="E173" s="39" t="s">
        <v>51</v>
      </c>
    </row>
    <row r="174" spans="1:5" ht="12.75">
      <c r="A174" s="35" t="s">
        <v>56</v>
      </c>
      <c r="E174" s="40" t="s">
        <v>51</v>
      </c>
    </row>
    <row r="175" spans="1:5" ht="12.75">
      <c r="A175" t="s">
        <v>57</v>
      </c>
      <c r="E175" s="39" t="s">
        <v>58</v>
      </c>
    </row>
    <row r="176" spans="1:16" ht="25.5">
      <c r="A176" t="s">
        <v>49</v>
      </c>
      <c s="34" t="s">
        <v>262</v>
      </c>
      <c s="34" t="s">
        <v>145</v>
      </c>
      <c s="35" t="s">
        <v>51</v>
      </c>
      <c s="6" t="s">
        <v>146</v>
      </c>
      <c s="36" t="s">
        <v>80</v>
      </c>
      <c s="37">
        <v>1</v>
      </c>
      <c s="36">
        <v>0</v>
      </c>
      <c s="36">
        <f>ROUND(G176*H176,6)</f>
      </c>
      <c r="L176" s="38">
        <v>0</v>
      </c>
      <c s="32">
        <f>ROUND(ROUND(L176,2)*ROUND(G176,3),2)</f>
      </c>
      <c s="36" t="s">
        <v>54</v>
      </c>
      <c>
        <f>(M176*21)/100</f>
      </c>
      <c t="s">
        <v>27</v>
      </c>
    </row>
    <row r="177" spans="1:5" ht="12.75">
      <c r="A177" s="35" t="s">
        <v>55</v>
      </c>
      <c r="E177" s="39" t="s">
        <v>51</v>
      </c>
    </row>
    <row r="178" spans="1:5" ht="12.75">
      <c r="A178" s="35" t="s">
        <v>56</v>
      </c>
      <c r="E178" s="40" t="s">
        <v>51</v>
      </c>
    </row>
    <row r="179" spans="1:5" ht="12.75">
      <c r="A179" t="s">
        <v>57</v>
      </c>
      <c r="E179" s="39" t="s">
        <v>58</v>
      </c>
    </row>
    <row r="180" spans="1:16" ht="12.75">
      <c r="A180" t="s">
        <v>49</v>
      </c>
      <c s="34" t="s">
        <v>147</v>
      </c>
      <c s="34" t="s">
        <v>260</v>
      </c>
      <c s="35" t="s">
        <v>51</v>
      </c>
      <c s="6" t="s">
        <v>261</v>
      </c>
      <c s="36" t="s">
        <v>80</v>
      </c>
      <c s="37">
        <v>1</v>
      </c>
      <c s="36">
        <v>0</v>
      </c>
      <c s="36">
        <f>ROUND(G180*H180,6)</f>
      </c>
      <c r="L180" s="38">
        <v>0</v>
      </c>
      <c s="32">
        <f>ROUND(ROUND(L180,2)*ROUND(G180,3),2)</f>
      </c>
      <c s="36" t="s">
        <v>54</v>
      </c>
      <c>
        <f>(M180*21)/100</f>
      </c>
      <c t="s">
        <v>27</v>
      </c>
    </row>
    <row r="181" spans="1:5" ht="12.75">
      <c r="A181" s="35" t="s">
        <v>55</v>
      </c>
      <c r="E181" s="39" t="s">
        <v>51</v>
      </c>
    </row>
    <row r="182" spans="1:5" ht="12.75">
      <c r="A182" s="35" t="s">
        <v>56</v>
      </c>
      <c r="E182" s="40" t="s">
        <v>51</v>
      </c>
    </row>
    <row r="183" spans="1:5" ht="12.75">
      <c r="A183" t="s">
        <v>57</v>
      </c>
      <c r="E183" s="39" t="s">
        <v>58</v>
      </c>
    </row>
    <row r="184" spans="1:16" ht="12.75">
      <c r="A184" t="s">
        <v>49</v>
      </c>
      <c s="34" t="s">
        <v>265</v>
      </c>
      <c s="34" t="s">
        <v>263</v>
      </c>
      <c s="35" t="s">
        <v>51</v>
      </c>
      <c s="6" t="s">
        <v>264</v>
      </c>
      <c s="36" t="s">
        <v>80</v>
      </c>
      <c s="37">
        <v>1</v>
      </c>
      <c s="36">
        <v>0</v>
      </c>
      <c s="36">
        <f>ROUND(G184*H184,6)</f>
      </c>
      <c r="L184" s="38">
        <v>0</v>
      </c>
      <c s="32">
        <f>ROUND(ROUND(L184,2)*ROUND(G184,3),2)</f>
      </c>
      <c s="36" t="s">
        <v>54</v>
      </c>
      <c>
        <f>(M184*21)/100</f>
      </c>
      <c t="s">
        <v>27</v>
      </c>
    </row>
    <row r="185" spans="1:5" ht="12.75">
      <c r="A185" s="35" t="s">
        <v>55</v>
      </c>
      <c r="E185" s="39" t="s">
        <v>51</v>
      </c>
    </row>
    <row r="186" spans="1:5" ht="12.75">
      <c r="A186" s="35" t="s">
        <v>56</v>
      </c>
      <c r="E186" s="40" t="s">
        <v>51</v>
      </c>
    </row>
    <row r="187" spans="1:5" ht="12.75">
      <c r="A187" t="s">
        <v>57</v>
      </c>
      <c r="E187" s="39" t="s">
        <v>58</v>
      </c>
    </row>
    <row r="188" spans="1:16" ht="12.75">
      <c r="A188" t="s">
        <v>49</v>
      </c>
      <c s="34" t="s">
        <v>274</v>
      </c>
      <c s="34" t="s">
        <v>269</v>
      </c>
      <c s="35" t="s">
        <v>51</v>
      </c>
      <c s="6" t="s">
        <v>270</v>
      </c>
      <c s="36" t="s">
        <v>80</v>
      </c>
      <c s="37">
        <v>2</v>
      </c>
      <c s="36">
        <v>0</v>
      </c>
      <c s="36">
        <f>ROUND(G188*H188,6)</f>
      </c>
      <c r="L188" s="38">
        <v>0</v>
      </c>
      <c s="32">
        <f>ROUND(ROUND(L188,2)*ROUND(G188,3),2)</f>
      </c>
      <c s="36" t="s">
        <v>54</v>
      </c>
      <c>
        <f>(M188*21)/100</f>
      </c>
      <c t="s">
        <v>27</v>
      </c>
    </row>
    <row r="189" spans="1:5" ht="12.75">
      <c r="A189" s="35" t="s">
        <v>55</v>
      </c>
      <c r="E189" s="39" t="s">
        <v>51</v>
      </c>
    </row>
    <row r="190" spans="1:5" ht="12.75">
      <c r="A190" s="35" t="s">
        <v>56</v>
      </c>
      <c r="E190" s="40" t="s">
        <v>51</v>
      </c>
    </row>
    <row r="191" spans="1:5" ht="12.75">
      <c r="A191" t="s">
        <v>57</v>
      </c>
      <c r="E191" s="39" t="s">
        <v>58</v>
      </c>
    </row>
    <row r="192" spans="1:16" ht="12.75">
      <c r="A192" t="s">
        <v>49</v>
      </c>
      <c s="34" t="s">
        <v>150</v>
      </c>
      <c s="34" t="s">
        <v>366</v>
      </c>
      <c s="35" t="s">
        <v>51</v>
      </c>
      <c s="6" t="s">
        <v>367</v>
      </c>
      <c s="36" t="s">
        <v>80</v>
      </c>
      <c s="37">
        <v>1</v>
      </c>
      <c s="36">
        <v>0</v>
      </c>
      <c s="36">
        <f>ROUND(G192*H192,6)</f>
      </c>
      <c r="L192" s="38">
        <v>0</v>
      </c>
      <c s="32">
        <f>ROUND(ROUND(L192,2)*ROUND(G192,3),2)</f>
      </c>
      <c s="36" t="s">
        <v>54</v>
      </c>
      <c>
        <f>(M192*21)/100</f>
      </c>
      <c t="s">
        <v>27</v>
      </c>
    </row>
    <row r="193" spans="1:5" ht="12.75">
      <c r="A193" s="35" t="s">
        <v>55</v>
      </c>
      <c r="E193" s="39" t="s">
        <v>51</v>
      </c>
    </row>
    <row r="194" spans="1:5" ht="12.75">
      <c r="A194" s="35" t="s">
        <v>56</v>
      </c>
      <c r="E194" s="40" t="s">
        <v>51</v>
      </c>
    </row>
    <row r="195" spans="1:5" ht="12.75">
      <c r="A195" t="s">
        <v>57</v>
      </c>
      <c r="E195" s="39" t="s">
        <v>58</v>
      </c>
    </row>
    <row r="196" spans="1:16" ht="12.75">
      <c r="A196" t="s">
        <v>49</v>
      </c>
      <c s="34" t="s">
        <v>153</v>
      </c>
      <c s="34" t="s">
        <v>272</v>
      </c>
      <c s="35" t="s">
        <v>51</v>
      </c>
      <c s="6" t="s">
        <v>273</v>
      </c>
      <c s="36" t="s">
        <v>80</v>
      </c>
      <c s="37">
        <v>1</v>
      </c>
      <c s="36">
        <v>0</v>
      </c>
      <c s="36">
        <f>ROUND(G196*H196,6)</f>
      </c>
      <c r="L196" s="38">
        <v>0</v>
      </c>
      <c s="32">
        <f>ROUND(ROUND(L196,2)*ROUND(G196,3),2)</f>
      </c>
      <c s="36" t="s">
        <v>54</v>
      </c>
      <c>
        <f>(M196*21)/100</f>
      </c>
      <c t="s">
        <v>27</v>
      </c>
    </row>
    <row r="197" spans="1:5" ht="12.75">
      <c r="A197" s="35" t="s">
        <v>55</v>
      </c>
      <c r="E197" s="39" t="s">
        <v>51</v>
      </c>
    </row>
    <row r="198" spans="1:5" ht="12.75">
      <c r="A198" s="35" t="s">
        <v>56</v>
      </c>
      <c r="E198" s="40" t="s">
        <v>51</v>
      </c>
    </row>
    <row r="199" spans="1:5" ht="12.75">
      <c r="A199" t="s">
        <v>57</v>
      </c>
      <c r="E199" s="39" t="s">
        <v>58</v>
      </c>
    </row>
    <row r="200" spans="1:16" ht="12.75">
      <c r="A200" t="s">
        <v>49</v>
      </c>
      <c s="34" t="s">
        <v>156</v>
      </c>
      <c s="34" t="s">
        <v>275</v>
      </c>
      <c s="35" t="s">
        <v>51</v>
      </c>
      <c s="6" t="s">
        <v>276</v>
      </c>
      <c s="36" t="s">
        <v>80</v>
      </c>
      <c s="37">
        <v>1</v>
      </c>
      <c s="36">
        <v>0</v>
      </c>
      <c s="36">
        <f>ROUND(G200*H200,6)</f>
      </c>
      <c r="L200" s="38">
        <v>0</v>
      </c>
      <c s="32">
        <f>ROUND(ROUND(L200,2)*ROUND(G200,3),2)</f>
      </c>
      <c s="36" t="s">
        <v>54</v>
      </c>
      <c>
        <f>(M200*21)/100</f>
      </c>
      <c t="s">
        <v>27</v>
      </c>
    </row>
    <row r="201" spans="1:5" ht="12.75">
      <c r="A201" s="35" t="s">
        <v>55</v>
      </c>
      <c r="E201" s="39" t="s">
        <v>51</v>
      </c>
    </row>
    <row r="202" spans="1:5" ht="12.75">
      <c r="A202" s="35" t="s">
        <v>56</v>
      </c>
      <c r="E202" s="40" t="s">
        <v>51</v>
      </c>
    </row>
    <row r="203" spans="1:5" ht="12.75">
      <c r="A203" t="s">
        <v>57</v>
      </c>
      <c r="E203" s="39" t="s">
        <v>58</v>
      </c>
    </row>
    <row r="204" spans="1:16" ht="25.5">
      <c r="A204" t="s">
        <v>49</v>
      </c>
      <c s="34" t="s">
        <v>368</v>
      </c>
      <c s="34" t="s">
        <v>151</v>
      </c>
      <c s="35" t="s">
        <v>51</v>
      </c>
      <c s="6" t="s">
        <v>152</v>
      </c>
      <c s="36" t="s">
        <v>80</v>
      </c>
      <c s="37">
        <v>1</v>
      </c>
      <c s="36">
        <v>0</v>
      </c>
      <c s="36">
        <f>ROUND(G204*H204,6)</f>
      </c>
      <c r="L204" s="38">
        <v>0</v>
      </c>
      <c s="32">
        <f>ROUND(ROUND(L204,2)*ROUND(G204,3),2)</f>
      </c>
      <c s="36" t="s">
        <v>54</v>
      </c>
      <c>
        <f>(M204*21)/100</f>
      </c>
      <c t="s">
        <v>27</v>
      </c>
    </row>
    <row r="205" spans="1:5" ht="12.75">
      <c r="A205" s="35" t="s">
        <v>55</v>
      </c>
      <c r="E205" s="39" t="s">
        <v>51</v>
      </c>
    </row>
    <row r="206" spans="1:5" ht="12.75">
      <c r="A206" s="35" t="s">
        <v>56</v>
      </c>
      <c r="E206" s="40" t="s">
        <v>51</v>
      </c>
    </row>
    <row r="207" spans="1:5" ht="12.75">
      <c r="A207" t="s">
        <v>57</v>
      </c>
      <c r="E207" s="39" t="s">
        <v>58</v>
      </c>
    </row>
    <row r="208" spans="1:16" ht="25.5">
      <c r="A208" t="s">
        <v>49</v>
      </c>
      <c s="34" t="s">
        <v>369</v>
      </c>
      <c s="34" t="s">
        <v>154</v>
      </c>
      <c s="35" t="s">
        <v>51</v>
      </c>
      <c s="6" t="s">
        <v>155</v>
      </c>
      <c s="36" t="s">
        <v>80</v>
      </c>
      <c s="37">
        <v>4</v>
      </c>
      <c s="36">
        <v>0</v>
      </c>
      <c s="36">
        <f>ROUND(G208*H208,6)</f>
      </c>
      <c r="L208" s="38">
        <v>0</v>
      </c>
      <c s="32">
        <f>ROUND(ROUND(L208,2)*ROUND(G208,3),2)</f>
      </c>
      <c s="36" t="s">
        <v>54</v>
      </c>
      <c>
        <f>(M208*21)/100</f>
      </c>
      <c t="s">
        <v>27</v>
      </c>
    </row>
    <row r="209" spans="1:5" ht="12.75">
      <c r="A209" s="35" t="s">
        <v>55</v>
      </c>
      <c r="E209" s="39" t="s">
        <v>51</v>
      </c>
    </row>
    <row r="210" spans="1:5" ht="12.75">
      <c r="A210" s="35" t="s">
        <v>56</v>
      </c>
      <c r="E210" s="40" t="s">
        <v>51</v>
      </c>
    </row>
    <row r="211" spans="1:5" ht="12.75">
      <c r="A211" t="s">
        <v>57</v>
      </c>
      <c r="E211" s="39" t="s">
        <v>58</v>
      </c>
    </row>
    <row r="212" spans="1:16" ht="12.75">
      <c r="A212" t="s">
        <v>49</v>
      </c>
      <c s="34" t="s">
        <v>370</v>
      </c>
      <c s="34" t="s">
        <v>157</v>
      </c>
      <c s="35" t="s">
        <v>51</v>
      </c>
      <c s="6" t="s">
        <v>158</v>
      </c>
      <c s="36" t="s">
        <v>80</v>
      </c>
      <c s="37">
        <v>1</v>
      </c>
      <c s="36">
        <v>0</v>
      </c>
      <c s="36">
        <f>ROUND(G212*H212,6)</f>
      </c>
      <c r="L212" s="38">
        <v>0</v>
      </c>
      <c s="32">
        <f>ROUND(ROUND(L212,2)*ROUND(G212,3),2)</f>
      </c>
      <c s="36" t="s">
        <v>159</v>
      </c>
      <c>
        <f>(M212*21)/100</f>
      </c>
      <c t="s">
        <v>27</v>
      </c>
    </row>
    <row r="213" spans="1:5" ht="12.75">
      <c r="A213" s="35" t="s">
        <v>55</v>
      </c>
      <c r="E213" s="39" t="s">
        <v>51</v>
      </c>
    </row>
    <row r="214" spans="1:5" ht="12.75">
      <c r="A214" s="35" t="s">
        <v>56</v>
      </c>
      <c r="E214" s="40" t="s">
        <v>51</v>
      </c>
    </row>
    <row r="215" spans="1:5" ht="140.25">
      <c r="A215" t="s">
        <v>57</v>
      </c>
      <c r="E215" s="39" t="s">
        <v>160</v>
      </c>
    </row>
    <row r="216" spans="1:16" ht="25.5">
      <c r="A216" t="s">
        <v>49</v>
      </c>
      <c s="34" t="s">
        <v>371</v>
      </c>
      <c s="34" t="s">
        <v>372</v>
      </c>
      <c s="35" t="s">
        <v>51</v>
      </c>
      <c s="6" t="s">
        <v>373</v>
      </c>
      <c s="36" t="s">
        <v>374</v>
      </c>
      <c s="37">
        <v>1</v>
      </c>
      <c s="36">
        <v>0</v>
      </c>
      <c s="36">
        <f>ROUND(G216*H216,6)</f>
      </c>
      <c r="L216" s="38">
        <v>0</v>
      </c>
      <c s="32">
        <f>ROUND(ROUND(L216,2)*ROUND(G216,3),2)</f>
      </c>
      <c s="36" t="s">
        <v>54</v>
      </c>
      <c>
        <f>(M216*21)/100</f>
      </c>
      <c t="s">
        <v>27</v>
      </c>
    </row>
    <row r="217" spans="1:5" ht="12.75">
      <c r="A217" s="35" t="s">
        <v>55</v>
      </c>
      <c r="E217" s="39" t="s">
        <v>51</v>
      </c>
    </row>
    <row r="218" spans="1:5" ht="12.75">
      <c r="A218" s="35" t="s">
        <v>56</v>
      </c>
      <c r="E218" s="40" t="s">
        <v>51</v>
      </c>
    </row>
    <row r="219" spans="1:5" ht="12.75">
      <c r="A219" t="s">
        <v>57</v>
      </c>
      <c r="E219" s="39" t="s">
        <v>58</v>
      </c>
    </row>
    <row r="220" spans="1:16" ht="12.75">
      <c r="A220" t="s">
        <v>49</v>
      </c>
      <c s="34" t="s">
        <v>375</v>
      </c>
      <c s="34" t="s">
        <v>376</v>
      </c>
      <c s="35" t="s">
        <v>51</v>
      </c>
      <c s="6" t="s">
        <v>377</v>
      </c>
      <c s="36" t="s">
        <v>374</v>
      </c>
      <c s="37">
        <v>1</v>
      </c>
      <c s="36">
        <v>0</v>
      </c>
      <c s="36">
        <f>ROUND(G220*H220,6)</f>
      </c>
      <c r="L220" s="38">
        <v>0</v>
      </c>
      <c s="32">
        <f>ROUND(ROUND(L220,2)*ROUND(G220,3),2)</f>
      </c>
      <c s="36" t="s">
        <v>54</v>
      </c>
      <c>
        <f>(M220*21)/100</f>
      </c>
      <c t="s">
        <v>27</v>
      </c>
    </row>
    <row r="221" spans="1:5" ht="12.75">
      <c r="A221" s="35" t="s">
        <v>55</v>
      </c>
      <c r="E221" s="39" t="s">
        <v>51</v>
      </c>
    </row>
    <row r="222" spans="1:5" ht="12.75">
      <c r="A222" s="35" t="s">
        <v>56</v>
      </c>
      <c r="E222" s="40" t="s">
        <v>51</v>
      </c>
    </row>
    <row r="223" spans="1:5" ht="12.75">
      <c r="A223" t="s">
        <v>57</v>
      </c>
      <c r="E223" s="39" t="s">
        <v>58</v>
      </c>
    </row>
    <row r="224" spans="1:16" ht="12.75">
      <c r="A224" t="s">
        <v>49</v>
      </c>
      <c s="34" t="s">
        <v>378</v>
      </c>
      <c s="34" t="s">
        <v>379</v>
      </c>
      <c s="35" t="s">
        <v>51</v>
      </c>
      <c s="6" t="s">
        <v>380</v>
      </c>
      <c s="36" t="s">
        <v>67</v>
      </c>
      <c s="37">
        <v>10</v>
      </c>
      <c s="36">
        <v>0</v>
      </c>
      <c s="36">
        <f>ROUND(G224*H224,6)</f>
      </c>
      <c r="L224" s="38">
        <v>0</v>
      </c>
      <c s="32">
        <f>ROUND(ROUND(L224,2)*ROUND(G224,3),2)</f>
      </c>
      <c s="36" t="s">
        <v>54</v>
      </c>
      <c>
        <f>(M224*21)/100</f>
      </c>
      <c t="s">
        <v>27</v>
      </c>
    </row>
    <row r="225" spans="1:5" ht="12.75">
      <c r="A225" s="35" t="s">
        <v>55</v>
      </c>
      <c r="E225" s="39" t="s">
        <v>51</v>
      </c>
    </row>
    <row r="226" spans="1:5" ht="12.75">
      <c r="A226" s="35" t="s">
        <v>56</v>
      </c>
      <c r="E226" s="40" t="s">
        <v>51</v>
      </c>
    </row>
    <row r="227" spans="1:5" ht="12.75">
      <c r="A227" t="s">
        <v>57</v>
      </c>
      <c r="E227" s="39" t="s">
        <v>58</v>
      </c>
    </row>
    <row r="228" spans="1:16" ht="12.75">
      <c r="A228" t="s">
        <v>49</v>
      </c>
      <c s="34" t="s">
        <v>381</v>
      </c>
      <c s="34" t="s">
        <v>382</v>
      </c>
      <c s="35" t="s">
        <v>51</v>
      </c>
      <c s="6" t="s">
        <v>383</v>
      </c>
      <c s="36" t="s">
        <v>67</v>
      </c>
      <c s="37">
        <v>5</v>
      </c>
      <c s="36">
        <v>0</v>
      </c>
      <c s="36">
        <f>ROUND(G228*H228,6)</f>
      </c>
      <c r="L228" s="38">
        <v>0</v>
      </c>
      <c s="32">
        <f>ROUND(ROUND(L228,2)*ROUND(G228,3),2)</f>
      </c>
      <c s="36" t="s">
        <v>54</v>
      </c>
      <c>
        <f>(M228*21)/100</f>
      </c>
      <c t="s">
        <v>27</v>
      </c>
    </row>
    <row r="229" spans="1:5" ht="12.75">
      <c r="A229" s="35" t="s">
        <v>55</v>
      </c>
      <c r="E229" s="39" t="s">
        <v>51</v>
      </c>
    </row>
    <row r="230" spans="1:5" ht="12.75">
      <c r="A230" s="35" t="s">
        <v>56</v>
      </c>
      <c r="E230" s="40" t="s">
        <v>51</v>
      </c>
    </row>
    <row r="231" spans="1:5" ht="12.75">
      <c r="A231" t="s">
        <v>57</v>
      </c>
      <c r="E231" s="39" t="s">
        <v>58</v>
      </c>
    </row>
    <row r="232" spans="1:16" ht="12.75">
      <c r="A232" t="s">
        <v>49</v>
      </c>
      <c s="34" t="s">
        <v>277</v>
      </c>
      <c s="34" t="s">
        <v>384</v>
      </c>
      <c s="35" t="s">
        <v>51</v>
      </c>
      <c s="6" t="s">
        <v>385</v>
      </c>
      <c s="36" t="s">
        <v>374</v>
      </c>
      <c s="37">
        <v>10</v>
      </c>
      <c s="36">
        <v>0</v>
      </c>
      <c s="36">
        <f>ROUND(G232*H232,6)</f>
      </c>
      <c r="L232" s="38">
        <v>0</v>
      </c>
      <c s="32">
        <f>ROUND(ROUND(L232,2)*ROUND(G232,3),2)</f>
      </c>
      <c s="36" t="s">
        <v>54</v>
      </c>
      <c>
        <f>(M232*21)/100</f>
      </c>
      <c t="s">
        <v>27</v>
      </c>
    </row>
    <row r="233" spans="1:5" ht="12.75">
      <c r="A233" s="35" t="s">
        <v>55</v>
      </c>
      <c r="E233" s="39" t="s">
        <v>51</v>
      </c>
    </row>
    <row r="234" spans="1:5" ht="12.75">
      <c r="A234" s="35" t="s">
        <v>56</v>
      </c>
      <c r="E234" s="40" t="s">
        <v>51</v>
      </c>
    </row>
    <row r="235" spans="1:5" ht="12.75">
      <c r="A235" t="s">
        <v>57</v>
      </c>
      <c r="E235" s="39" t="s">
        <v>58</v>
      </c>
    </row>
    <row r="236" spans="1:16" ht="12.75">
      <c r="A236" t="s">
        <v>49</v>
      </c>
      <c s="34" t="s">
        <v>162</v>
      </c>
      <c s="34" t="s">
        <v>386</v>
      </c>
      <c s="35" t="s">
        <v>51</v>
      </c>
      <c s="6" t="s">
        <v>387</v>
      </c>
      <c s="36" t="s">
        <v>61</v>
      </c>
      <c s="37">
        <v>2</v>
      </c>
      <c s="36">
        <v>0</v>
      </c>
      <c s="36">
        <f>ROUND(G236*H236,6)</f>
      </c>
      <c r="L236" s="38">
        <v>0</v>
      </c>
      <c s="32">
        <f>ROUND(ROUND(L236,2)*ROUND(G236,3),2)</f>
      </c>
      <c s="36" t="s">
        <v>54</v>
      </c>
      <c>
        <f>(M236*21)/100</f>
      </c>
      <c t="s">
        <v>27</v>
      </c>
    </row>
    <row r="237" spans="1:5" ht="12.75">
      <c r="A237" s="35" t="s">
        <v>55</v>
      </c>
      <c r="E237" s="39" t="s">
        <v>51</v>
      </c>
    </row>
    <row r="238" spans="1:5" ht="12.75">
      <c r="A238" s="35" t="s">
        <v>56</v>
      </c>
      <c r="E238" s="40" t="s">
        <v>51</v>
      </c>
    </row>
    <row r="239" spans="1:5" ht="12.75">
      <c r="A239" t="s">
        <v>57</v>
      </c>
      <c r="E239" s="39" t="s">
        <v>58</v>
      </c>
    </row>
    <row r="240" spans="1:16" ht="12.75">
      <c r="A240" t="s">
        <v>49</v>
      </c>
      <c s="34" t="s">
        <v>280</v>
      </c>
      <c s="34" t="s">
        <v>388</v>
      </c>
      <c s="35" t="s">
        <v>51</v>
      </c>
      <c s="6" t="s">
        <v>389</v>
      </c>
      <c s="36" t="s">
        <v>80</v>
      </c>
      <c s="37">
        <v>1</v>
      </c>
      <c s="36">
        <v>0</v>
      </c>
      <c s="36">
        <f>ROUND(G240*H240,6)</f>
      </c>
      <c r="L240" s="38">
        <v>0</v>
      </c>
      <c s="32">
        <f>ROUND(ROUND(L240,2)*ROUND(G240,3),2)</f>
      </c>
      <c s="36" t="s">
        <v>54</v>
      </c>
      <c>
        <f>(M240*21)/100</f>
      </c>
      <c t="s">
        <v>27</v>
      </c>
    </row>
    <row r="241" spans="1:5" ht="12.75">
      <c r="A241" s="35" t="s">
        <v>55</v>
      </c>
      <c r="E241" s="39" t="s">
        <v>51</v>
      </c>
    </row>
    <row r="242" spans="1:5" ht="12.75">
      <c r="A242" s="35" t="s">
        <v>56</v>
      </c>
      <c r="E242" s="40" t="s">
        <v>51</v>
      </c>
    </row>
    <row r="243" spans="1:5" ht="12.75">
      <c r="A243" t="s">
        <v>57</v>
      </c>
      <c r="E243" s="39" t="s">
        <v>58</v>
      </c>
    </row>
    <row r="244" spans="1:16" ht="12.75">
      <c r="A244" t="s">
        <v>49</v>
      </c>
      <c s="34" t="s">
        <v>283</v>
      </c>
      <c s="34" t="s">
        <v>390</v>
      </c>
      <c s="35" t="s">
        <v>51</v>
      </c>
      <c s="6" t="s">
        <v>391</v>
      </c>
      <c s="36" t="s">
        <v>80</v>
      </c>
      <c s="37">
        <v>1</v>
      </c>
      <c s="36">
        <v>0</v>
      </c>
      <c s="36">
        <f>ROUND(G244*H244,6)</f>
      </c>
      <c r="L244" s="38">
        <v>0</v>
      </c>
      <c s="32">
        <f>ROUND(ROUND(L244,2)*ROUND(G244,3),2)</f>
      </c>
      <c s="36" t="s">
        <v>54</v>
      </c>
      <c>
        <f>(M244*21)/100</f>
      </c>
      <c t="s">
        <v>27</v>
      </c>
    </row>
    <row r="245" spans="1:5" ht="12.75">
      <c r="A245" s="35" t="s">
        <v>55</v>
      </c>
      <c r="E245" s="39" t="s">
        <v>51</v>
      </c>
    </row>
    <row r="246" spans="1:5" ht="12.75">
      <c r="A246" s="35" t="s">
        <v>56</v>
      </c>
      <c r="E246" s="40" t="s">
        <v>51</v>
      </c>
    </row>
    <row r="247" spans="1:5" ht="12.75">
      <c r="A247" t="s">
        <v>57</v>
      </c>
      <c r="E247" s="39" t="s">
        <v>58</v>
      </c>
    </row>
    <row r="248" spans="1:16" ht="12.75">
      <c r="A248" t="s">
        <v>49</v>
      </c>
      <c s="34" t="s">
        <v>286</v>
      </c>
      <c s="34" t="s">
        <v>275</v>
      </c>
      <c s="35" t="s">
        <v>47</v>
      </c>
      <c s="6" t="s">
        <v>276</v>
      </c>
      <c s="36" t="s">
        <v>80</v>
      </c>
      <c s="37">
        <v>1</v>
      </c>
      <c s="36">
        <v>0</v>
      </c>
      <c s="36">
        <f>ROUND(G248*H248,6)</f>
      </c>
      <c r="L248" s="38">
        <v>0</v>
      </c>
      <c s="32">
        <f>ROUND(ROUND(L248,2)*ROUND(G248,3),2)</f>
      </c>
      <c s="36" t="s">
        <v>54</v>
      </c>
      <c>
        <f>(M248*21)/100</f>
      </c>
      <c t="s">
        <v>27</v>
      </c>
    </row>
    <row r="249" spans="1:5" ht="12.75">
      <c r="A249" s="35" t="s">
        <v>55</v>
      </c>
      <c r="E249" s="39" t="s">
        <v>51</v>
      </c>
    </row>
    <row r="250" spans="1:5" ht="12.75">
      <c r="A250" s="35" t="s">
        <v>56</v>
      </c>
      <c r="E250" s="40" t="s">
        <v>51</v>
      </c>
    </row>
    <row r="251" spans="1:5" ht="12.75">
      <c r="A251" t="s">
        <v>57</v>
      </c>
      <c r="E251" s="39" t="s">
        <v>58</v>
      </c>
    </row>
    <row r="252" spans="1:16" ht="12.75">
      <c r="A252" t="s">
        <v>49</v>
      </c>
      <c s="34" t="s">
        <v>165</v>
      </c>
      <c s="34" t="s">
        <v>392</v>
      </c>
      <c s="35" t="s">
        <v>51</v>
      </c>
      <c s="6" t="s">
        <v>393</v>
      </c>
      <c s="36" t="s">
        <v>80</v>
      </c>
      <c s="37">
        <v>1</v>
      </c>
      <c s="36">
        <v>0</v>
      </c>
      <c s="36">
        <f>ROUND(G252*H252,6)</f>
      </c>
      <c r="L252" s="38">
        <v>0</v>
      </c>
      <c s="32">
        <f>ROUND(ROUND(L252,2)*ROUND(G252,3),2)</f>
      </c>
      <c s="36" t="s">
        <v>54</v>
      </c>
      <c>
        <f>(M252*21)/100</f>
      </c>
      <c t="s">
        <v>27</v>
      </c>
    </row>
    <row r="253" spans="1:5" ht="12.75">
      <c r="A253" s="35" t="s">
        <v>55</v>
      </c>
      <c r="E253" s="39" t="s">
        <v>51</v>
      </c>
    </row>
    <row r="254" spans="1:5" ht="12.75">
      <c r="A254" s="35" t="s">
        <v>56</v>
      </c>
      <c r="E254" s="40" t="s">
        <v>51</v>
      </c>
    </row>
    <row r="255" spans="1:5" ht="12.75">
      <c r="A255" t="s">
        <v>57</v>
      </c>
      <c r="E255" s="39" t="s">
        <v>58</v>
      </c>
    </row>
    <row r="256" spans="1:13" ht="12.75">
      <c r="A256" t="s">
        <v>46</v>
      </c>
      <c r="C256" s="31" t="s">
        <v>64</v>
      </c>
      <c r="E256" s="33" t="s">
        <v>161</v>
      </c>
      <c r="J256" s="32">
        <f>0</f>
      </c>
      <c s="32">
        <f>0</f>
      </c>
      <c s="32">
        <f>0+L257+L261+L265+L269+L273+L277+L281+L285+L289+L293+L297+L301+L305+L309+L313+L317+L321+L325+L329</f>
      </c>
      <c s="32">
        <f>0+M257+M261+M265+M269+M273+M277+M281+M285+M289+M293+M297+M301+M305+M309+M313+M317+M321+M325+M329</f>
      </c>
    </row>
    <row r="257" spans="1:16" ht="12.75">
      <c r="A257" t="s">
        <v>49</v>
      </c>
      <c s="34" t="s">
        <v>394</v>
      </c>
      <c s="34" t="s">
        <v>278</v>
      </c>
      <c s="35" t="s">
        <v>51</v>
      </c>
      <c s="6" t="s">
        <v>279</v>
      </c>
      <c s="36" t="s">
        <v>80</v>
      </c>
      <c s="37">
        <v>2</v>
      </c>
      <c s="36">
        <v>0</v>
      </c>
      <c s="36">
        <f>ROUND(G257*H257,6)</f>
      </c>
      <c r="L257" s="38">
        <v>0</v>
      </c>
      <c s="32">
        <f>ROUND(ROUND(L257,2)*ROUND(G257,3),2)</f>
      </c>
      <c s="36" t="s">
        <v>54</v>
      </c>
      <c>
        <f>(M257*21)/100</f>
      </c>
      <c t="s">
        <v>27</v>
      </c>
    </row>
    <row r="258" spans="1:5" ht="12.75">
      <c r="A258" s="35" t="s">
        <v>55</v>
      </c>
      <c r="E258" s="39" t="s">
        <v>51</v>
      </c>
    </row>
    <row r="259" spans="1:5" ht="12.75">
      <c r="A259" s="35" t="s">
        <v>56</v>
      </c>
      <c r="E259" s="40" t="s">
        <v>51</v>
      </c>
    </row>
    <row r="260" spans="1:5" ht="12.75">
      <c r="A260" t="s">
        <v>57</v>
      </c>
      <c r="E260" s="39" t="s">
        <v>58</v>
      </c>
    </row>
    <row r="261" spans="1:16" ht="12.75">
      <c r="A261" t="s">
        <v>49</v>
      </c>
      <c s="34" t="s">
        <v>395</v>
      </c>
      <c s="34" t="s">
        <v>163</v>
      </c>
      <c s="35" t="s">
        <v>51</v>
      </c>
      <c s="6" t="s">
        <v>164</v>
      </c>
      <c s="36" t="s">
        <v>80</v>
      </c>
      <c s="37">
        <v>8</v>
      </c>
      <c s="36">
        <v>0</v>
      </c>
      <c s="36">
        <f>ROUND(G261*H261,6)</f>
      </c>
      <c r="L261" s="38">
        <v>0</v>
      </c>
      <c s="32">
        <f>ROUND(ROUND(L261,2)*ROUND(G261,3),2)</f>
      </c>
      <c s="36" t="s">
        <v>54</v>
      </c>
      <c>
        <f>(M261*21)/100</f>
      </c>
      <c t="s">
        <v>27</v>
      </c>
    </row>
    <row r="262" spans="1:5" ht="12.75">
      <c r="A262" s="35" t="s">
        <v>55</v>
      </c>
      <c r="E262" s="39" t="s">
        <v>51</v>
      </c>
    </row>
    <row r="263" spans="1:5" ht="12.75">
      <c r="A263" s="35" t="s">
        <v>56</v>
      </c>
      <c r="E263" s="40" t="s">
        <v>51</v>
      </c>
    </row>
    <row r="264" spans="1:5" ht="12.75">
      <c r="A264" t="s">
        <v>57</v>
      </c>
      <c r="E264" s="39" t="s">
        <v>58</v>
      </c>
    </row>
    <row r="265" spans="1:16" ht="12.75">
      <c r="A265" t="s">
        <v>49</v>
      </c>
      <c s="34" t="s">
        <v>293</v>
      </c>
      <c s="34" t="s">
        <v>281</v>
      </c>
      <c s="35" t="s">
        <v>51</v>
      </c>
      <c s="6" t="s">
        <v>282</v>
      </c>
      <c s="36" t="s">
        <v>80</v>
      </c>
      <c s="37">
        <v>3</v>
      </c>
      <c s="36">
        <v>0</v>
      </c>
      <c s="36">
        <f>ROUND(G265*H265,6)</f>
      </c>
      <c r="L265" s="38">
        <v>0</v>
      </c>
      <c s="32">
        <f>ROUND(ROUND(L265,2)*ROUND(G265,3),2)</f>
      </c>
      <c s="36" t="s">
        <v>54</v>
      </c>
      <c>
        <f>(M265*21)/100</f>
      </c>
      <c t="s">
        <v>27</v>
      </c>
    </row>
    <row r="266" spans="1:5" ht="12.75">
      <c r="A266" s="35" t="s">
        <v>55</v>
      </c>
      <c r="E266" s="39" t="s">
        <v>51</v>
      </c>
    </row>
    <row r="267" spans="1:5" ht="12.75">
      <c r="A267" s="35" t="s">
        <v>56</v>
      </c>
      <c r="E267" s="40" t="s">
        <v>51</v>
      </c>
    </row>
    <row r="268" spans="1:5" ht="12.75">
      <c r="A268" t="s">
        <v>57</v>
      </c>
      <c r="E268" s="39" t="s">
        <v>58</v>
      </c>
    </row>
    <row r="269" spans="1:16" ht="12.75">
      <c r="A269" t="s">
        <v>49</v>
      </c>
      <c s="34" t="s">
        <v>296</v>
      </c>
      <c s="34" t="s">
        <v>284</v>
      </c>
      <c s="35" t="s">
        <v>51</v>
      </c>
      <c s="6" t="s">
        <v>285</v>
      </c>
      <c s="36" t="s">
        <v>80</v>
      </c>
      <c s="37">
        <v>1</v>
      </c>
      <c s="36">
        <v>0</v>
      </c>
      <c s="36">
        <f>ROUND(G269*H269,6)</f>
      </c>
      <c r="L269" s="38">
        <v>0</v>
      </c>
      <c s="32">
        <f>ROUND(ROUND(L269,2)*ROUND(G269,3),2)</f>
      </c>
      <c s="36" t="s">
        <v>54</v>
      </c>
      <c>
        <f>(M269*21)/100</f>
      </c>
      <c t="s">
        <v>27</v>
      </c>
    </row>
    <row r="270" spans="1:5" ht="12.75">
      <c r="A270" s="35" t="s">
        <v>55</v>
      </c>
      <c r="E270" s="39" t="s">
        <v>51</v>
      </c>
    </row>
    <row r="271" spans="1:5" ht="12.75">
      <c r="A271" s="35" t="s">
        <v>56</v>
      </c>
      <c r="E271" s="40" t="s">
        <v>51</v>
      </c>
    </row>
    <row r="272" spans="1:5" ht="12.75">
      <c r="A272" t="s">
        <v>57</v>
      </c>
      <c r="E272" s="39" t="s">
        <v>58</v>
      </c>
    </row>
    <row r="273" spans="1:16" ht="12.75">
      <c r="A273" t="s">
        <v>49</v>
      </c>
      <c s="34" t="s">
        <v>299</v>
      </c>
      <c s="34" t="s">
        <v>287</v>
      </c>
      <c s="35" t="s">
        <v>51</v>
      </c>
      <c s="6" t="s">
        <v>288</v>
      </c>
      <c s="36" t="s">
        <v>80</v>
      </c>
      <c s="37">
        <v>1</v>
      </c>
      <c s="36">
        <v>0</v>
      </c>
      <c s="36">
        <f>ROUND(G273*H273,6)</f>
      </c>
      <c r="L273" s="38">
        <v>0</v>
      </c>
      <c s="32">
        <f>ROUND(ROUND(L273,2)*ROUND(G273,3),2)</f>
      </c>
      <c s="36" t="s">
        <v>54</v>
      </c>
      <c>
        <f>(M273*21)/100</f>
      </c>
      <c t="s">
        <v>27</v>
      </c>
    </row>
    <row r="274" spans="1:5" ht="12.75">
      <c r="A274" s="35" t="s">
        <v>55</v>
      </c>
      <c r="E274" s="39" t="s">
        <v>51</v>
      </c>
    </row>
    <row r="275" spans="1:5" ht="12.75">
      <c r="A275" s="35" t="s">
        <v>56</v>
      </c>
      <c r="E275" s="40" t="s">
        <v>51</v>
      </c>
    </row>
    <row r="276" spans="1:5" ht="12.75">
      <c r="A276" t="s">
        <v>57</v>
      </c>
      <c r="E276" s="39" t="s">
        <v>58</v>
      </c>
    </row>
    <row r="277" spans="1:16" ht="12.75">
      <c r="A277" t="s">
        <v>49</v>
      </c>
      <c s="34" t="s">
        <v>302</v>
      </c>
      <c s="34" t="s">
        <v>114</v>
      </c>
      <c s="35" t="s">
        <v>51</v>
      </c>
      <c s="6" t="s">
        <v>115</v>
      </c>
      <c s="36" t="s">
        <v>67</v>
      </c>
      <c s="37">
        <v>8</v>
      </c>
      <c s="36">
        <v>0</v>
      </c>
      <c s="36">
        <f>ROUND(G277*H277,6)</f>
      </c>
      <c r="L277" s="38">
        <v>0</v>
      </c>
      <c s="32">
        <f>ROUND(ROUND(L277,2)*ROUND(G277,3),2)</f>
      </c>
      <c s="36" t="s">
        <v>54</v>
      </c>
      <c>
        <f>(M277*21)/100</f>
      </c>
      <c t="s">
        <v>27</v>
      </c>
    </row>
    <row r="278" spans="1:5" ht="12.75">
      <c r="A278" s="35" t="s">
        <v>55</v>
      </c>
      <c r="E278" s="39" t="s">
        <v>51</v>
      </c>
    </row>
    <row r="279" spans="1:5" ht="12.75">
      <c r="A279" s="35" t="s">
        <v>56</v>
      </c>
      <c r="E279" s="40" t="s">
        <v>51</v>
      </c>
    </row>
    <row r="280" spans="1:5" ht="12.75">
      <c r="A280" t="s">
        <v>57</v>
      </c>
      <c r="E280" s="39" t="s">
        <v>58</v>
      </c>
    </row>
    <row r="281" spans="1:16" ht="12.75">
      <c r="A281" t="s">
        <v>49</v>
      </c>
      <c s="34" t="s">
        <v>396</v>
      </c>
      <c s="34" t="s">
        <v>290</v>
      </c>
      <c s="35" t="s">
        <v>51</v>
      </c>
      <c s="6" t="s">
        <v>291</v>
      </c>
      <c s="36" t="s">
        <v>80</v>
      </c>
      <c s="37">
        <v>1</v>
      </c>
      <c s="36">
        <v>0</v>
      </c>
      <c s="36">
        <f>ROUND(G281*H281,6)</f>
      </c>
      <c r="L281" s="38">
        <v>0</v>
      </c>
      <c s="32">
        <f>ROUND(ROUND(L281,2)*ROUND(G281,3),2)</f>
      </c>
      <c s="36" t="s">
        <v>159</v>
      </c>
      <c>
        <f>(M281*21)/100</f>
      </c>
      <c t="s">
        <v>27</v>
      </c>
    </row>
    <row r="282" spans="1:5" ht="12.75">
      <c r="A282" s="35" t="s">
        <v>55</v>
      </c>
      <c r="E282" s="39" t="s">
        <v>51</v>
      </c>
    </row>
    <row r="283" spans="1:5" ht="12.75">
      <c r="A283" s="35" t="s">
        <v>56</v>
      </c>
      <c r="E283" s="40" t="s">
        <v>51</v>
      </c>
    </row>
    <row r="284" spans="1:5" ht="178.5">
      <c r="A284" t="s">
        <v>57</v>
      </c>
      <c r="E284" s="39" t="s">
        <v>292</v>
      </c>
    </row>
    <row r="285" spans="1:16" ht="12.75">
      <c r="A285" t="s">
        <v>49</v>
      </c>
      <c s="34" t="s">
        <v>166</v>
      </c>
      <c s="34" t="s">
        <v>294</v>
      </c>
      <c s="35" t="s">
        <v>51</v>
      </c>
      <c s="6" t="s">
        <v>295</v>
      </c>
      <c s="36" t="s">
        <v>80</v>
      </c>
      <c s="37">
        <v>1</v>
      </c>
      <c s="36">
        <v>0</v>
      </c>
      <c s="36">
        <f>ROUND(G285*H285,6)</f>
      </c>
      <c r="L285" s="38">
        <v>0</v>
      </c>
      <c s="32">
        <f>ROUND(ROUND(L285,2)*ROUND(G285,3),2)</f>
      </c>
      <c s="36" t="s">
        <v>54</v>
      </c>
      <c>
        <f>(M285*21)/100</f>
      </c>
      <c t="s">
        <v>27</v>
      </c>
    </row>
    <row r="286" spans="1:5" ht="12.75">
      <c r="A286" s="35" t="s">
        <v>55</v>
      </c>
      <c r="E286" s="39" t="s">
        <v>51</v>
      </c>
    </row>
    <row r="287" spans="1:5" ht="12.75">
      <c r="A287" s="35" t="s">
        <v>56</v>
      </c>
      <c r="E287" s="40" t="s">
        <v>51</v>
      </c>
    </row>
    <row r="288" spans="1:5" ht="12.75">
      <c r="A288" t="s">
        <v>57</v>
      </c>
      <c r="E288" s="39" t="s">
        <v>58</v>
      </c>
    </row>
    <row r="289" spans="1:16" ht="12.75">
      <c r="A289" t="s">
        <v>49</v>
      </c>
      <c s="34" t="s">
        <v>305</v>
      </c>
      <c s="34" t="s">
        <v>297</v>
      </c>
      <c s="35" t="s">
        <v>51</v>
      </c>
      <c s="6" t="s">
        <v>298</v>
      </c>
      <c s="36" t="s">
        <v>80</v>
      </c>
      <c s="37">
        <v>1</v>
      </c>
      <c s="36">
        <v>0</v>
      </c>
      <c s="36">
        <f>ROUND(G289*H289,6)</f>
      </c>
      <c r="L289" s="38">
        <v>0</v>
      </c>
      <c s="32">
        <f>ROUND(ROUND(L289,2)*ROUND(G289,3),2)</f>
      </c>
      <c s="36" t="s">
        <v>54</v>
      </c>
      <c>
        <f>(M289*21)/100</f>
      </c>
      <c t="s">
        <v>27</v>
      </c>
    </row>
    <row r="290" spans="1:5" ht="12.75">
      <c r="A290" s="35" t="s">
        <v>55</v>
      </c>
      <c r="E290" s="39" t="s">
        <v>51</v>
      </c>
    </row>
    <row r="291" spans="1:5" ht="12.75">
      <c r="A291" s="35" t="s">
        <v>56</v>
      </c>
      <c r="E291" s="40" t="s">
        <v>51</v>
      </c>
    </row>
    <row r="292" spans="1:5" ht="12.75">
      <c r="A292" t="s">
        <v>57</v>
      </c>
      <c r="E292" s="39" t="s">
        <v>58</v>
      </c>
    </row>
    <row r="293" spans="1:16" ht="25.5">
      <c r="A293" t="s">
        <v>49</v>
      </c>
      <c s="34" t="s">
        <v>318</v>
      </c>
      <c s="34" t="s">
        <v>167</v>
      </c>
      <c s="35" t="s">
        <v>51</v>
      </c>
      <c s="6" t="s">
        <v>168</v>
      </c>
      <c s="36" t="s">
        <v>80</v>
      </c>
      <c s="37">
        <v>1</v>
      </c>
      <c s="36">
        <v>0</v>
      </c>
      <c s="36">
        <f>ROUND(G293*H293,6)</f>
      </c>
      <c r="L293" s="38">
        <v>0</v>
      </c>
      <c s="32">
        <f>ROUND(ROUND(L293,2)*ROUND(G293,3),2)</f>
      </c>
      <c s="36" t="s">
        <v>54</v>
      </c>
      <c>
        <f>(M293*21)/100</f>
      </c>
      <c t="s">
        <v>27</v>
      </c>
    </row>
    <row r="294" spans="1:5" ht="12.75">
      <c r="A294" s="35" t="s">
        <v>55</v>
      </c>
      <c r="E294" s="39" t="s">
        <v>51</v>
      </c>
    </row>
    <row r="295" spans="1:5" ht="12.75">
      <c r="A295" s="35" t="s">
        <v>56</v>
      </c>
      <c r="E295" s="40" t="s">
        <v>51</v>
      </c>
    </row>
    <row r="296" spans="1:5" ht="12.75">
      <c r="A296" t="s">
        <v>57</v>
      </c>
      <c r="E296" s="39" t="s">
        <v>58</v>
      </c>
    </row>
    <row r="297" spans="1:16" ht="25.5">
      <c r="A297" t="s">
        <v>49</v>
      </c>
      <c s="34" t="s">
        <v>321</v>
      </c>
      <c s="34" t="s">
        <v>306</v>
      </c>
      <c s="35" t="s">
        <v>51</v>
      </c>
      <c s="6" t="s">
        <v>307</v>
      </c>
      <c s="36" t="s">
        <v>80</v>
      </c>
      <c s="37">
        <v>0.5</v>
      </c>
      <c s="36">
        <v>0</v>
      </c>
      <c s="36">
        <f>ROUND(G297*H297,6)</f>
      </c>
      <c r="L297" s="38">
        <v>0</v>
      </c>
      <c s="32">
        <f>ROUND(ROUND(L297,2)*ROUND(G297,3),2)</f>
      </c>
      <c s="36" t="s">
        <v>54</v>
      </c>
      <c>
        <f>(M297*21)/100</f>
      </c>
      <c t="s">
        <v>27</v>
      </c>
    </row>
    <row r="298" spans="1:5" ht="12.75">
      <c r="A298" s="35" t="s">
        <v>55</v>
      </c>
      <c r="E298" s="39" t="s">
        <v>51</v>
      </c>
    </row>
    <row r="299" spans="1:5" ht="12.75">
      <c r="A299" s="35" t="s">
        <v>56</v>
      </c>
      <c r="E299" s="40" t="s">
        <v>51</v>
      </c>
    </row>
    <row r="300" spans="1:5" ht="12.75">
      <c r="A300" t="s">
        <v>57</v>
      </c>
      <c r="E300" s="39" t="s">
        <v>58</v>
      </c>
    </row>
    <row r="301" spans="1:16" ht="12.75">
      <c r="A301" t="s">
        <v>49</v>
      </c>
      <c s="34" t="s">
        <v>178</v>
      </c>
      <c s="34" t="s">
        <v>312</v>
      </c>
      <c s="35" t="s">
        <v>51</v>
      </c>
      <c s="6" t="s">
        <v>313</v>
      </c>
      <c s="36" t="s">
        <v>80</v>
      </c>
      <c s="37">
        <v>2</v>
      </c>
      <c s="36">
        <v>0</v>
      </c>
      <c s="36">
        <f>ROUND(G301*H301,6)</f>
      </c>
      <c r="L301" s="38">
        <v>0</v>
      </c>
      <c s="32">
        <f>ROUND(ROUND(L301,2)*ROUND(G301,3),2)</f>
      </c>
      <c s="36" t="s">
        <v>54</v>
      </c>
      <c>
        <f>(M301*21)/100</f>
      </c>
      <c t="s">
        <v>27</v>
      </c>
    </row>
    <row r="302" spans="1:5" ht="12.75">
      <c r="A302" s="35" t="s">
        <v>55</v>
      </c>
      <c r="E302" s="39" t="s">
        <v>51</v>
      </c>
    </row>
    <row r="303" spans="1:5" ht="12.75">
      <c r="A303" s="35" t="s">
        <v>56</v>
      </c>
      <c r="E303" s="40" t="s">
        <v>51</v>
      </c>
    </row>
    <row r="304" spans="1:5" ht="12.75">
      <c r="A304" t="s">
        <v>57</v>
      </c>
      <c r="E304" s="39" t="s">
        <v>58</v>
      </c>
    </row>
    <row r="305" spans="1:16" ht="12.75">
      <c r="A305" t="s">
        <v>49</v>
      </c>
      <c s="34" t="s">
        <v>324</v>
      </c>
      <c s="34" t="s">
        <v>397</v>
      </c>
      <c s="35" t="s">
        <v>51</v>
      </c>
      <c s="6" t="s">
        <v>398</v>
      </c>
      <c s="36" t="s">
        <v>80</v>
      </c>
      <c s="37">
        <v>1</v>
      </c>
      <c s="36">
        <v>0</v>
      </c>
      <c s="36">
        <f>ROUND(G305*H305,6)</f>
      </c>
      <c r="L305" s="38">
        <v>0</v>
      </c>
      <c s="32">
        <f>ROUND(ROUND(L305,2)*ROUND(G305,3),2)</f>
      </c>
      <c s="36" t="s">
        <v>54</v>
      </c>
      <c>
        <f>(M305*21)/100</f>
      </c>
      <c t="s">
        <v>27</v>
      </c>
    </row>
    <row r="306" spans="1:5" ht="12.75">
      <c r="A306" s="35" t="s">
        <v>55</v>
      </c>
      <c r="E306" s="39" t="s">
        <v>51</v>
      </c>
    </row>
    <row r="307" spans="1:5" ht="12.75">
      <c r="A307" s="35" t="s">
        <v>56</v>
      </c>
      <c r="E307" s="40" t="s">
        <v>51</v>
      </c>
    </row>
    <row r="308" spans="1:5" ht="12.75">
      <c r="A308" t="s">
        <v>57</v>
      </c>
      <c r="E308" s="39" t="s">
        <v>58</v>
      </c>
    </row>
    <row r="309" spans="1:16" ht="12.75">
      <c r="A309" t="s">
        <v>49</v>
      </c>
      <c s="34" t="s">
        <v>399</v>
      </c>
      <c s="34" t="s">
        <v>319</v>
      </c>
      <c s="35" t="s">
        <v>51</v>
      </c>
      <c s="6" t="s">
        <v>320</v>
      </c>
      <c s="36" t="s">
        <v>80</v>
      </c>
      <c s="37">
        <v>1</v>
      </c>
      <c s="36">
        <v>0</v>
      </c>
      <c s="36">
        <f>ROUND(G309*H309,6)</f>
      </c>
      <c r="L309" s="38">
        <v>0</v>
      </c>
      <c s="32">
        <f>ROUND(ROUND(L309,2)*ROUND(G309,3),2)</f>
      </c>
      <c s="36" t="s">
        <v>54</v>
      </c>
      <c>
        <f>(M309*21)/100</f>
      </c>
      <c t="s">
        <v>27</v>
      </c>
    </row>
    <row r="310" spans="1:5" ht="12.75">
      <c r="A310" s="35" t="s">
        <v>55</v>
      </c>
      <c r="E310" s="39" t="s">
        <v>51</v>
      </c>
    </row>
    <row r="311" spans="1:5" ht="12.75">
      <c r="A311" s="35" t="s">
        <v>56</v>
      </c>
      <c r="E311" s="40" t="s">
        <v>51</v>
      </c>
    </row>
    <row r="312" spans="1:5" ht="12.75">
      <c r="A312" t="s">
        <v>57</v>
      </c>
      <c r="E312" s="39" t="s">
        <v>58</v>
      </c>
    </row>
    <row r="313" spans="1:16" ht="12.75">
      <c r="A313" t="s">
        <v>49</v>
      </c>
      <c s="34" t="s">
        <v>186</v>
      </c>
      <c s="34" t="s">
        <v>322</v>
      </c>
      <c s="35" t="s">
        <v>51</v>
      </c>
      <c s="6" t="s">
        <v>323</v>
      </c>
      <c s="36" t="s">
        <v>80</v>
      </c>
      <c s="37">
        <v>1</v>
      </c>
      <c s="36">
        <v>0</v>
      </c>
      <c s="36">
        <f>ROUND(G313*H313,6)</f>
      </c>
      <c r="L313" s="38">
        <v>0</v>
      </c>
      <c s="32">
        <f>ROUND(ROUND(L313,2)*ROUND(G313,3),2)</f>
      </c>
      <c s="36" t="s">
        <v>54</v>
      </c>
      <c>
        <f>(M313*21)/100</f>
      </c>
      <c t="s">
        <v>27</v>
      </c>
    </row>
    <row r="314" spans="1:5" ht="12.75">
      <c r="A314" s="35" t="s">
        <v>55</v>
      </c>
      <c r="E314" s="39" t="s">
        <v>51</v>
      </c>
    </row>
    <row r="315" spans="1:5" ht="12.75">
      <c r="A315" s="35" t="s">
        <v>56</v>
      </c>
      <c r="E315" s="40" t="s">
        <v>51</v>
      </c>
    </row>
    <row r="316" spans="1:5" ht="12.75">
      <c r="A316" t="s">
        <v>57</v>
      </c>
      <c r="E316" s="39" t="s">
        <v>58</v>
      </c>
    </row>
    <row r="317" spans="1:16" ht="25.5">
      <c r="A317" t="s">
        <v>49</v>
      </c>
      <c s="34" t="s">
        <v>192</v>
      </c>
      <c s="34" t="s">
        <v>173</v>
      </c>
      <c s="35" t="s">
        <v>51</v>
      </c>
      <c s="6" t="s">
        <v>174</v>
      </c>
      <c s="36" t="s">
        <v>80</v>
      </c>
      <c s="37">
        <v>1</v>
      </c>
      <c s="36">
        <v>0</v>
      </c>
      <c s="36">
        <f>ROUND(G317*H317,6)</f>
      </c>
      <c r="L317" s="38">
        <v>0</v>
      </c>
      <c s="32">
        <f>ROUND(ROUND(L317,2)*ROUND(G317,3),2)</f>
      </c>
      <c s="36" t="s">
        <v>54</v>
      </c>
      <c>
        <f>(M317*21)/100</f>
      </c>
      <c t="s">
        <v>27</v>
      </c>
    </row>
    <row r="318" spans="1:5" ht="12.75">
      <c r="A318" s="35" t="s">
        <v>55</v>
      </c>
      <c r="E318" s="39" t="s">
        <v>51</v>
      </c>
    </row>
    <row r="319" spans="1:5" ht="12.75">
      <c r="A319" s="35" t="s">
        <v>56</v>
      </c>
      <c r="E319" s="40" t="s">
        <v>51</v>
      </c>
    </row>
    <row r="320" spans="1:5" ht="12.75">
      <c r="A320" t="s">
        <v>57</v>
      </c>
      <c r="E320" s="39" t="s">
        <v>58</v>
      </c>
    </row>
    <row r="321" spans="1:16" ht="12.75">
      <c r="A321" t="s">
        <v>49</v>
      </c>
      <c s="34" t="s">
        <v>195</v>
      </c>
      <c s="34" t="s">
        <v>176</v>
      </c>
      <c s="35" t="s">
        <v>51</v>
      </c>
      <c s="6" t="s">
        <v>177</v>
      </c>
      <c s="36" t="s">
        <v>80</v>
      </c>
      <c s="37">
        <v>3</v>
      </c>
      <c s="36">
        <v>0</v>
      </c>
      <c s="36">
        <f>ROUND(G321*H321,6)</f>
      </c>
      <c r="L321" s="38">
        <v>0</v>
      </c>
      <c s="32">
        <f>ROUND(ROUND(L321,2)*ROUND(G321,3),2)</f>
      </c>
      <c s="36" t="s">
        <v>54</v>
      </c>
      <c>
        <f>(M321*21)/100</f>
      </c>
      <c t="s">
        <v>27</v>
      </c>
    </row>
    <row r="322" spans="1:5" ht="12.75">
      <c r="A322" s="35" t="s">
        <v>55</v>
      </c>
      <c r="E322" s="39" t="s">
        <v>51</v>
      </c>
    </row>
    <row r="323" spans="1:5" ht="12.75">
      <c r="A323" s="35" t="s">
        <v>56</v>
      </c>
      <c r="E323" s="40" t="s">
        <v>51</v>
      </c>
    </row>
    <row r="324" spans="1:5" ht="12.75">
      <c r="A324" t="s">
        <v>57</v>
      </c>
      <c r="E324" s="39" t="s">
        <v>58</v>
      </c>
    </row>
    <row r="325" spans="1:16" ht="25.5">
      <c r="A325" t="s">
        <v>49</v>
      </c>
      <c s="34" t="s">
        <v>198</v>
      </c>
      <c s="34" t="s">
        <v>179</v>
      </c>
      <c s="35" t="s">
        <v>51</v>
      </c>
      <c s="6" t="s">
        <v>180</v>
      </c>
      <c s="36" t="s">
        <v>80</v>
      </c>
      <c s="37">
        <v>6</v>
      </c>
      <c s="36">
        <v>0</v>
      </c>
      <c s="36">
        <f>ROUND(G325*H325,6)</f>
      </c>
      <c r="L325" s="38">
        <v>0</v>
      </c>
      <c s="32">
        <f>ROUND(ROUND(L325,2)*ROUND(G325,3),2)</f>
      </c>
      <c s="36" t="s">
        <v>54</v>
      </c>
      <c>
        <f>(M325*21)/100</f>
      </c>
      <c t="s">
        <v>27</v>
      </c>
    </row>
    <row r="326" spans="1:5" ht="12.75">
      <c r="A326" s="35" t="s">
        <v>55</v>
      </c>
      <c r="E326" s="39" t="s">
        <v>51</v>
      </c>
    </row>
    <row r="327" spans="1:5" ht="12.75">
      <c r="A327" s="35" t="s">
        <v>56</v>
      </c>
      <c r="E327" s="40" t="s">
        <v>51</v>
      </c>
    </row>
    <row r="328" spans="1:5" ht="12.75">
      <c r="A328" t="s">
        <v>57</v>
      </c>
      <c r="E328" s="39" t="s">
        <v>58</v>
      </c>
    </row>
    <row r="329" spans="1:16" ht="25.5">
      <c r="A329" t="s">
        <v>49</v>
      </c>
      <c s="34" t="s">
        <v>400</v>
      </c>
      <c s="34" t="s">
        <v>325</v>
      </c>
      <c s="35" t="s">
        <v>51</v>
      </c>
      <c s="6" t="s">
        <v>326</v>
      </c>
      <c s="36" t="s">
        <v>80</v>
      </c>
      <c s="37">
        <v>3</v>
      </c>
      <c s="36">
        <v>0</v>
      </c>
      <c s="36">
        <f>ROUND(G329*H329,6)</f>
      </c>
      <c r="L329" s="38">
        <v>0</v>
      </c>
      <c s="32">
        <f>ROUND(ROUND(L329,2)*ROUND(G329,3),2)</f>
      </c>
      <c s="36" t="s">
        <v>54</v>
      </c>
      <c>
        <f>(M329*21)/100</f>
      </c>
      <c t="s">
        <v>27</v>
      </c>
    </row>
    <row r="330" spans="1:5" ht="12.75">
      <c r="A330" s="35" t="s">
        <v>55</v>
      </c>
      <c r="E330" s="39" t="s">
        <v>51</v>
      </c>
    </row>
    <row r="331" spans="1:5" ht="12.75">
      <c r="A331" s="35" t="s">
        <v>56</v>
      </c>
      <c r="E331" s="40" t="s">
        <v>51</v>
      </c>
    </row>
    <row r="332" spans="1:5" ht="12.75">
      <c r="A332" t="s">
        <v>57</v>
      </c>
      <c r="E332" s="39" t="s">
        <v>58</v>
      </c>
    </row>
    <row r="333" spans="1:13" ht="12.75">
      <c r="A333" t="s">
        <v>46</v>
      </c>
      <c r="C333" s="31" t="s">
        <v>68</v>
      </c>
      <c r="E333" s="33" t="s">
        <v>181</v>
      </c>
      <c r="J333" s="32">
        <f>0</f>
      </c>
      <c s="32">
        <f>0</f>
      </c>
      <c s="32">
        <f>0+L334+L338+L342+L346+L350+L354</f>
      </c>
      <c s="32">
        <f>0+M334+M338+M342+M346+M350+M354</f>
      </c>
    </row>
    <row r="334" spans="1:16" ht="12.75">
      <c r="A334" t="s">
        <v>49</v>
      </c>
      <c s="34" t="s">
        <v>401</v>
      </c>
      <c s="34" t="s">
        <v>183</v>
      </c>
      <c s="35" t="s">
        <v>51</v>
      </c>
      <c s="6" t="s">
        <v>184</v>
      </c>
      <c s="36" t="s">
        <v>185</v>
      </c>
      <c s="37">
        <v>128</v>
      </c>
      <c s="36">
        <v>0</v>
      </c>
      <c s="36">
        <f>ROUND(G334*H334,6)</f>
      </c>
      <c r="L334" s="38">
        <v>0</v>
      </c>
      <c s="32">
        <f>ROUND(ROUND(L334,2)*ROUND(G334,3),2)</f>
      </c>
      <c s="36" t="s">
        <v>54</v>
      </c>
      <c>
        <f>(M334*21)/100</f>
      </c>
      <c t="s">
        <v>27</v>
      </c>
    </row>
    <row r="335" spans="1:5" ht="12.75">
      <c r="A335" s="35" t="s">
        <v>55</v>
      </c>
      <c r="E335" s="39" t="s">
        <v>51</v>
      </c>
    </row>
    <row r="336" spans="1:5" ht="12.75">
      <c r="A336" s="35" t="s">
        <v>56</v>
      </c>
      <c r="E336" s="40" t="s">
        <v>51</v>
      </c>
    </row>
    <row r="337" spans="1:5" ht="12.75">
      <c r="A337" t="s">
        <v>57</v>
      </c>
      <c r="E337" s="39" t="s">
        <v>58</v>
      </c>
    </row>
    <row r="338" spans="1:16" ht="12.75">
      <c r="A338" t="s">
        <v>49</v>
      </c>
      <c s="34" t="s">
        <v>327</v>
      </c>
      <c s="34" t="s">
        <v>187</v>
      </c>
      <c s="35" t="s">
        <v>51</v>
      </c>
      <c s="6" t="s">
        <v>188</v>
      </c>
      <c s="36" t="s">
        <v>185</v>
      </c>
      <c s="37">
        <v>9.5</v>
      </c>
      <c s="36">
        <v>0</v>
      </c>
      <c s="36">
        <f>ROUND(G338*H338,6)</f>
      </c>
      <c r="L338" s="38">
        <v>0</v>
      </c>
      <c s="32">
        <f>ROUND(ROUND(L338,2)*ROUND(G338,3),2)</f>
      </c>
      <c s="36" t="s">
        <v>54</v>
      </c>
      <c>
        <f>(M338*21)/100</f>
      </c>
      <c t="s">
        <v>27</v>
      </c>
    </row>
    <row r="339" spans="1:5" ht="12.75">
      <c r="A339" s="35" t="s">
        <v>55</v>
      </c>
      <c r="E339" s="39" t="s">
        <v>51</v>
      </c>
    </row>
    <row r="340" spans="1:5" ht="12.75">
      <c r="A340" s="35" t="s">
        <v>56</v>
      </c>
      <c r="E340" s="40" t="s">
        <v>51</v>
      </c>
    </row>
    <row r="341" spans="1:5" ht="12.75">
      <c r="A341" t="s">
        <v>57</v>
      </c>
      <c r="E341" s="39" t="s">
        <v>58</v>
      </c>
    </row>
    <row r="342" spans="1:16" ht="25.5">
      <c r="A342" t="s">
        <v>49</v>
      </c>
      <c s="34" t="s">
        <v>330</v>
      </c>
      <c s="34" t="s">
        <v>190</v>
      </c>
      <c s="35" t="s">
        <v>51</v>
      </c>
      <c s="6" t="s">
        <v>191</v>
      </c>
      <c s="36" t="s">
        <v>80</v>
      </c>
      <c s="37">
        <v>1</v>
      </c>
      <c s="36">
        <v>0</v>
      </c>
      <c s="36">
        <f>ROUND(G342*H342,6)</f>
      </c>
      <c r="L342" s="38">
        <v>0</v>
      </c>
      <c s="32">
        <f>ROUND(ROUND(L342,2)*ROUND(G342,3),2)</f>
      </c>
      <c s="36" t="s">
        <v>54</v>
      </c>
      <c>
        <f>(M342*21)/100</f>
      </c>
      <c t="s">
        <v>27</v>
      </c>
    </row>
    <row r="343" spans="1:5" ht="12.75">
      <c r="A343" s="35" t="s">
        <v>55</v>
      </c>
      <c r="E343" s="39" t="s">
        <v>51</v>
      </c>
    </row>
    <row r="344" spans="1:5" ht="12.75">
      <c r="A344" s="35" t="s">
        <v>56</v>
      </c>
      <c r="E344" s="40" t="s">
        <v>51</v>
      </c>
    </row>
    <row r="345" spans="1:5" ht="12.75">
      <c r="A345" t="s">
        <v>57</v>
      </c>
      <c r="E345" s="39" t="s">
        <v>58</v>
      </c>
    </row>
    <row r="346" spans="1:16" ht="12.75">
      <c r="A346" t="s">
        <v>49</v>
      </c>
      <c s="34" t="s">
        <v>331</v>
      </c>
      <c s="34" t="s">
        <v>193</v>
      </c>
      <c s="35" t="s">
        <v>51</v>
      </c>
      <c s="6" t="s">
        <v>194</v>
      </c>
      <c s="36" t="s">
        <v>185</v>
      </c>
      <c s="37">
        <v>28</v>
      </c>
      <c s="36">
        <v>0</v>
      </c>
      <c s="36">
        <f>ROUND(G346*H346,6)</f>
      </c>
      <c r="L346" s="38">
        <v>0</v>
      </c>
      <c s="32">
        <f>ROUND(ROUND(L346,2)*ROUND(G346,3),2)</f>
      </c>
      <c s="36" t="s">
        <v>54</v>
      </c>
      <c>
        <f>(M346*21)/100</f>
      </c>
      <c t="s">
        <v>27</v>
      </c>
    </row>
    <row r="347" spans="1:5" ht="12.75">
      <c r="A347" s="35" t="s">
        <v>55</v>
      </c>
      <c r="E347" s="39" t="s">
        <v>51</v>
      </c>
    </row>
    <row r="348" spans="1:5" ht="12.75">
      <c r="A348" s="35" t="s">
        <v>56</v>
      </c>
      <c r="E348" s="40" t="s">
        <v>51</v>
      </c>
    </row>
    <row r="349" spans="1:5" ht="12.75">
      <c r="A349" t="s">
        <v>57</v>
      </c>
      <c r="E349" s="39" t="s">
        <v>58</v>
      </c>
    </row>
    <row r="350" spans="1:16" ht="12.75">
      <c r="A350" t="s">
        <v>49</v>
      </c>
      <c s="34" t="s">
        <v>334</v>
      </c>
      <c s="34" t="s">
        <v>196</v>
      </c>
      <c s="35" t="s">
        <v>51</v>
      </c>
      <c s="6" t="s">
        <v>197</v>
      </c>
      <c s="36" t="s">
        <v>80</v>
      </c>
      <c s="37">
        <v>2</v>
      </c>
      <c s="36">
        <v>0</v>
      </c>
      <c s="36">
        <f>ROUND(G350*H350,6)</f>
      </c>
      <c r="L350" s="38">
        <v>0</v>
      </c>
      <c s="32">
        <f>ROUND(ROUND(L350,2)*ROUND(G350,3),2)</f>
      </c>
      <c s="36" t="s">
        <v>54</v>
      </c>
      <c>
        <f>(M350*21)/100</f>
      </c>
      <c t="s">
        <v>27</v>
      </c>
    </row>
    <row r="351" spans="1:5" ht="12.75">
      <c r="A351" s="35" t="s">
        <v>55</v>
      </c>
      <c r="E351" s="39" t="s">
        <v>51</v>
      </c>
    </row>
    <row r="352" spans="1:5" ht="12.75">
      <c r="A352" s="35" t="s">
        <v>56</v>
      </c>
      <c r="E352" s="40" t="s">
        <v>51</v>
      </c>
    </row>
    <row r="353" spans="1:5" ht="12.75">
      <c r="A353" t="s">
        <v>57</v>
      </c>
      <c r="E353" s="39" t="s">
        <v>58</v>
      </c>
    </row>
    <row r="354" spans="1:16" ht="12.75">
      <c r="A354" t="s">
        <v>49</v>
      </c>
      <c s="34" t="s">
        <v>402</v>
      </c>
      <c s="34" t="s">
        <v>199</v>
      </c>
      <c s="35" t="s">
        <v>51</v>
      </c>
      <c s="6" t="s">
        <v>200</v>
      </c>
      <c s="36" t="s">
        <v>80</v>
      </c>
      <c s="37">
        <v>198</v>
      </c>
      <c s="36">
        <v>0</v>
      </c>
      <c s="36">
        <f>ROUND(G354*H354,6)</f>
      </c>
      <c r="L354" s="38">
        <v>0</v>
      </c>
      <c s="32">
        <f>ROUND(ROUND(L354,2)*ROUND(G354,3),2)</f>
      </c>
      <c s="36" t="s">
        <v>54</v>
      </c>
      <c>
        <f>(M354*21)/100</f>
      </c>
      <c t="s">
        <v>27</v>
      </c>
    </row>
    <row r="355" spans="1:5" ht="12.75">
      <c r="A355" s="35" t="s">
        <v>55</v>
      </c>
      <c r="E355" s="39" t="s">
        <v>51</v>
      </c>
    </row>
    <row r="356" spans="1:5" ht="12.75">
      <c r="A356" s="35" t="s">
        <v>56</v>
      </c>
      <c r="E356" s="40" t="s">
        <v>51</v>
      </c>
    </row>
    <row r="357" spans="1:5" ht="12.75">
      <c r="A357" t="s">
        <v>57</v>
      </c>
      <c r="E357" s="39" t="s">
        <v>58</v>
      </c>
    </row>
    <row r="358" spans="1:13" ht="12.75">
      <c r="A358" t="s">
        <v>46</v>
      </c>
      <c r="C358" s="31" t="s">
        <v>71</v>
      </c>
      <c r="E358" s="33" t="s">
        <v>201</v>
      </c>
      <c r="J358" s="32">
        <f>0</f>
      </c>
      <c s="32">
        <f>0</f>
      </c>
      <c s="32">
        <f>0+L359</f>
      </c>
      <c s="32">
        <f>0+M359</f>
      </c>
    </row>
    <row r="359" spans="1:16" ht="12.75">
      <c r="A359" t="s">
        <v>49</v>
      </c>
      <c s="34" t="s">
        <v>347</v>
      </c>
      <c s="34" t="s">
        <v>341</v>
      </c>
      <c s="35" t="s">
        <v>51</v>
      </c>
      <c s="6" t="s">
        <v>342</v>
      </c>
      <c s="36" t="s">
        <v>80</v>
      </c>
      <c s="37">
        <v>2</v>
      </c>
      <c s="36">
        <v>0</v>
      </c>
      <c s="36">
        <f>ROUND(G359*H359,6)</f>
      </c>
      <c r="L359" s="38">
        <v>0</v>
      </c>
      <c s="32">
        <f>ROUND(ROUND(L359,2)*ROUND(G359,3),2)</f>
      </c>
      <c s="36" t="s">
        <v>54</v>
      </c>
      <c>
        <f>(M359*21)/100</f>
      </c>
      <c t="s">
        <v>27</v>
      </c>
    </row>
    <row r="360" spans="1:5" ht="12.75">
      <c r="A360" s="35" t="s">
        <v>55</v>
      </c>
      <c r="E360" s="39" t="s">
        <v>51</v>
      </c>
    </row>
    <row r="361" spans="1:5" ht="12.75">
      <c r="A361" s="35" t="s">
        <v>56</v>
      </c>
      <c r="E361" s="40" t="s">
        <v>51</v>
      </c>
    </row>
    <row r="362" spans="1:5" ht="12.75">
      <c r="A362" t="s">
        <v>57</v>
      </c>
      <c r="E362" s="39" t="s">
        <v>58</v>
      </c>
    </row>
    <row r="363" spans="1:13" ht="12.75">
      <c r="A363" t="s">
        <v>46</v>
      </c>
      <c r="C363" s="31" t="s">
        <v>205</v>
      </c>
      <c r="E363" s="33" t="s">
        <v>206</v>
      </c>
      <c r="J363" s="32">
        <f>0</f>
      </c>
      <c s="32">
        <f>0</f>
      </c>
      <c s="32">
        <f>0+L364+L368+L372</f>
      </c>
      <c s="32">
        <f>0+M364+M368+M372</f>
      </c>
    </row>
    <row r="364" spans="1:16" ht="25.5">
      <c r="A364" t="s">
        <v>49</v>
      </c>
      <c s="34" t="s">
        <v>403</v>
      </c>
      <c s="34" t="s">
        <v>208</v>
      </c>
      <c s="35" t="s">
        <v>51</v>
      </c>
      <c s="6" t="s">
        <v>209</v>
      </c>
      <c s="36" t="s">
        <v>210</v>
      </c>
      <c s="37">
        <v>30</v>
      </c>
      <c s="36">
        <v>0</v>
      </c>
      <c s="36">
        <f>ROUND(G364*H364,6)</f>
      </c>
      <c r="L364" s="38">
        <v>0</v>
      </c>
      <c s="32">
        <f>ROUND(ROUND(L364,2)*ROUND(G364,3),2)</f>
      </c>
      <c s="36" t="s">
        <v>54</v>
      </c>
      <c>
        <f>(M364*21)/100</f>
      </c>
      <c t="s">
        <v>27</v>
      </c>
    </row>
    <row r="365" spans="1:5" ht="12.75">
      <c r="A365" s="35" t="s">
        <v>55</v>
      </c>
      <c r="E365" s="39" t="s">
        <v>51</v>
      </c>
    </row>
    <row r="366" spans="1:5" ht="12.75">
      <c r="A366" s="35" t="s">
        <v>56</v>
      </c>
      <c r="E366" s="40" t="s">
        <v>51</v>
      </c>
    </row>
    <row r="367" spans="1:5" ht="12.75">
      <c r="A367" t="s">
        <v>57</v>
      </c>
      <c r="E367" s="39" t="s">
        <v>58</v>
      </c>
    </row>
    <row r="368" spans="1:16" ht="25.5">
      <c r="A368" t="s">
        <v>49</v>
      </c>
      <c s="34" t="s">
        <v>404</v>
      </c>
      <c s="34" t="s">
        <v>405</v>
      </c>
      <c s="35" t="s">
        <v>51</v>
      </c>
      <c s="6" t="s">
        <v>406</v>
      </c>
      <c s="36" t="s">
        <v>210</v>
      </c>
      <c s="37">
        <v>1</v>
      </c>
      <c s="36">
        <v>0</v>
      </c>
      <c s="36">
        <f>ROUND(G368*H368,6)</f>
      </c>
      <c r="L368" s="38">
        <v>0</v>
      </c>
      <c s="32">
        <f>ROUND(ROUND(L368,2)*ROUND(G368,3),2)</f>
      </c>
      <c s="36" t="s">
        <v>54</v>
      </c>
      <c>
        <f>(M368*21)/100</f>
      </c>
      <c t="s">
        <v>27</v>
      </c>
    </row>
    <row r="369" spans="1:5" ht="12.75">
      <c r="A369" s="35" t="s">
        <v>55</v>
      </c>
      <c r="E369" s="39" t="s">
        <v>51</v>
      </c>
    </row>
    <row r="370" spans="1:5" ht="12.75">
      <c r="A370" s="35" t="s">
        <v>56</v>
      </c>
      <c r="E370" s="40" t="s">
        <v>51</v>
      </c>
    </row>
    <row r="371" spans="1:5" ht="12.75">
      <c r="A371" t="s">
        <v>57</v>
      </c>
      <c r="E371" s="39" t="s">
        <v>58</v>
      </c>
    </row>
    <row r="372" spans="1:16" ht="25.5">
      <c r="A372" t="s">
        <v>49</v>
      </c>
      <c s="34" t="s">
        <v>407</v>
      </c>
      <c s="34" t="s">
        <v>348</v>
      </c>
      <c s="35" t="s">
        <v>51</v>
      </c>
      <c s="6" t="s">
        <v>216</v>
      </c>
      <c s="36" t="s">
        <v>210</v>
      </c>
      <c s="37">
        <v>0.25</v>
      </c>
      <c s="36">
        <v>0</v>
      </c>
      <c s="36">
        <f>ROUND(G372*H372,6)</f>
      </c>
      <c r="L372" s="38">
        <v>0</v>
      </c>
      <c s="32">
        <f>ROUND(ROUND(L372,2)*ROUND(G372,3),2)</f>
      </c>
      <c s="36" t="s">
        <v>54</v>
      </c>
      <c>
        <f>(M372*21)/100</f>
      </c>
      <c t="s">
        <v>27</v>
      </c>
    </row>
    <row r="373" spans="1:5" ht="12.75">
      <c r="A373" s="35" t="s">
        <v>55</v>
      </c>
      <c r="E373" s="39" t="s">
        <v>51</v>
      </c>
    </row>
    <row r="374" spans="1:5" ht="12.75">
      <c r="A374" s="35" t="s">
        <v>56</v>
      </c>
      <c r="E374" s="40" t="s">
        <v>51</v>
      </c>
    </row>
    <row r="375" spans="1:5" ht="12.75">
      <c r="A375" t="s">
        <v>57</v>
      </c>
      <c r="E375" s="39" t="s">
        <v>58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T3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408</v>
      </c>
      <c s="41">
        <f>Rekapitulace!C14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408</v>
      </c>
      <c r="E4" s="26" t="s">
        <v>409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COUNTIFS(L8:L35,"=0",A8:A35,"P")+COUNTIFS(L8:L35,"",A8:A35,"P")+SUM(Q8:Q35)</f>
      </c>
    </row>
    <row r="8" spans="1:13" ht="12.75">
      <c r="A8" t="s">
        <v>44</v>
      </c>
      <c r="C8" s="28" t="s">
        <v>412</v>
      </c>
      <c r="E8" s="30" t="s">
        <v>411</v>
      </c>
      <c r="J8" s="29">
        <f>0+J9+J26</f>
      </c>
      <c s="29">
        <f>0+K9+K26</f>
      </c>
      <c s="29">
        <f>0+L9+L26</f>
      </c>
      <c s="29">
        <f>0+M9+M26</f>
      </c>
    </row>
    <row r="9" spans="1:13" ht="12.75">
      <c r="A9" t="s">
        <v>46</v>
      </c>
      <c r="C9" s="31" t="s">
        <v>47</v>
      </c>
      <c r="E9" s="33" t="s">
        <v>413</v>
      </c>
      <c r="J9" s="32">
        <f>0</f>
      </c>
      <c s="32">
        <f>0</f>
      </c>
      <c s="32">
        <f>0+L10+L14+L18+L22</f>
      </c>
      <c s="32">
        <f>0+M10+M14+M18+M22</f>
      </c>
    </row>
    <row r="10" spans="1:16" ht="12.75">
      <c r="A10" t="s">
        <v>49</v>
      </c>
      <c s="34" t="s">
        <v>47</v>
      </c>
      <c s="34" t="s">
        <v>414</v>
      </c>
      <c s="35" t="s">
        <v>51</v>
      </c>
      <c s="6" t="s">
        <v>415</v>
      </c>
      <c s="36" t="s">
        <v>416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159</v>
      </c>
      <c>
        <f>(M10*21)/100</f>
      </c>
      <c t="s">
        <v>27</v>
      </c>
    </row>
    <row r="11" spans="1:5" ht="12.75">
      <c r="A11" s="35" t="s">
        <v>55</v>
      </c>
      <c r="E11" s="39" t="s">
        <v>417</v>
      </c>
    </row>
    <row r="12" spans="1:5" ht="12.75">
      <c r="A12" s="35" t="s">
        <v>56</v>
      </c>
      <c r="E12" s="40" t="s">
        <v>418</v>
      </c>
    </row>
    <row r="13" spans="1:5" ht="89.25">
      <c r="A13" t="s">
        <v>57</v>
      </c>
      <c r="E13" s="39" t="s">
        <v>419</v>
      </c>
    </row>
    <row r="14" spans="1:16" ht="12.75">
      <c r="A14" t="s">
        <v>49</v>
      </c>
      <c s="34" t="s">
        <v>27</v>
      </c>
      <c s="34" t="s">
        <v>420</v>
      </c>
      <c s="35" t="s">
        <v>51</v>
      </c>
      <c s="6" t="s">
        <v>421</v>
      </c>
      <c s="36" t="s">
        <v>416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159</v>
      </c>
      <c>
        <f>(M14*21)/100</f>
      </c>
      <c t="s">
        <v>27</v>
      </c>
    </row>
    <row r="15" spans="1:5" ht="12.75">
      <c r="A15" s="35" t="s">
        <v>55</v>
      </c>
      <c r="E15" s="39" t="s">
        <v>422</v>
      </c>
    </row>
    <row r="16" spans="1:5" ht="12.75">
      <c r="A16" s="35" t="s">
        <v>56</v>
      </c>
      <c r="E16" s="40" t="s">
        <v>418</v>
      </c>
    </row>
    <row r="17" spans="1:5" ht="102">
      <c r="A17" t="s">
        <v>57</v>
      </c>
      <c r="E17" s="39" t="s">
        <v>423</v>
      </c>
    </row>
    <row r="18" spans="1:16" ht="12.75">
      <c r="A18" t="s">
        <v>49</v>
      </c>
      <c s="34" t="s">
        <v>26</v>
      </c>
      <c s="34" t="s">
        <v>424</v>
      </c>
      <c s="35" t="s">
        <v>51</v>
      </c>
      <c s="6" t="s">
        <v>425</v>
      </c>
      <c s="36" t="s">
        <v>416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159</v>
      </c>
      <c>
        <f>(M18*21)/100</f>
      </c>
      <c t="s">
        <v>27</v>
      </c>
    </row>
    <row r="19" spans="1:5" ht="12.75">
      <c r="A19" s="35" t="s">
        <v>55</v>
      </c>
      <c r="E19" s="39" t="s">
        <v>426</v>
      </c>
    </row>
    <row r="20" spans="1:5" ht="12.75">
      <c r="A20" s="35" t="s">
        <v>56</v>
      </c>
      <c r="E20" s="40" t="s">
        <v>418</v>
      </c>
    </row>
    <row r="21" spans="1:5" ht="38.25">
      <c r="A21" t="s">
        <v>57</v>
      </c>
      <c r="E21" s="39" t="s">
        <v>427</v>
      </c>
    </row>
    <row r="22" spans="1:16" ht="12.75">
      <c r="A22" t="s">
        <v>49</v>
      </c>
      <c s="34" t="s">
        <v>64</v>
      </c>
      <c s="34" t="s">
        <v>428</v>
      </c>
      <c s="35" t="s">
        <v>51</v>
      </c>
      <c s="6" t="s">
        <v>429</v>
      </c>
      <c s="36" t="s">
        <v>416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159</v>
      </c>
      <c>
        <f>(M22*21)/100</f>
      </c>
      <c t="s">
        <v>27</v>
      </c>
    </row>
    <row r="23" spans="1:5" ht="12.75">
      <c r="A23" s="35" t="s">
        <v>55</v>
      </c>
      <c r="E23" s="39" t="s">
        <v>430</v>
      </c>
    </row>
    <row r="24" spans="1:5" ht="12.75">
      <c r="A24" s="35" t="s">
        <v>56</v>
      </c>
      <c r="E24" s="40" t="s">
        <v>418</v>
      </c>
    </row>
    <row r="25" spans="1:5" ht="25.5">
      <c r="A25" t="s">
        <v>57</v>
      </c>
      <c r="E25" s="39" t="s">
        <v>431</v>
      </c>
    </row>
    <row r="26" spans="1:13" ht="12.75">
      <c r="A26" t="s">
        <v>46</v>
      </c>
      <c r="C26" s="31" t="s">
        <v>27</v>
      </c>
      <c r="E26" s="33" t="s">
        <v>432</v>
      </c>
      <c r="J26" s="32">
        <f>0</f>
      </c>
      <c s="32">
        <f>0</f>
      </c>
      <c s="32">
        <f>0+L27+L31+L35</f>
      </c>
      <c s="32">
        <f>0+M27+M31+M35</f>
      </c>
    </row>
    <row r="27" spans="1:16" ht="12.75">
      <c r="A27" t="s">
        <v>49</v>
      </c>
      <c s="34" t="s">
        <v>68</v>
      </c>
      <c s="34" t="s">
        <v>433</v>
      </c>
      <c s="35" t="s">
        <v>51</v>
      </c>
      <c s="6" t="s">
        <v>434</v>
      </c>
      <c s="36" t="s">
        <v>416</v>
      </c>
      <c s="37">
        <v>1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159</v>
      </c>
      <c>
        <f>(M27*21)/100</f>
      </c>
      <c t="s">
        <v>27</v>
      </c>
    </row>
    <row r="28" spans="1:5" ht="12.75">
      <c r="A28" s="35" t="s">
        <v>55</v>
      </c>
      <c r="E28" s="39" t="s">
        <v>435</v>
      </c>
    </row>
    <row r="29" spans="1:5" ht="12.75">
      <c r="A29" s="35" t="s">
        <v>56</v>
      </c>
      <c r="E29" s="40" t="s">
        <v>418</v>
      </c>
    </row>
    <row r="30" spans="1:5" ht="89.25">
      <c r="A30" t="s">
        <v>57</v>
      </c>
      <c r="E30" s="39" t="s">
        <v>436</v>
      </c>
    </row>
    <row r="31" spans="1:16" ht="12.75">
      <c r="A31" t="s">
        <v>49</v>
      </c>
      <c s="34" t="s">
        <v>71</v>
      </c>
      <c s="34" t="s">
        <v>437</v>
      </c>
      <c s="35" t="s">
        <v>51</v>
      </c>
      <c s="6" t="s">
        <v>438</v>
      </c>
      <c s="36" t="s">
        <v>416</v>
      </c>
      <c s="37">
        <v>1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159</v>
      </c>
      <c>
        <f>(M31*21)/100</f>
      </c>
      <c t="s">
        <v>27</v>
      </c>
    </row>
    <row r="32" spans="1:5" ht="12.75">
      <c r="A32" s="35" t="s">
        <v>55</v>
      </c>
      <c r="E32" s="39" t="s">
        <v>439</v>
      </c>
    </row>
    <row r="33" spans="1:5" ht="12.75">
      <c r="A33" s="35" t="s">
        <v>56</v>
      </c>
      <c r="E33" s="40" t="s">
        <v>418</v>
      </c>
    </row>
    <row r="34" spans="1:5" ht="76.5">
      <c r="A34" t="s">
        <v>57</v>
      </c>
      <c r="E34" s="39" t="s">
        <v>440</v>
      </c>
    </row>
    <row r="35" spans="1:16" ht="12.75">
      <c r="A35" t="s">
        <v>49</v>
      </c>
      <c s="34" t="s">
        <v>205</v>
      </c>
      <c s="34" t="s">
        <v>441</v>
      </c>
      <c s="35" t="s">
        <v>51</v>
      </c>
      <c s="6" t="s">
        <v>442</v>
      </c>
      <c s="36" t="s">
        <v>416</v>
      </c>
      <c s="37">
        <v>1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159</v>
      </c>
      <c>
        <f>(M35*21)/100</f>
      </c>
      <c t="s">
        <v>27</v>
      </c>
    </row>
    <row r="36" spans="1:5" ht="12.75">
      <c r="A36" s="35" t="s">
        <v>55</v>
      </c>
      <c r="E36" s="39" t="s">
        <v>443</v>
      </c>
    </row>
    <row r="37" spans="1:5" ht="12.75">
      <c r="A37" s="35" t="s">
        <v>56</v>
      </c>
      <c r="E37" s="40" t="s">
        <v>444</v>
      </c>
    </row>
    <row r="38" spans="1:5" ht="25.5">
      <c r="A38" t="s">
        <v>57</v>
      </c>
      <c r="E38" s="39" t="s">
        <v>445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