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SO-01-02 - Oprava hromosvodu" sheetId="2" r:id="rId2"/>
    <sheet name="SO-01-02.1 - Stavební práce" sheetId="3" r:id="rId3"/>
    <sheet name="VRN - Vedlejší rozpočtové...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'SO-01-02 - Oprava hromosvodu'!$C$81:$L$187</definedName>
    <definedName name="_xlnm.Print_Area" localSheetId="1">'SO-01-02 - Oprava hromosvodu'!$C$4:$K$41,'SO-01-02 - Oprava hromosvodu'!$C$47:$K$63,'SO-01-02 - Oprava hromosvodu'!$C$69:$L$187</definedName>
    <definedName name="_xlnm.Print_Titles" localSheetId="1">'SO-01-02 - Oprava hromosvodu'!$81:$81</definedName>
    <definedName name="_xlnm._FilterDatabase" localSheetId="2" hidden="1">'SO-01-02.1 - Stavební práce'!$C$88:$L$158</definedName>
    <definedName name="_xlnm.Print_Area" localSheetId="2">'SO-01-02.1 - Stavební práce'!$C$4:$K$41,'SO-01-02.1 - Stavební práce'!$C$47:$K$70,'SO-01-02.1 - Stavební práce'!$C$76:$L$158</definedName>
    <definedName name="_xlnm.Print_Titles" localSheetId="2">'SO-01-02.1 - Stavební práce'!$88:$88</definedName>
    <definedName name="_xlnm._FilterDatabase" localSheetId="3" hidden="1">'VRN - Vedlejší rozpočtové...'!$C$81:$L$93</definedName>
    <definedName name="_xlnm.Print_Area" localSheetId="3">'VRN - Vedlejší rozpočtové...'!$C$4:$K$41,'VRN - Vedlejší rozpočtové...'!$C$47:$K$63,'VRN - Vedlejší rozpočtové...'!$C$69:$L$93</definedName>
    <definedName name="_xlnm.Print_Titles" localSheetId="3">'VRN - Vedlejší rozpočtové...'!$81:$81</definedName>
  </definedNames>
  <calcPr/>
</workbook>
</file>

<file path=xl/calcChain.xml><?xml version="1.0" encoding="utf-8"?>
<calcChain xmlns="http://schemas.openxmlformats.org/spreadsheetml/2006/main">
  <c i="4" l="1" r="K39"/>
  <c r="K38"/>
  <c i="1" r="BA57"/>
  <c i="4" r="K37"/>
  <c i="1" r="AZ57"/>
  <c i="4" r="BI92"/>
  <c r="BH92"/>
  <c r="BG92"/>
  <c r="BF92"/>
  <c r="X92"/>
  <c r="V92"/>
  <c r="T92"/>
  <c r="P92"/>
  <c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BI86"/>
  <c r="BH86"/>
  <c r="BG86"/>
  <c r="BF86"/>
  <c r="X86"/>
  <c r="V86"/>
  <c r="T86"/>
  <c r="P86"/>
  <c r="BI85"/>
  <c r="BH85"/>
  <c r="BG85"/>
  <c r="BF85"/>
  <c r="X85"/>
  <c r="V85"/>
  <c r="T85"/>
  <c r="P85"/>
  <c r="BI84"/>
  <c r="BH84"/>
  <c r="BG84"/>
  <c r="BF84"/>
  <c r="X84"/>
  <c r="V84"/>
  <c r="T84"/>
  <c r="P84"/>
  <c r="J79"/>
  <c r="J78"/>
  <c r="F78"/>
  <c r="F76"/>
  <c r="E74"/>
  <c r="J57"/>
  <c r="J56"/>
  <c r="F56"/>
  <c r="F54"/>
  <c r="E52"/>
  <c r="J18"/>
  <c r="E18"/>
  <c r="F79"/>
  <c r="J17"/>
  <c r="J12"/>
  <c r="J76"/>
  <c r="E7"/>
  <c r="E72"/>
  <c i="3" r="K91"/>
  <c r="K39"/>
  <c r="K38"/>
  <c i="1" r="BA56"/>
  <c i="3" r="K37"/>
  <c i="1" r="AZ56"/>
  <c i="3" r="BI158"/>
  <c r="BH158"/>
  <c r="BG158"/>
  <c r="BF158"/>
  <c r="X158"/>
  <c r="V158"/>
  <c r="T158"/>
  <c r="P158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2"/>
  <c r="BH152"/>
  <c r="BG152"/>
  <c r="BF152"/>
  <c r="X152"/>
  <c r="V152"/>
  <c r="T152"/>
  <c r="P152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4"/>
  <c r="BH144"/>
  <c r="BG144"/>
  <c r="BF144"/>
  <c r="X144"/>
  <c r="V144"/>
  <c r="T144"/>
  <c r="P144"/>
  <c r="BI142"/>
  <c r="BH142"/>
  <c r="BG142"/>
  <c r="BF142"/>
  <c r="X142"/>
  <c r="V142"/>
  <c r="T142"/>
  <c r="P142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2"/>
  <c r="BH132"/>
  <c r="BG132"/>
  <c r="BF132"/>
  <c r="X132"/>
  <c r="V132"/>
  <c r="T132"/>
  <c r="P132"/>
  <c r="BI129"/>
  <c r="BH129"/>
  <c r="BG129"/>
  <c r="BF129"/>
  <c r="X129"/>
  <c r="V129"/>
  <c r="T129"/>
  <c r="P129"/>
  <c r="BI127"/>
  <c r="BH127"/>
  <c r="BG127"/>
  <c r="BF127"/>
  <c r="X127"/>
  <c r="V127"/>
  <c r="T127"/>
  <c r="P127"/>
  <c r="BI125"/>
  <c r="BH125"/>
  <c r="BG125"/>
  <c r="BF125"/>
  <c r="X125"/>
  <c r="V125"/>
  <c r="T125"/>
  <c r="P125"/>
  <c r="BI123"/>
  <c r="BH123"/>
  <c r="BG123"/>
  <c r="BF123"/>
  <c r="X123"/>
  <c r="V123"/>
  <c r="T123"/>
  <c r="P123"/>
  <c r="BI121"/>
  <c r="BH121"/>
  <c r="BG121"/>
  <c r="BF121"/>
  <c r="X121"/>
  <c r="V121"/>
  <c r="T121"/>
  <c r="P121"/>
  <c r="BI115"/>
  <c r="BH115"/>
  <c r="BG115"/>
  <c r="BF115"/>
  <c r="X115"/>
  <c r="V115"/>
  <c r="T115"/>
  <c r="P115"/>
  <c r="BI111"/>
  <c r="BH111"/>
  <c r="BG111"/>
  <c r="BF111"/>
  <c r="X111"/>
  <c r="V111"/>
  <c r="T111"/>
  <c r="P111"/>
  <c r="BI107"/>
  <c r="BH107"/>
  <c r="BG107"/>
  <c r="BF107"/>
  <c r="X107"/>
  <c r="V107"/>
  <c r="T107"/>
  <c r="P107"/>
  <c r="BI105"/>
  <c r="BH105"/>
  <c r="BG105"/>
  <c r="BF105"/>
  <c r="X105"/>
  <c r="V105"/>
  <c r="T105"/>
  <c r="P105"/>
  <c r="BI103"/>
  <c r="BH103"/>
  <c r="BG103"/>
  <c r="BF103"/>
  <c r="X103"/>
  <c r="V103"/>
  <c r="T103"/>
  <c r="P103"/>
  <c r="BI100"/>
  <c r="BH100"/>
  <c r="BG100"/>
  <c r="BF100"/>
  <c r="X100"/>
  <c r="V100"/>
  <c r="T100"/>
  <c r="P100"/>
  <c r="BI97"/>
  <c r="BH97"/>
  <c r="BG97"/>
  <c r="BF97"/>
  <c r="X97"/>
  <c r="V97"/>
  <c r="T97"/>
  <c r="P97"/>
  <c r="BI93"/>
  <c r="BH93"/>
  <c r="BG93"/>
  <c r="BF93"/>
  <c r="X93"/>
  <c r="V93"/>
  <c r="T93"/>
  <c r="P93"/>
  <c r="K63"/>
  <c r="J63"/>
  <c r="I63"/>
  <c r="J86"/>
  <c r="J85"/>
  <c r="F85"/>
  <c r="F83"/>
  <c r="E81"/>
  <c r="J57"/>
  <c r="J56"/>
  <c r="F56"/>
  <c r="F54"/>
  <c r="E52"/>
  <c r="J18"/>
  <c r="E18"/>
  <c r="F86"/>
  <c r="J17"/>
  <c r="J12"/>
  <c r="J83"/>
  <c r="E7"/>
  <c r="E50"/>
  <c i="2" r="K39"/>
  <c r="K38"/>
  <c i="1" r="BA55"/>
  <c i="2" r="K37"/>
  <c i="1" r="AZ55"/>
  <c i="2"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1"/>
  <c r="BH171"/>
  <c r="BG171"/>
  <c r="BF171"/>
  <c r="X171"/>
  <c r="V171"/>
  <c r="T171"/>
  <c r="P171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4"/>
  <c r="BH154"/>
  <c r="BG154"/>
  <c r="BF154"/>
  <c r="X154"/>
  <c r="V154"/>
  <c r="T154"/>
  <c r="P154"/>
  <c r="BI153"/>
  <c r="BH153"/>
  <c r="BG153"/>
  <c r="BF153"/>
  <c r="X153"/>
  <c r="V153"/>
  <c r="T153"/>
  <c r="P153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7"/>
  <c r="BH147"/>
  <c r="BG147"/>
  <c r="BF147"/>
  <c r="X147"/>
  <c r="V147"/>
  <c r="T147"/>
  <c r="P147"/>
  <c r="BI146"/>
  <c r="BH146"/>
  <c r="BG146"/>
  <c r="BF146"/>
  <c r="X146"/>
  <c r="V146"/>
  <c r="T146"/>
  <c r="P146"/>
  <c r="BI145"/>
  <c r="BH145"/>
  <c r="BG145"/>
  <c r="BF145"/>
  <c r="X145"/>
  <c r="V145"/>
  <c r="T145"/>
  <c r="P145"/>
  <c r="BI144"/>
  <c r="BH144"/>
  <c r="BG144"/>
  <c r="BF144"/>
  <c r="X144"/>
  <c r="V144"/>
  <c r="T144"/>
  <c r="P144"/>
  <c r="BI143"/>
  <c r="BH143"/>
  <c r="BG143"/>
  <c r="BF143"/>
  <c r="X143"/>
  <c r="V143"/>
  <c r="T143"/>
  <c r="P143"/>
  <c r="BI142"/>
  <c r="BH142"/>
  <c r="BG142"/>
  <c r="BF142"/>
  <c r="X142"/>
  <c r="V142"/>
  <c r="T142"/>
  <c r="P142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4"/>
  <c r="BH134"/>
  <c r="BG134"/>
  <c r="BF134"/>
  <c r="X134"/>
  <c r="V134"/>
  <c r="T134"/>
  <c r="P134"/>
  <c r="BI133"/>
  <c r="BH133"/>
  <c r="BG133"/>
  <c r="BF133"/>
  <c r="X133"/>
  <c r="V133"/>
  <c r="T133"/>
  <c r="P133"/>
  <c r="BI131"/>
  <c r="BH131"/>
  <c r="BG131"/>
  <c r="BF131"/>
  <c r="X131"/>
  <c r="V131"/>
  <c r="T131"/>
  <c r="P131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7"/>
  <c r="BH127"/>
  <c r="BG127"/>
  <c r="BF127"/>
  <c r="X127"/>
  <c r="V127"/>
  <c r="T127"/>
  <c r="P127"/>
  <c r="BI125"/>
  <c r="BH125"/>
  <c r="BG125"/>
  <c r="BF125"/>
  <c r="X125"/>
  <c r="V125"/>
  <c r="T125"/>
  <c r="P125"/>
  <c r="BI124"/>
  <c r="BH124"/>
  <c r="BG124"/>
  <c r="BF124"/>
  <c r="X124"/>
  <c r="V124"/>
  <c r="T124"/>
  <c r="P124"/>
  <c r="BI122"/>
  <c r="BH122"/>
  <c r="BG122"/>
  <c r="BF122"/>
  <c r="X122"/>
  <c r="V122"/>
  <c r="T122"/>
  <c r="P122"/>
  <c r="BI121"/>
  <c r="BH121"/>
  <c r="BG121"/>
  <c r="BF121"/>
  <c r="X121"/>
  <c r="V121"/>
  <c r="T121"/>
  <c r="P121"/>
  <c r="BI119"/>
  <c r="BH119"/>
  <c r="BG119"/>
  <c r="BF119"/>
  <c r="X119"/>
  <c r="V119"/>
  <c r="T119"/>
  <c r="P119"/>
  <c r="BI117"/>
  <c r="BH117"/>
  <c r="BG117"/>
  <c r="BF117"/>
  <c r="X117"/>
  <c r="V117"/>
  <c r="T117"/>
  <c r="P117"/>
  <c r="BI115"/>
  <c r="BH115"/>
  <c r="BG115"/>
  <c r="BF115"/>
  <c r="X115"/>
  <c r="V115"/>
  <c r="T115"/>
  <c r="P115"/>
  <c r="BI113"/>
  <c r="BH113"/>
  <c r="BG113"/>
  <c r="BF113"/>
  <c r="X113"/>
  <c r="V113"/>
  <c r="T113"/>
  <c r="P113"/>
  <c r="BI112"/>
  <c r="BH112"/>
  <c r="BG112"/>
  <c r="BF112"/>
  <c r="X112"/>
  <c r="V112"/>
  <c r="T112"/>
  <c r="P112"/>
  <c r="BI110"/>
  <c r="BH110"/>
  <c r="BG110"/>
  <c r="BF110"/>
  <c r="X110"/>
  <c r="V110"/>
  <c r="T110"/>
  <c r="P110"/>
  <c r="BI109"/>
  <c r="BH109"/>
  <c r="BG109"/>
  <c r="BF109"/>
  <c r="X109"/>
  <c r="V109"/>
  <c r="T109"/>
  <c r="P109"/>
  <c r="BI107"/>
  <c r="BH107"/>
  <c r="BG107"/>
  <c r="BF107"/>
  <c r="X107"/>
  <c r="V107"/>
  <c r="T107"/>
  <c r="P107"/>
  <c r="BI105"/>
  <c r="BH105"/>
  <c r="BG105"/>
  <c r="BF105"/>
  <c r="X105"/>
  <c r="V105"/>
  <c r="T105"/>
  <c r="P105"/>
  <c r="BI104"/>
  <c r="BH104"/>
  <c r="BG104"/>
  <c r="BF104"/>
  <c r="X104"/>
  <c r="V104"/>
  <c r="T104"/>
  <c r="P104"/>
  <c r="BI103"/>
  <c r="BH103"/>
  <c r="BG103"/>
  <c r="BF103"/>
  <c r="X103"/>
  <c r="V103"/>
  <c r="T103"/>
  <c r="P103"/>
  <c r="BI102"/>
  <c r="BH102"/>
  <c r="BG102"/>
  <c r="BF102"/>
  <c r="X102"/>
  <c r="V102"/>
  <c r="T102"/>
  <c r="P102"/>
  <c r="BI101"/>
  <c r="BH101"/>
  <c r="BG101"/>
  <c r="BF101"/>
  <c r="X101"/>
  <c r="V101"/>
  <c r="T101"/>
  <c r="P101"/>
  <c r="BI100"/>
  <c r="BH100"/>
  <c r="BG100"/>
  <c r="BF100"/>
  <c r="X100"/>
  <c r="V100"/>
  <c r="T100"/>
  <c r="P100"/>
  <c r="BI98"/>
  <c r="BH98"/>
  <c r="BG98"/>
  <c r="BF98"/>
  <c r="X98"/>
  <c r="V98"/>
  <c r="T98"/>
  <c r="P98"/>
  <c r="BI96"/>
  <c r="BH96"/>
  <c r="BG96"/>
  <c r="BF96"/>
  <c r="X96"/>
  <c r="V96"/>
  <c r="T96"/>
  <c r="P96"/>
  <c r="BI95"/>
  <c r="BH95"/>
  <c r="BG95"/>
  <c r="BF95"/>
  <c r="X95"/>
  <c r="V95"/>
  <c r="T95"/>
  <c r="P95"/>
  <c r="BI94"/>
  <c r="BH94"/>
  <c r="BG94"/>
  <c r="BF94"/>
  <c r="X94"/>
  <c r="V94"/>
  <c r="T94"/>
  <c r="P94"/>
  <c r="BI92"/>
  <c r="BH92"/>
  <c r="BG92"/>
  <c r="BF92"/>
  <c r="X92"/>
  <c r="V92"/>
  <c r="T92"/>
  <c r="P92"/>
  <c r="BI89"/>
  <c r="BH89"/>
  <c r="BG89"/>
  <c r="BF89"/>
  <c r="X89"/>
  <c r="V89"/>
  <c r="T89"/>
  <c r="P89"/>
  <c r="BI88"/>
  <c r="BH88"/>
  <c r="BG88"/>
  <c r="BF88"/>
  <c r="X88"/>
  <c r="V88"/>
  <c r="T88"/>
  <c r="P88"/>
  <c r="BI87"/>
  <c r="BH87"/>
  <c r="BG87"/>
  <c r="BF87"/>
  <c r="X87"/>
  <c r="V87"/>
  <c r="T87"/>
  <c r="P87"/>
  <c r="BI86"/>
  <c r="BH86"/>
  <c r="BG86"/>
  <c r="BF86"/>
  <c r="X86"/>
  <c r="V86"/>
  <c r="T86"/>
  <c r="P86"/>
  <c r="BI85"/>
  <c r="BH85"/>
  <c r="BG85"/>
  <c r="BF85"/>
  <c r="X85"/>
  <c r="V85"/>
  <c r="T85"/>
  <c r="P85"/>
  <c r="BI84"/>
  <c r="BH84"/>
  <c r="BG84"/>
  <c r="BF84"/>
  <c r="X84"/>
  <c r="V84"/>
  <c r="T84"/>
  <c r="P84"/>
  <c r="BI83"/>
  <c r="BH83"/>
  <c r="BG83"/>
  <c r="BF83"/>
  <c r="X83"/>
  <c r="V83"/>
  <c r="T83"/>
  <c r="P83"/>
  <c r="J79"/>
  <c r="J78"/>
  <c r="F78"/>
  <c r="F76"/>
  <c r="E74"/>
  <c r="J57"/>
  <c r="J56"/>
  <c r="F56"/>
  <c r="F54"/>
  <c r="E52"/>
  <c r="J18"/>
  <c r="E18"/>
  <c r="F79"/>
  <c r="J17"/>
  <c r="J12"/>
  <c r="J76"/>
  <c r="E7"/>
  <c r="E72"/>
  <c i="1" r="L50"/>
  <c r="AM50"/>
  <c r="AM49"/>
  <c r="L49"/>
  <c r="AM47"/>
  <c r="L47"/>
  <c r="L45"/>
  <c r="L44"/>
  <c i="2" r="Q187"/>
  <c r="Q186"/>
  <c r="Q185"/>
  <c r="R184"/>
  <c r="R183"/>
  <c r="Q182"/>
  <c r="Q181"/>
  <c r="Q180"/>
  <c r="Q179"/>
  <c r="Q174"/>
  <c r="R166"/>
  <c r="Q160"/>
  <c r="R150"/>
  <c r="Q144"/>
  <c r="R135"/>
  <c r="Q122"/>
  <c r="R113"/>
  <c r="Q103"/>
  <c r="R92"/>
  <c r="Q84"/>
  <c r="BK184"/>
  <c r="BK102"/>
  <c r="BK165"/>
  <c r="BK145"/>
  <c r="BK130"/>
  <c r="BK117"/>
  <c r="BK161"/>
  <c i="3" r="Q149"/>
  <c r="Q137"/>
  <c r="R142"/>
  <c r="Q103"/>
  <c r="R107"/>
  <c r="Q121"/>
  <c r="K135"/>
  <c r="BE135"/>
  <c r="BK158"/>
  <c i="2" r="R178"/>
  <c r="R171"/>
  <c r="R169"/>
  <c r="Q166"/>
  <c r="Q164"/>
  <c r="R160"/>
  <c r="Q158"/>
  <c r="Q153"/>
  <c r="Q150"/>
  <c r="R146"/>
  <c r="Q143"/>
  <c r="Q141"/>
  <c r="Q137"/>
  <c r="Q130"/>
  <c r="R125"/>
  <c r="R119"/>
  <c r="R115"/>
  <c r="Q112"/>
  <c r="R109"/>
  <c r="R105"/>
  <c r="R103"/>
  <c r="Q102"/>
  <c r="Q100"/>
  <c r="R96"/>
  <c r="Q95"/>
  <c r="R88"/>
  <c r="Q87"/>
  <c r="Q85"/>
  <c r="Q83"/>
  <c r="BK92"/>
  <c r="BK186"/>
  <c r="BK168"/>
  <c r="BK112"/>
  <c r="BK107"/>
  <c r="BK100"/>
  <c r="BK95"/>
  <c r="BK185"/>
  <c r="BK187"/>
  <c r="BK150"/>
  <c r="BK146"/>
  <c r="BK142"/>
  <c r="BK135"/>
  <c r="BK131"/>
  <c r="BK124"/>
  <c r="BK101"/>
  <c r="BK83"/>
  <c r="BK171"/>
  <c r="BK170"/>
  <c r="BK158"/>
  <c i="3" r="Q139"/>
  <c r="Q147"/>
  <c r="Q100"/>
  <c r="Q155"/>
  <c r="Q111"/>
  <c r="R155"/>
  <c r="R135"/>
  <c r="K144"/>
  <c r="K132"/>
  <c r="BE132"/>
  <c r="BK129"/>
  <c r="BK97"/>
  <c r="K142"/>
  <c r="BE142"/>
  <c i="4" r="Q86"/>
  <c r="R87"/>
  <c r="K86"/>
  <c r="BE86"/>
  <c i="2" r="R187"/>
  <c r="R186"/>
  <c r="R185"/>
  <c r="Q184"/>
  <c r="Q183"/>
  <c r="R182"/>
  <c r="R181"/>
  <c r="R180"/>
  <c r="R179"/>
  <c r="R174"/>
  <c r="Q170"/>
  <c r="Q162"/>
  <c r="R154"/>
  <c r="Q148"/>
  <c r="R143"/>
  <c r="Q133"/>
  <c r="Q124"/>
  <c r="Q117"/>
  <c r="Q109"/>
  <c r="R102"/>
  <c r="Q92"/>
  <c r="R83"/>
  <c r="BK85"/>
  <c r="BK103"/>
  <c r="BK89"/>
  <c r="BK151"/>
  <c r="BK141"/>
  <c r="BK122"/>
  <c r="BK179"/>
  <c i="3" r="R147"/>
  <c r="R111"/>
  <c r="R115"/>
  <c r="Q125"/>
  <c r="Q123"/>
  <c r="Q115"/>
  <c r="K127"/>
  <c r="K115"/>
  <c r="R152"/>
  <c r="R100"/>
  <c r="BK156"/>
  <c r="K137"/>
  <c r="BE137"/>
  <c i="4" r="R85"/>
  <c i="2" r="R144"/>
  <c r="R139"/>
  <c r="Q134"/>
  <c r="R131"/>
  <c r="Q128"/>
  <c r="R124"/>
  <c r="Q119"/>
  <c r="Q115"/>
  <c r="R110"/>
  <c r="Q107"/>
  <c r="R104"/>
  <c r="R101"/>
  <c r="R98"/>
  <c r="R95"/>
  <c r="Q89"/>
  <c r="R87"/>
  <c r="Q86"/>
  <c r="R84"/>
  <c r="BK87"/>
  <c r="BK172"/>
  <c r="BK115"/>
  <c r="BK109"/>
  <c r="BK104"/>
  <c r="BK96"/>
  <c r="BK94"/>
  <c r="BK84"/>
  <c r="BK169"/>
  <c r="BK153"/>
  <c r="BK147"/>
  <c r="BK143"/>
  <c r="BK137"/>
  <c r="BK133"/>
  <c r="BK128"/>
  <c r="BK125"/>
  <c r="BK121"/>
  <c r="BK88"/>
  <c r="BK180"/>
  <c r="BK177"/>
  <c r="BK156"/>
  <c r="BK164"/>
  <c i="3" r="K125"/>
  <c r="R105"/>
  <c r="R158"/>
  <c r="Q135"/>
  <c r="Q158"/>
  <c r="R149"/>
  <c r="R129"/>
  <c r="Q107"/>
  <c r="R123"/>
  <c r="K121"/>
  <c r="BE121"/>
  <c r="BK127"/>
  <c r="BK100"/>
  <c r="K147"/>
  <c r="BE147"/>
  <c r="BK111"/>
  <c i="4" r="Q89"/>
  <c r="R89"/>
  <c r="Q84"/>
  <c r="R86"/>
  <c r="K87"/>
  <c r="BE87"/>
  <c r="K85"/>
  <c r="BE85"/>
  <c i="2" r="F39"/>
  <c r="R177"/>
  <c r="Q172"/>
  <c r="R168"/>
  <c r="Q165"/>
  <c r="R162"/>
  <c r="R158"/>
  <c r="Q154"/>
  <c r="Q151"/>
  <c r="Q147"/>
  <c r="Q145"/>
  <c r="R142"/>
  <c r="Q139"/>
  <c r="R134"/>
  <c r="Q131"/>
  <c r="R127"/>
  <c r="R122"/>
  <c r="Q121"/>
  <c r="R112"/>
  <c r="Q110"/>
  <c r="Q105"/>
  <c r="Q101"/>
  <c r="Q96"/>
  <c r="Q94"/>
  <c r="Q88"/>
  <c r="R86"/>
  <c r="F37"/>
  <c r="BK119"/>
  <c r="BK181"/>
  <c r="BK178"/>
  <c r="BK162"/>
  <c r="BK166"/>
  <c i="3" r="Q152"/>
  <c r="R103"/>
  <c r="Q132"/>
  <c r="Q156"/>
  <c r="R137"/>
  <c r="R127"/>
  <c r="Q127"/>
  <c r="BK152"/>
  <c r="BK115"/>
  <c r="BK144"/>
  <c r="BK105"/>
  <c i="4" r="K89"/>
  <c r="Q87"/>
  <c r="BK89"/>
  <c r="K84"/>
  <c r="BE84"/>
  <c i="2" r="F38"/>
  <c r="Q177"/>
  <c r="Q171"/>
  <c r="Q169"/>
  <c r="R165"/>
  <c r="R161"/>
  <c r="R156"/>
  <c r="R153"/>
  <c r="R148"/>
  <c r="Q146"/>
  <c r="Q142"/>
  <c r="R137"/>
  <c r="R133"/>
  <c r="R128"/>
  <c r="Q125"/>
  <c i="3" r="K155"/>
  <c r="Q105"/>
  <c r="Q93"/>
  <c r="Q144"/>
  <c r="R121"/>
  <c r="R97"/>
  <c r="Q129"/>
  <c r="R132"/>
  <c r="BK155"/>
  <c r="BK125"/>
  <c r="BK123"/>
  <c r="K93"/>
  <c r="BE93"/>
  <c i="4" r="R84"/>
  <c r="R88"/>
  <c r="Q85"/>
  <c r="BK88"/>
  <c i="2" r="Q178"/>
  <c r="R172"/>
  <c r="R170"/>
  <c r="Q168"/>
  <c r="R164"/>
  <c r="Q161"/>
  <c r="Q156"/>
  <c r="R151"/>
  <c r="R147"/>
  <c r="R145"/>
  <c r="R141"/>
  <c r="Q135"/>
  <c r="R130"/>
  <c r="Q127"/>
  <c r="R121"/>
  <c r="R117"/>
  <c r="Q113"/>
  <c r="R107"/>
  <c r="Q104"/>
  <c r="R100"/>
  <c r="Q98"/>
  <c r="R94"/>
  <c r="R89"/>
  <c r="R85"/>
  <c i="1" r="AU54"/>
  <c i="2" r="BK113"/>
  <c r="BK105"/>
  <c r="BK98"/>
  <c r="BK86"/>
  <c r="BK174"/>
  <c r="BK154"/>
  <c r="BK148"/>
  <c r="BK144"/>
  <c r="BK139"/>
  <c r="BK134"/>
  <c r="BK127"/>
  <c r="BK110"/>
  <c r="BK183"/>
  <c r="BK182"/>
  <c r="BK160"/>
  <c i="3" r="R144"/>
  <c r="Q142"/>
  <c r="R93"/>
  <c r="R125"/>
  <c r="R156"/>
  <c r="R139"/>
  <c r="K111"/>
  <c r="Q97"/>
  <c r="K139"/>
  <c r="BE139"/>
  <c r="BK107"/>
  <c r="BK149"/>
  <c r="BK103"/>
  <c i="4" r="R92"/>
  <c r="Q88"/>
  <c r="Q92"/>
  <c r="K92"/>
  <c r="BE92"/>
  <c i="2" r="K36"/>
  <c i="3" l="1" r="V102"/>
  <c r="Q110"/>
  <c r="I66"/>
  <c r="R146"/>
  <c r="J69"/>
  <c r="T146"/>
  <c i="2" r="Q173"/>
  <c r="I62"/>
  <c i="3" r="T102"/>
  <c r="R120"/>
  <c r="R119"/>
  <c r="J67"/>
  <c i="2" r="X173"/>
  <c r="X82"/>
  <c i="3" r="V92"/>
  <c r="R102"/>
  <c r="J65"/>
  <c r="R110"/>
  <c r="J66"/>
  <c r="Q146"/>
  <c r="I69"/>
  <c i="2" r="BK173"/>
  <c r="K173"/>
  <c r="K62"/>
  <c i="3" r="T92"/>
  <c r="BK102"/>
  <c r="K102"/>
  <c r="K65"/>
  <c r="Q102"/>
  <c r="I65"/>
  <c r="BK110"/>
  <c r="K110"/>
  <c r="K66"/>
  <c r="V110"/>
  <c r="Q120"/>
  <c r="I68"/>
  <c i="2" r="V173"/>
  <c r="V82"/>
  <c i="3" r="Q92"/>
  <c r="I64"/>
  <c r="T120"/>
  <c r="T119"/>
  <c r="X146"/>
  <c i="4" r="X83"/>
  <c r="X82"/>
  <c i="2" r="R173"/>
  <c r="J62"/>
  <c i="3" r="R92"/>
  <c r="R90"/>
  <c r="J62"/>
  <c r="X102"/>
  <c r="T110"/>
  <c r="X110"/>
  <c r="X120"/>
  <c r="X119"/>
  <c r="V146"/>
  <c i="4" r="V83"/>
  <c r="V82"/>
  <c r="Q83"/>
  <c r="Q82"/>
  <c r="I61"/>
  <c r="K30"/>
  <c i="1" r="AS57"/>
  <c i="2" r="T173"/>
  <c r="T82"/>
  <c i="1" r="AW55"/>
  <c i="3" r="X92"/>
  <c r="X90"/>
  <c r="X89"/>
  <c r="V120"/>
  <c r="V119"/>
  <c i="4" r="T83"/>
  <c r="T82"/>
  <c i="1" r="AW57"/>
  <c i="4" r="R83"/>
  <c r="R82"/>
  <c r="J61"/>
  <c r="K31"/>
  <c i="1" r="AT57"/>
  <c i="2" r="Q82"/>
  <c r="I61"/>
  <c r="K30"/>
  <c i="1" r="AS55"/>
  <c i="2" r="R82"/>
  <c r="J61"/>
  <c r="K31"/>
  <c i="1" r="AT55"/>
  <c i="2" r="BK82"/>
  <c r="K82"/>
  <c i="4" r="F57"/>
  <c r="BE89"/>
  <c r="J54"/>
  <c i="3" r="R89"/>
  <c r="J61"/>
  <c r="K31"/>
  <c i="1" r="AT56"/>
  <c i="4" r="E50"/>
  <c i="3" r="BE111"/>
  <c r="BE115"/>
  <c r="BE125"/>
  <c r="J54"/>
  <c r="F57"/>
  <c r="E79"/>
  <c r="BE127"/>
  <c r="BE144"/>
  <c r="BE155"/>
  <c i="1" r="BE55"/>
  <c i="2" r="E50"/>
  <c r="J54"/>
  <c r="F57"/>
  <c i="1" r="BD55"/>
  <c r="AY55"/>
  <c r="BF55"/>
  <c i="2" r="K165"/>
  <c r="BE165"/>
  <c r="K107"/>
  <c r="BE107"/>
  <c r="K150"/>
  <c r="BE150"/>
  <c r="K146"/>
  <c r="BE146"/>
  <c r="K142"/>
  <c r="BE142"/>
  <c i="3" r="BK139"/>
  <c r="BK142"/>
  <c r="F39"/>
  <c i="1" r="BF56"/>
  <c i="4" r="BK87"/>
  <c r="BK92"/>
  <c i="2" r="F36"/>
  <c r="K135"/>
  <c r="BE135"/>
  <c r="K172"/>
  <c r="BE172"/>
  <c r="K83"/>
  <c r="BE83"/>
  <c r="K103"/>
  <c r="BE103"/>
  <c r="K158"/>
  <c r="BE158"/>
  <c r="K102"/>
  <c r="BE102"/>
  <c r="K124"/>
  <c r="BE124"/>
  <c r="K180"/>
  <c r="BE180"/>
  <c r="K104"/>
  <c r="BE104"/>
  <c r="K134"/>
  <c r="BE134"/>
  <c r="K171"/>
  <c r="BE171"/>
  <c r="K101"/>
  <c r="BE101"/>
  <c r="K143"/>
  <c r="BE143"/>
  <c r="K131"/>
  <c r="BE131"/>
  <c r="K156"/>
  <c r="BE156"/>
  <c i="3" r="K123"/>
  <c r="BE123"/>
  <c r="F37"/>
  <c i="1" r="BD56"/>
  <c i="4" r="BK85"/>
  <c i="1" r="AT54"/>
  <c i="2" r="K160"/>
  <c r="BE160"/>
  <c r="K186"/>
  <c r="BE186"/>
  <c r="K145"/>
  <c r="BE145"/>
  <c r="K98"/>
  <c r="BE98"/>
  <c r="K139"/>
  <c r="BE139"/>
  <c r="K86"/>
  <c r="BE86"/>
  <c r="K119"/>
  <c r="BE119"/>
  <c r="K148"/>
  <c r="BE148"/>
  <c r="K87"/>
  <c r="BE87"/>
  <c r="K137"/>
  <c r="BE137"/>
  <c r="K84"/>
  <c r="BE84"/>
  <c r="K168"/>
  <c r="BE168"/>
  <c r="K151"/>
  <c r="BE151"/>
  <c r="K187"/>
  <c r="BE187"/>
  <c i="3" r="K105"/>
  <c r="BE105"/>
  <c r="K156"/>
  <c r="BE156"/>
  <c r="F38"/>
  <c i="1" r="BE56"/>
  <c i="4" r="K36"/>
  <c i="1" r="AY57"/>
  <c i="2" r="K147"/>
  <c r="BE147"/>
  <c r="K182"/>
  <c r="BE182"/>
  <c r="K94"/>
  <c r="BE94"/>
  <c r="K179"/>
  <c r="BE179"/>
  <c r="K110"/>
  <c r="BE110"/>
  <c r="K130"/>
  <c r="BE130"/>
  <c r="K154"/>
  <c r="BE154"/>
  <c r="K96"/>
  <c r="BE96"/>
  <c r="K128"/>
  <c r="BE128"/>
  <c r="K161"/>
  <c r="BE161"/>
  <c r="K181"/>
  <c r="BE181"/>
  <c r="K112"/>
  <c r="BE112"/>
  <c r="K162"/>
  <c r="BE162"/>
  <c r="K92"/>
  <c r="BE92"/>
  <c r="K170"/>
  <c r="BE170"/>
  <c i="3" r="BK137"/>
  <c r="BK121"/>
  <c r="BK132"/>
  <c r="BK147"/>
  <c r="BK146"/>
  <c r="K146"/>
  <c r="K69"/>
  <c r="K129"/>
  <c r="BE129"/>
  <c r="K103"/>
  <c r="BE103"/>
  <c r="BK135"/>
  <c r="K107"/>
  <c r="BE107"/>
  <c r="K158"/>
  <c r="BE158"/>
  <c i="4" r="F36"/>
  <c i="1" r="BC57"/>
  <c i="4" r="K88"/>
  <c r="BE88"/>
  <c i="2" r="K89"/>
  <c r="BE89"/>
  <c r="K133"/>
  <c r="BE133"/>
  <c r="K144"/>
  <c r="BE144"/>
  <c r="K113"/>
  <c r="BE113"/>
  <c r="K178"/>
  <c r="BE178"/>
  <c r="K121"/>
  <c r="BE121"/>
  <c r="K183"/>
  <c r="BE183"/>
  <c i="3" r="K97"/>
  <c r="BE97"/>
  <c r="K100"/>
  <c r="BE100"/>
  <c r="BK93"/>
  <c r="BK92"/>
  <c r="K92"/>
  <c r="K64"/>
  <c r="K149"/>
  <c r="BE149"/>
  <c i="4" r="F39"/>
  <c i="1" r="BF57"/>
  <c i="2" r="K32"/>
  <c r="K153"/>
  <c r="BE153"/>
  <c r="K95"/>
  <c r="BE95"/>
  <c r="K174"/>
  <c r="BE174"/>
  <c r="K184"/>
  <c r="BE184"/>
  <c r="K164"/>
  <c r="BE164"/>
  <c i="3" r="F36"/>
  <c i="1" r="BC56"/>
  <c i="4" r="F37"/>
  <c i="1" r="BD57"/>
  <c i="3" r="K152"/>
  <c r="BE152"/>
  <c i="4" r="BK86"/>
  <c r="F38"/>
  <c i="1" r="BE57"/>
  <c i="2" r="K122"/>
  <c r="BE122"/>
  <c r="K166"/>
  <c r="BE166"/>
  <c r="K85"/>
  <c r="BE85"/>
  <c r="K115"/>
  <c r="BE115"/>
  <c r="K88"/>
  <c r="BE88"/>
  <c r="K117"/>
  <c r="BE117"/>
  <c r="K169"/>
  <c r="BE169"/>
  <c r="K100"/>
  <c r="BE100"/>
  <c r="K125"/>
  <c r="BE125"/>
  <c r="K141"/>
  <c r="BE141"/>
  <c r="K185"/>
  <c r="BE185"/>
  <c r="K127"/>
  <c r="BE127"/>
  <c r="K109"/>
  <c r="BE109"/>
  <c r="K105"/>
  <c r="BE105"/>
  <c r="K177"/>
  <c r="BE177"/>
  <c i="3" r="K36"/>
  <c i="1" r="AY56"/>
  <c i="4" r="BK84"/>
  <c i="3" l="1" r="V90"/>
  <c r="V89"/>
  <c r="T90"/>
  <c r="T89"/>
  <c i="1" r="AW56"/>
  <c r="BC55"/>
  <c r="AG55"/>
  <c i="2" r="K61"/>
  <c i="3" r="Q119"/>
  <c r="I67"/>
  <c r="Q90"/>
  <c r="Q89"/>
  <c r="I61"/>
  <c r="K30"/>
  <c i="1" r="AS56"/>
  <c i="3" r="J64"/>
  <c r="J68"/>
  <c r="BK90"/>
  <c r="K90"/>
  <c r="K62"/>
  <c i="4" r="I62"/>
  <c r="J62"/>
  <c i="3" r="BK120"/>
  <c r="K120"/>
  <c r="K68"/>
  <c i="4" r="BK83"/>
  <c r="BK82"/>
  <c r="K82"/>
  <c i="1" r="BD54"/>
  <c r="AZ54"/>
  <c r="AW54"/>
  <c i="2" r="F35"/>
  <c i="1" r="BB55"/>
  <c r="AS54"/>
  <c i="3" r="K35"/>
  <c i="1" r="AX56"/>
  <c r="AV56"/>
  <c i="4" r="K32"/>
  <c i="1" r="AG57"/>
  <c r="BF54"/>
  <c r="W33"/>
  <c r="BC54"/>
  <c r="W30"/>
  <c i="4" r="K35"/>
  <c i="1" r="AX57"/>
  <c r="AV57"/>
  <c r="AN57"/>
  <c i="2" r="K35"/>
  <c i="1" r="AX55"/>
  <c r="AV55"/>
  <c r="AN55"/>
  <c i="3" r="F35"/>
  <c i="1" r="BB56"/>
  <c i="4" r="F35"/>
  <c i="1" r="BB57"/>
  <c r="BE54"/>
  <c r="W32"/>
  <c i="3" l="1" r="I62"/>
  <c r="BK119"/>
  <c r="K119"/>
  <c r="K67"/>
  <c i="4" r="K61"/>
  <c r="K83"/>
  <c r="K62"/>
  <c r="K41"/>
  <c i="2" r="K41"/>
  <c i="1" r="BB54"/>
  <c r="W29"/>
  <c r="AY54"/>
  <c r="AK30"/>
  <c r="BA54"/>
  <c r="W31"/>
  <c i="3" l="1" r="BK89"/>
  <c r="K89"/>
  <c r="K61"/>
  <c i="1" r="AX54"/>
  <c r="AK29"/>
  <c i="3" l="1" r="K32"/>
  <c i="1" r="AG56"/>
  <c r="AG54"/>
  <c r="AK26"/>
  <c r="AV54"/>
  <c i="3" l="1" r="K41"/>
  <c i="1" r="AN56"/>
  <c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<sst xmlns="http://schemas.openxmlformats.org/spreadsheetml/2006/main">
  <si>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</si>
  <si>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</si>
  <si>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</si>
  <si>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</si>
  <si>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</si>
  <si>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</si>
  <si>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{1f0e54cf-2840-4792-92d0-344975f2b360}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</si>
  <si>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</si>
  <si>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</si>
  <si>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</si>
  <si>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</si>
  <si>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</si>
  <si>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</si>
  <si>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</si>
  <si>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</si>
  <si>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022023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</si>
  <si>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</si>
  <si>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</si>
  <si>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Olomouc ADM Nerudova – oprava hromosvodu</t>
  </si>
  <si>
    <t>KSO:</t>
  </si>
  <si>
    <t>828 1</t>
  </si>
  <si>
    <t>CC-CZ:</t>
  </si>
  <si>
    <t/>
  </si>
  <si>
    <t>Místo:</t>
  </si>
  <si>
    <t>Olomouc, Nerudova 1</t>
  </si>
  <si>
    <t>Datum:</t>
  </si>
  <si>
    <t>1. 2. 2023</t>
  </si>
  <si>
    <t>Zadavatel:</t>
  </si>
  <si>
    <t>IČ:</t>
  </si>
  <si>
    <t>70994234</t>
  </si>
  <si>
    <t>Správa železnic, státní organizace, OŘ Olomouc</t>
  </si>
  <si>
    <t>DIČ:</t>
  </si>
  <si>
    <t>CZ70994234</t>
  </si>
  <si>
    <t>Uchazeč:</t>
  </si>
  <si>
    <t>Vyplň údaj</t>
  </si>
  <si>
    <t>Projektant:</t>
  </si>
  <si>
    <t>7755210</t>
  </si>
  <si>
    <t>VALDAV elektro s.r.o.</t>
  </si>
  <si>
    <t>CZ07755210</t>
  </si>
  <si>
    <t>Zpracovatel:</t>
  </si>
  <si>
    <t>Ing.David Valenčín</t>
  </si>
  <si>
    <t>Poznámka:</t>
  </si>
  <si>
    <t xml:space="preserve">Soupis prací je sestaven s využitím Cenové soustavy Sborník pro údržbu a opravy železniční infrastruktury. Viz. https://www.sfdi.cz/pravidla-metodiky-a-ceniky/cenove-databaze/. V soupisu jsou také uvedeny R - položky pro dodávky ve Sborníku železnic neuvedené._x000d_
_x000d_
Ostatní položky které nejsou obsaženy ve Sborníku železnic jsou čerpáony z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</si>
  <si>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</si>
  <si>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</si>
  <si>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</si>
  <si>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</si>
  <si>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</si>
  <si>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</si>
  <si>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</si>
  <si>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</si>
  <si>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</si>
  <si>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</si>
  <si>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</si>
  <si>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</si>
  <si>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</si>
  <si>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</si>
  <si>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</si>
  <si>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</si>
  <si>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</si>
  <si>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</si>
  <si>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</si>
  <si>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</si>
  <si>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</si>
  <si>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</si>
  <si>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</si>
  <si>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</si>
  <si>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</si>
  <si>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</si>
  <si>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</si>
  <si>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</si>
  <si>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</si>
  <si>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</si>
  <si>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</si>
  <si>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</si>
  <si>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</si>
  <si>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</si>
  <si>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</si>
  <si>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</si>
  <si>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</si>
  <si>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</si>
  <si>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</si>
  <si>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</si>
  <si>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</si>
  <si>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SO-01-02</t>
  </si>
  <si>
    <t>Oprava hromosvodu</t>
  </si>
  <si>
    <t>STA</t>
  </si>
  <si>
    <t>1</t>
  </si>
  <si>
    <t>{37ef6633-cf40-469e-9cf0-2486b81cca3b}</t>
  </si>
  <si>
    <t>2</t>
  </si>
  <si>
    <t>SO-01-02.1</t>
  </si>
  <si>
    <t>Stavební práce</t>
  </si>
  <si>
    <t>{9c2184aa-b8d0-4844-8e87-2e699af95b94}</t>
  </si>
  <si>
    <t>VRN</t>
  </si>
  <si>
    <t>Vedlejší rozpočtové náklady</t>
  </si>
  <si>
    <t>VON</t>
  </si>
  <si>
    <t>{606d9ddc-ecb2-4696-969a-383e8e266a52}</t>
  </si>
  <si>
    <t>KRYCÍ LIST SOUPISU PRACÍ</t>
  </si>
  <si>
    <t>Objekt:</t>
  </si>
  <si>
    <t>SO-01-02 - Oprava hromosvodu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</si>
  <si>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</si>
  <si>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</si>
  <si>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</si>
  <si>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</si>
  <si>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</si>
  <si>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</si>
  <si>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</si>
  <si>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</si>
  <si>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OST - Ostatní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</si>
  <si>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</si>
  <si>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</si>
  <si>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</si>
  <si>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</si>
  <si>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</si>
  <si>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</si>
  <si>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</si>
  <si>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</si>
  <si>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</si>
  <si>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</si>
  <si>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</si>
  <si>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</si>
  <si>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</si>
  <si>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</si>
  <si>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</si>
  <si>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</si>
  <si>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</si>
  <si>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</si>
  <si>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7491600740_R</t>
  </si>
  <si>
    <t>Uzemnění Hromosvodné vedení, Podpůrná trubka GFK/Al 3200 mm, jímací tyč 2500 mm</t>
  </si>
  <si>
    <t>kus</t>
  </si>
  <si>
    <t>Sborník UOŽI 01 2021</t>
  </si>
  <si>
    <t>8</t>
  </si>
  <si>
    <t>ROZPOCET</t>
  </si>
  <si>
    <t>4</t>
  </si>
  <si>
    <t>-1635525476</t>
  </si>
  <si>
    <t>K</t>
  </si>
  <si>
    <t>7491653030</t>
  </si>
  <si>
    <t>Montáž hromosvodného vedení jímací tyče včetně stojanu, délky do 5 m - včetně upevňovacích prvků a svorek, připojení</t>
  </si>
  <si>
    <t>m</t>
  </si>
  <si>
    <t>Sborník UOŽI 01 2023</t>
  </si>
  <si>
    <t>512</t>
  </si>
  <si>
    <t>11355834</t>
  </si>
  <si>
    <t>3</t>
  </si>
  <si>
    <t>7491600320_R</t>
  </si>
  <si>
    <t>Uzemnění Hromosvodné vedení, Držák podpůrné trubky, vyložení 95 mm</t>
  </si>
  <si>
    <t>291887846</t>
  </si>
  <si>
    <t>7491351030</t>
  </si>
  <si>
    <t>Montáž ocelových profilů trubek - na rošt, na stožár apod. včetně naznačení trasy, rozměření, řezání trubek, kladení, osazení, zajištění a upevnění</t>
  </si>
  <si>
    <t>-1318148400</t>
  </si>
  <si>
    <t>5</t>
  </si>
  <si>
    <t>7491600340_R</t>
  </si>
  <si>
    <t>Uzemnění Hromosvodné vedení, Sada pro upevnění vodičů HVI long vně podpůrné trubky</t>
  </si>
  <si>
    <t>1136988411</t>
  </si>
  <si>
    <t>6</t>
  </si>
  <si>
    <t>7491600360_R</t>
  </si>
  <si>
    <t>Uzemnění Hromosvodné vedení, Sada připojovacích prvků pro vodiče s VNI (s=0,75m vzduch) HVI long k uložení uvnitř podpůrné trubky.</t>
  </si>
  <si>
    <t>1137175986</t>
  </si>
  <si>
    <t>7</t>
  </si>
  <si>
    <t>7491654050</t>
  </si>
  <si>
    <t>Montáž svorek bleskojistek hromosvodných venkovní provedení - včetně upevňovacích a připojovacích prvků</t>
  </si>
  <si>
    <t>-374206595</t>
  </si>
  <si>
    <t>P</t>
  </si>
  <si>
    <t>Poznámka k položce:_x000d_
Pozn. - Montáž sad připojovacích prvků systému HVI (vnější a vnitřní)</t>
  </si>
  <si>
    <t>VV</t>
  </si>
  <si>
    <t>17+17</t>
  </si>
  <si>
    <t>7491600350_R</t>
  </si>
  <si>
    <t>Uzemnění Hromosvodné vedení, Vodič s vysokonapěťovou izolací (s=0,75m vzduch) HVI long, šedý, průměr 23 mm.</t>
  </si>
  <si>
    <t>1147192396</t>
  </si>
  <si>
    <t xml:space="preserve">Poznámka k položce:_x000d_
Poznámka -  před objednáním ověřit  potřebnou metráž vodičů na místě !</t>
  </si>
  <si>
    <t>9</t>
  </si>
  <si>
    <t>7491653020</t>
  </si>
  <si>
    <t>Montáž hromosvodného vedení vodičů izolačních hromosvodných</t>
  </si>
  <si>
    <t>-764256171</t>
  </si>
  <si>
    <t>10</t>
  </si>
  <si>
    <t>7491600370_R</t>
  </si>
  <si>
    <t>Uzemnění Hromosvodné vedení, Připojovací prvky pro vodiče s VNI (s=0,75m vzduch) HVI long k uložení vně podpůrné trubky.</t>
  </si>
  <si>
    <t>-1315543094</t>
  </si>
  <si>
    <t>11</t>
  </si>
  <si>
    <t>1603923162</t>
  </si>
  <si>
    <t>12</t>
  </si>
  <si>
    <t>7491600380_R</t>
  </si>
  <si>
    <t>Uzemnění Hromosvodné vedení, HVI strip 20</t>
  </si>
  <si>
    <t>-551174795</t>
  </si>
  <si>
    <t>Poznámka k položce:_x000d_
Pozn. - nástroj pro odstranění polovodivého pláště a současně PE izolace z vodiče HVI a HVI-light s vnějším průměrem 20 mm.</t>
  </si>
  <si>
    <t>13</t>
  </si>
  <si>
    <t>7491600390_R</t>
  </si>
  <si>
    <t>Uzemnění Hromosvodné vedení, Stojan tříramenný malý (sklon do 10°; r=620 mm)</t>
  </si>
  <si>
    <t>-690651568</t>
  </si>
  <si>
    <t>14</t>
  </si>
  <si>
    <t>7491451010</t>
  </si>
  <si>
    <t>Montáž kabelových stojin a ocelových roštů stojin nástěnných nebo závěsných s kabelovými výložníky pro kabelové rošty do 3 x 300-400 mm - včetně rozměření, usazení, vyvážení, upevnění, sváření a elektrického pospojování</t>
  </si>
  <si>
    <t>655380091</t>
  </si>
  <si>
    <t>7491600400_R</t>
  </si>
  <si>
    <t>Uzemnění Hromosvodné vedení, Podstavec 17 kg</t>
  </si>
  <si>
    <t>1098761544</t>
  </si>
  <si>
    <t>16</t>
  </si>
  <si>
    <t>-919100844</t>
  </si>
  <si>
    <t>17</t>
  </si>
  <si>
    <t>7491600410_R</t>
  </si>
  <si>
    <t>Uzemnění Hromosvodné vedení, Podložka velká</t>
  </si>
  <si>
    <t>1563781544</t>
  </si>
  <si>
    <t>18</t>
  </si>
  <si>
    <t>7499151010_R</t>
  </si>
  <si>
    <t>Dokončovací práce na elektrickém zařízení, podložení konstrukcí, stojanů a patek</t>
  </si>
  <si>
    <t>hod</t>
  </si>
  <si>
    <t>-333917608</t>
  </si>
  <si>
    <t xml:space="preserve">Poznámka k položce:_x000d_
Pozn. - manipulační práce, vkládání  podložek pod stojany vnějšího hromosvodu</t>
  </si>
  <si>
    <t>19</t>
  </si>
  <si>
    <t>7491600420_R</t>
  </si>
  <si>
    <t>Uzemnění Hromosvodné vedení, Zkušební svorka nerez pro spojení kruhových vodičů a zaváděcí tyče</t>
  </si>
  <si>
    <t>-1491899685</t>
  </si>
  <si>
    <t>Poznámka k položce:_x000d_
Pozn - jedná se o svody systému vnějšího vyrovnání potenciálu</t>
  </si>
  <si>
    <t>20</t>
  </si>
  <si>
    <t>7491651044</t>
  </si>
  <si>
    <t>Montáž vnitřního uzemnění ostatní svorka zkušební, spojovací, odbočná a upevňovací</t>
  </si>
  <si>
    <t>2072745157</t>
  </si>
  <si>
    <t>7491600430_R</t>
  </si>
  <si>
    <t>Uzemnění Hromosvodné vedení, Svorka univerzální pro spojení dvou kruhových vodičů, nerez</t>
  </si>
  <si>
    <t>2004356532</t>
  </si>
  <si>
    <t>Poznámka k položce:_x000d_
Pozn - svorky propojení pospojování</t>
  </si>
  <si>
    <t>22</t>
  </si>
  <si>
    <t>7491654010</t>
  </si>
  <si>
    <t>Montáž svorek spojovacích se 2 šrouby (typ SS, SO, SR03, aj.)</t>
  </si>
  <si>
    <t>1425427848</t>
  </si>
  <si>
    <t>23</t>
  </si>
  <si>
    <t>7491600440_R</t>
  </si>
  <si>
    <t>Uzemnění Hromosvodné vedení, Číselný lístek k označení svodu pro kruhové nebo páskové vodiče s vyraženým číslem ozn. mat. 4810xx</t>
  </si>
  <si>
    <t>465800740</t>
  </si>
  <si>
    <t>Poznámka k položce:_x000d_
Pozn. - označení 481001-481014 (HVI)</t>
  </si>
  <si>
    <t>24</t>
  </si>
  <si>
    <t>7491600450_R</t>
  </si>
  <si>
    <t>Uzemnění Hromosvodné vedení, Číselný lístek pro zaváděcí tyče k označení svodu pospojování s vyraženým číslem, ozn. mat. 4820xx</t>
  </si>
  <si>
    <t>1394341798</t>
  </si>
  <si>
    <t>Poznámka k položce:_x000d_
Pozn. - označení EKVI</t>
  </si>
  <si>
    <t>25</t>
  </si>
  <si>
    <t>7494758020</t>
  </si>
  <si>
    <t>Montáž ostatních zařízení rozvaděčů nn označovací štítek - do rozvaděče nebo skříně</t>
  </si>
  <si>
    <t>863044273</t>
  </si>
  <si>
    <t>14+5</t>
  </si>
  <si>
    <t>26</t>
  </si>
  <si>
    <t>7491600460_R</t>
  </si>
  <si>
    <t xml:space="preserve">Uzemnění Hromosvodné vedení, Podpěra vedení vysokonapěťového vodiče HVI na ploché střechy 4,7 kg </t>
  </si>
  <si>
    <t>-1443159109</t>
  </si>
  <si>
    <t>Poznámka k položce:_x000d_
Pozn. (ozn.mat. - střešní držák vedení pro HVI)</t>
  </si>
  <si>
    <t>27</t>
  </si>
  <si>
    <t>7491651042_R</t>
  </si>
  <si>
    <t>Uzemnění Hromosvodné vedeníí, Montáž podpěry HVI 4,7kg na ploché střechy</t>
  </si>
  <si>
    <t>732344571</t>
  </si>
  <si>
    <t>28</t>
  </si>
  <si>
    <t>7491600470_R</t>
  </si>
  <si>
    <t>Uzemnění Hromosvodné vedení, Držák vedení HVI se závitem M8 na zeď.</t>
  </si>
  <si>
    <t>567099968</t>
  </si>
  <si>
    <t>Poznámka k položce:_x000d_
Pozn. držák vedení HVI se závitem M8 na zeď, provedení nerez, s příložkou a dvěma šrouby</t>
  </si>
  <si>
    <t>29</t>
  </si>
  <si>
    <t>7491651042</t>
  </si>
  <si>
    <t>Montáž vnitřního uzemnění ostatní podpěra vedení PV 42 pro FeZn 30x4 mm</t>
  </si>
  <si>
    <t>188514918</t>
  </si>
  <si>
    <t>30</t>
  </si>
  <si>
    <t>7491600480_R</t>
  </si>
  <si>
    <t>Uzemnění Hromosvodné vedení, Umělohmotná krytka pod podpěru vedení HVI</t>
  </si>
  <si>
    <t>-772901374</t>
  </si>
  <si>
    <t>Poznámka k položce:_x000d_
Pozn. umělohmotná krytka, šedá, výška 5mm, průměr 37mm</t>
  </si>
  <si>
    <t>31</t>
  </si>
  <si>
    <t>7491600490_R</t>
  </si>
  <si>
    <t>Uzemnění Hromosvodné vedení, Podpěra vedení HVI s upínacím páskem</t>
  </si>
  <si>
    <t>-695116064</t>
  </si>
  <si>
    <t>32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</si>
  <si>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</si>
  <si>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</si>
  <si>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907284873</t>
  </si>
  <si>
    <t>Poznámka k položce:_x000d_
Pozn. práce spojené s montážíí prvků hromosvodu a zabudováním pomocného materiálu do stavby</t>
  </si>
  <si>
    <t>33</t>
  </si>
  <si>
    <t>7491600500_R</t>
  </si>
  <si>
    <t>Uzemnění Hromosvodné vedení, Upevňovací a kotvící materiál</t>
  </si>
  <si>
    <t>kpl.</t>
  </si>
  <si>
    <t>1987711829</t>
  </si>
  <si>
    <t>34</t>
  </si>
  <si>
    <t>704353907</t>
  </si>
  <si>
    <t>Poznámka k položce:_x000d_
Pozn. práce spojené s kotvení prvků hromosvodu a zabudováním pomocného materiálu do stavby</t>
  </si>
  <si>
    <t>35</t>
  </si>
  <si>
    <t>7491601160_R</t>
  </si>
  <si>
    <t>Uzemnění Hromosvodné vedení, Podpěra vedení AlMgSi 8 mm na plochou střechu, nerez</t>
  </si>
  <si>
    <t>-194888075</t>
  </si>
  <si>
    <t>36</t>
  </si>
  <si>
    <t>7491601170_R</t>
  </si>
  <si>
    <t>Uzemnění Hromosvodné vedení, Podpěra vedení AlMgSi 8 mm na zeď, nerez</t>
  </si>
  <si>
    <t>-1726517773</t>
  </si>
  <si>
    <t>37</t>
  </si>
  <si>
    <t>7491600550_R</t>
  </si>
  <si>
    <t>Uzemnění Hromosvodné vedení, Drát uzem. AL pr.8 AlMgSi měkký</t>
  </si>
  <si>
    <t>813337534</t>
  </si>
  <si>
    <t>Poznámka k položce:_x000d_
Pozn. - pospojování prvků v ochranném prostoru</t>
  </si>
  <si>
    <t>38</t>
  </si>
  <si>
    <t>7491653010</t>
  </si>
  <si>
    <t>Montáž hromosvodného vedení svodových vodičů průměru do 10 mm z pozinkované oceli (FeZn) nebo měděného (Cu) s podpěrami - upevnění, propojení a připojení pomocí svorek</t>
  </si>
  <si>
    <t>-648980983</t>
  </si>
  <si>
    <t>550+150</t>
  </si>
  <si>
    <t>39</t>
  </si>
  <si>
    <t>7491601490_R</t>
  </si>
  <si>
    <t>Uzemnění Hromosvodné vedení, Připojovací svorka UNI na falc a konstrukce</t>
  </si>
  <si>
    <t>927681252</t>
  </si>
  <si>
    <t xml:space="preserve">Poznámka k položce:_x000d_
Pozn. -  pospojování prvků v ochranném prostoru</t>
  </si>
  <si>
    <t>40</t>
  </si>
  <si>
    <t>1907686848</t>
  </si>
  <si>
    <t>41</t>
  </si>
  <si>
    <t>7491600860</t>
  </si>
  <si>
    <t>Uzemnění Hromosvodné vedení Objímka OJ</t>
  </si>
  <si>
    <t>38942642</t>
  </si>
  <si>
    <t>42</t>
  </si>
  <si>
    <t>7491654012</t>
  </si>
  <si>
    <t>Montáž svorek spojovacích se 3 a více šrouby (typ ST, SJ, SK, SZ, SR01, 02, aj.)</t>
  </si>
  <si>
    <t>-830396290</t>
  </si>
  <si>
    <t>43</t>
  </si>
  <si>
    <t>7491601500_R</t>
  </si>
  <si>
    <t>Uzemnění Hromosvodné vedení, Ekvipotenciální přípojnice K12 s odolností proti UV záření</t>
  </si>
  <si>
    <t>1520664849</t>
  </si>
  <si>
    <t>44</t>
  </si>
  <si>
    <t>7491651040_R</t>
  </si>
  <si>
    <t>Montáž vnějšího uzemnění a pospojování, ochranná ekvipotenciální přípojnice</t>
  </si>
  <si>
    <t>181696077</t>
  </si>
  <si>
    <t>45</t>
  </si>
  <si>
    <t>7491601510_R</t>
  </si>
  <si>
    <t>Uzemnění Hromosvodné, Svodič na bázi jiskříště - 100 kA, vč. instalace</t>
  </si>
  <si>
    <t>80383603</t>
  </si>
  <si>
    <t>46</t>
  </si>
  <si>
    <t>7494752010</t>
  </si>
  <si>
    <t>Montáž svodičů přepětí pro sítě nn - typ 1+2 (třída B+C) pro třífázové sítě - do rozvaděče nebo skříně</t>
  </si>
  <si>
    <t>-103156756</t>
  </si>
  <si>
    <t>47</t>
  </si>
  <si>
    <t>7491600920_R</t>
  </si>
  <si>
    <t>Uzemnění Hromosvodné vedení, Páskový vodič nerez V4A 30/3,5 mm</t>
  </si>
  <si>
    <t>559100445</t>
  </si>
  <si>
    <t>Poznámka k položce:_x000d_
Pozn. - zemnící soustava</t>
  </si>
  <si>
    <t>48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</si>
  <si>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</si>
  <si>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</si>
  <si>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-1064795379</t>
  </si>
  <si>
    <t>49</t>
  </si>
  <si>
    <t>7491600540_R</t>
  </si>
  <si>
    <t>Uzemnění Hromosvodné vedení, Drát o prům. 10 mm nerez V4A</t>
  </si>
  <si>
    <t>kg</t>
  </si>
  <si>
    <t>500907097</t>
  </si>
  <si>
    <t>Poznámka k položce:_x000d_
Pozn. - připojení k zemnící soustavě</t>
  </si>
  <si>
    <t>50</t>
  </si>
  <si>
    <t>-1544691401</t>
  </si>
  <si>
    <t>51</t>
  </si>
  <si>
    <t>7491601340_R</t>
  </si>
  <si>
    <t xml:space="preserve">Uzemnění Hromosvodné vedení,  Křížová svorka V4A bez středové destičky pro kruhové a ploché vodiče se šířkou do 30 mm (V4A)</t>
  </si>
  <si>
    <t>398343871</t>
  </si>
  <si>
    <t>52</t>
  </si>
  <si>
    <t>7491601350_R</t>
  </si>
  <si>
    <t>Uzemnění Hromosvodné vedení, Křížová svorka nerez (V4A) se středovou destičkou pro vývod uzemnění a páskový nebo kruhový vodič se šířkou do 30 mm</t>
  </si>
  <si>
    <t>-1941648179</t>
  </si>
  <si>
    <t>Poznámka k položce:_x000d_
Pozn. - připojení pospojování k uzemnění</t>
  </si>
  <si>
    <t>53</t>
  </si>
  <si>
    <t>-873698825</t>
  </si>
  <si>
    <t>100+5</t>
  </si>
  <si>
    <t>54</t>
  </si>
  <si>
    <t>7491600240_R</t>
  </si>
  <si>
    <t>Uzemnění Vnější, Hloubkový zemnič typu AZ s odsazeným drážkováním, nerez (V4A), číslomateriálu 1.4571/1.4404/1.4401, dílka tyče 1500, průměr 20 mm, zkratový proud 4,2 kA kA (50 Hz) (1 s; ≤ 300°C)</t>
  </si>
  <si>
    <t>409029825</t>
  </si>
  <si>
    <t>55</t>
  </si>
  <si>
    <t>7491600250_R</t>
  </si>
  <si>
    <t>Uzemnění Vnější, Zarážecí hrot pro zaražení prvního segmentu hloubkového zemniče, temperovaná litina/Zn, pro hloubkový zemnič o prům. 20 mm</t>
  </si>
  <si>
    <t>-1658210852</t>
  </si>
  <si>
    <t>56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</si>
  <si>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</si>
  <si>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</si>
  <si>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-216930442</t>
  </si>
  <si>
    <t>Poznámka k položce:_x000d_
Pozn. Montáž hloubkových zemničů vč. zarážení a připojení</t>
  </si>
  <si>
    <t>57</t>
  </si>
  <si>
    <t>7491600260_R</t>
  </si>
  <si>
    <t>Uzemnění Vnější, Připojovací svorka pro připojení pásku k hloubkovým zemničům (Ø 20 mm) bez nutnosti přerušení uzemňovacího vedení, šikmé provedení, nerez (V4A), číslo materiálu 1.4570/1.4404/1.4401, rozsah svorky drát/pásek 7-10/40mm, zkratový proud 7,3 kA (50 Hz) (1 s; ≤ 300°C)</t>
  </si>
  <si>
    <t>-1785953603</t>
  </si>
  <si>
    <t>58</t>
  </si>
  <si>
    <t>-1863654528</t>
  </si>
  <si>
    <t>59</t>
  </si>
  <si>
    <t>7491600180_R</t>
  </si>
  <si>
    <t>Uzemnění Vnější, Zaváděcí tyče/vývody uzemnění nerez V4A</t>
  </si>
  <si>
    <t>-252693738</t>
  </si>
  <si>
    <t>70</t>
  </si>
  <si>
    <t>-1452759105</t>
  </si>
  <si>
    <t>71</t>
  </si>
  <si>
    <t>7491600190_R</t>
  </si>
  <si>
    <t>Uzemnění Vnější, Držák zaváděcí tyče/vývody uzemnění nerez</t>
  </si>
  <si>
    <t>-1611013771</t>
  </si>
  <si>
    <t>72</t>
  </si>
  <si>
    <t>7491654030</t>
  </si>
  <si>
    <t>Montáž svorek zkušební včetně ochranného úhelníku či trubky včetně držáků do zdiva, označovací štítek se 4 šrouby (typ SZ apod.).,</t>
  </si>
  <si>
    <t>-637688347</t>
  </si>
  <si>
    <t>85</t>
  </si>
  <si>
    <t>7491600210_R</t>
  </si>
  <si>
    <t>Uzemnění Vnější Litinová chodníková krabice se zkušební svorkou</t>
  </si>
  <si>
    <t>-383096347</t>
  </si>
  <si>
    <t>86</t>
  </si>
  <si>
    <t>7491652050</t>
  </si>
  <si>
    <t>Montáž vnějšího uzemnění zkušební jímky venkovní - osazení jímky včetně víka a uzemňovacího kruhu. Neobsahuje výkop a záhozu díry, bourání povrchu komunikace (živičného povrchu nebo rozebrání dlažby), štěrkový zásyp v šachtě po montáži, úpravy povrchu terénu v okolí jímky, zhotovení podkladní betonové desky pod šachtu a zásyp šachty betonovou směsí</t>
  </si>
  <si>
    <t>-988639462</t>
  </si>
  <si>
    <t>OST</t>
  </si>
  <si>
    <t>Ostatní</t>
  </si>
  <si>
    <t>73</t>
  </si>
  <si>
    <t>7491671010_R</t>
  </si>
  <si>
    <t>Demontáž stávajícího vnějšího hromosvodu, vodičů, podpěr, svorek</t>
  </si>
  <si>
    <t>980262937</t>
  </si>
  <si>
    <t>Poznámka k položce:_x000d_
Pozn. - Demontáž stávajícího hromosvodu.</t>
  </si>
  <si>
    <t>18*30</t>
  </si>
  <si>
    <t>74</t>
  </si>
  <si>
    <t>7498451010</t>
  </si>
  <si>
    <t>Měření zemničů zemních odporů - zemniče prvního nebo samostatného - včetně vyhotovení protokolu</t>
  </si>
  <si>
    <t>1578333547</t>
  </si>
  <si>
    <t>75</t>
  </si>
  <si>
    <t>897758391</t>
  </si>
  <si>
    <t>76</t>
  </si>
  <si>
    <t>9901000200</t>
  </si>
  <si>
    <t>Doprava obousměrná mechanizací o nosnosti do 3,5 t elektrosoučástek, montážního materiálu, kameniva, písku, dlažebních kostek, suti, atd.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</si>
  <si>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-1126093578</t>
  </si>
  <si>
    <t>77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</si>
  <si>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</si>
  <si>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</si>
  <si>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</si>
  <si>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428231906</t>
  </si>
  <si>
    <t>78</t>
  </si>
  <si>
    <t>9902900300</t>
  </si>
  <si>
    <t>Složení sypanin, drobného kusového materiálu, suti Poznámka: 1. Ceny jsou určeny pro skládání materiálu z vlastních zásob objednatele.</t>
  </si>
  <si>
    <t>505225338</t>
  </si>
  <si>
    <t>79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</si>
  <si>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</si>
  <si>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</si>
  <si>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-146355949</t>
  </si>
  <si>
    <t>80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</si>
  <si>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</si>
  <si>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</si>
  <si>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253293744</t>
  </si>
  <si>
    <t>81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</si>
  <si>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</si>
  <si>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</si>
  <si>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1308142762</t>
  </si>
  <si>
    <t>82</t>
  </si>
  <si>
    <t>7498150525</t>
  </si>
  <si>
    <t>Vyhotovení výchozí revizní zprávy příplatek za každých dalších i započatých 500 000 Kč přes 1 000 000 Kč</t>
  </si>
  <si>
    <t>-1025997609</t>
  </si>
  <si>
    <t>83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</si>
  <si>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</si>
  <si>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</si>
  <si>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1900655611</t>
  </si>
  <si>
    <t>84</t>
  </si>
  <si>
    <t>7498351010</t>
  </si>
  <si>
    <t>Vydání průkazu způsobilosti pro funkční celek, provizorní stav - vyhotovení dokladu o silnoproudých zařízeních a vydání průkazu způsobilosti</t>
  </si>
  <si>
    <t>874761891</t>
  </si>
  <si>
    <t>SO-01-02.1 - Stavební práce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</si>
  <si>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</si>
  <si>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</si>
  <si>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</si>
  <si>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</si>
  <si>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</si>
  <si>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</si>
  <si>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</si>
  <si>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HZS - Hodinové zúčtovací sazby</t>
  </si>
  <si>
    <t>HSV</t>
  </si>
  <si>
    <t>Práce a dodávky HSV</t>
  </si>
  <si>
    <t>Zemní práce</t>
  </si>
  <si>
    <t>Ostatní konstrukce a práce, bourání</t>
  </si>
  <si>
    <t>952902611</t>
  </si>
  <si>
    <t>Čištění budov při provádění oprav a udržovacích prací vysátím prachu z ostatních ploch</t>
  </si>
  <si>
    <t>m2</t>
  </si>
  <si>
    <t>CS ÚRS 2023 01</t>
  </si>
  <si>
    <t>-1382557748</t>
  </si>
  <si>
    <t>Online PSC</t>
  </si>
  <si>
    <t>https://podminky.urs.cz/item/CS_URS_2023_01/952902611</t>
  </si>
  <si>
    <t>Poznámka k položce:_x000d_
Odsávání prachu při řezání drářek v betonu pro uložení zemnících pásků</t>
  </si>
  <si>
    <t>2*224</t>
  </si>
  <si>
    <t>977131118</t>
  </si>
  <si>
    <t>Vrty příklepovými vrtáky do cihelného zdiva nebo prostého betonu průměru přes 25 do 28 mm</t>
  </si>
  <si>
    <t>64</t>
  </si>
  <si>
    <t>1041865279</t>
  </si>
  <si>
    <t>https://podminky.urs.cz/item/CS_URS_2023_01/977131118</t>
  </si>
  <si>
    <t>55*0,3</t>
  </si>
  <si>
    <t>977312114</t>
  </si>
  <si>
    <t>Řezání stávajících betonových mazanin s vyztužením hloubky přes 150 do 200 mm</t>
  </si>
  <si>
    <t>1705039334</t>
  </si>
  <si>
    <t>https://podminky.urs.cz/item/CS_URS_2023_01/977312114</t>
  </si>
  <si>
    <t>997</t>
  </si>
  <si>
    <t>Přesun sutě</t>
  </si>
  <si>
    <t>997002611</t>
  </si>
  <si>
    <t>Nakládání suti a vybouraných hmot na dopravní prostředek pro vodorovné přemístění</t>
  </si>
  <si>
    <t>719339625</t>
  </si>
  <si>
    <t>https://podminky.urs.cz/item/CS_URS_2023_01/997002611</t>
  </si>
  <si>
    <t>997221571</t>
  </si>
  <si>
    <t>Vodorovná doprava vybouraných hmot bez naložení, ale se složením a s hrubým urovnáním na vzdálenost do 1 km</t>
  </si>
  <si>
    <t>-1268555510</t>
  </si>
  <si>
    <t>https://podminky.urs.cz/item/CS_URS_2023_01/997221571</t>
  </si>
  <si>
    <t>997221579</t>
  </si>
  <si>
    <t>Vodorovná doprava vybouraných hmot bez naložení, ale se složením a s hrubým urovnáním na vzdálenost Příplatek k ceně za každý další i započatý 1 km přes 1 km</t>
  </si>
  <si>
    <t>-392969926</t>
  </si>
  <si>
    <t>https://podminky.urs.cz/item/CS_URS_2023_01/997221579</t>
  </si>
  <si>
    <t>50*20</t>
  </si>
  <si>
    <t>998</t>
  </si>
  <si>
    <t>Přesun hmot</t>
  </si>
  <si>
    <t>998017003</t>
  </si>
  <si>
    <t>Přesun hmot pro budovy občanské výstavby, bydlení, výrobu a služby s omezením mechanizace vodorovná dopravní vzdálenost do 100 m pro budovy s jakoukoliv nosnou konstrukcí výšky přes 12 do 24 m</t>
  </si>
  <si>
    <t>-1491731855</t>
  </si>
  <si>
    <t>https://podminky.urs.cz/item/CS_URS_2023_01/998017003</t>
  </si>
  <si>
    <t>Poznámka k položce:_x000d_
Přesun hmot pro komponenty vnějšího hromosvodu, uvedené v SO-01-02:_x000d_
- Vodiče HVI_x000d_
- Svorkový materiál_x000d_
- Podpěry vedení_x000d_
- Pospojování</t>
  </si>
  <si>
    <t>3,960+0,020+0,631+0,100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</si>
  <si>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</si>
  <si>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</si>
  <si>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2013549672</t>
  </si>
  <si>
    <t>https://podminky.urs.cz/item/CS_URS_2023_01/998018001</t>
  </si>
  <si>
    <t>Poznámka k položce:_x000d_
Přesun hmot - uzemnění</t>
  </si>
  <si>
    <t>0,348</t>
  </si>
  <si>
    <t>Práce a dodávky M</t>
  </si>
  <si>
    <t>46-M</t>
  </si>
  <si>
    <t>Zemní práce při extr.mont.pracích</t>
  </si>
  <si>
    <t>460010025</t>
  </si>
  <si>
    <t>Vytyčení trasy inženýrských sítí v zastavěném prostoru</t>
  </si>
  <si>
    <t>km</t>
  </si>
  <si>
    <t>-1171211382</t>
  </si>
  <si>
    <t>https://podminky.urs.cz/item/CS_URS_2023_01/460010025</t>
  </si>
  <si>
    <t>460161122</t>
  </si>
  <si>
    <t>Hloubení zapažených i nezapažených kabelových rýh ručně včetně urovnání dna s přemístěním výkopku do vzdálenosti 3 m od okraje jámy nebo s naložením na dopravní prostředek šířky 35 cm hloubky 30 cm v hornině třídy těžitelnosti I skupiny 3</t>
  </si>
  <si>
    <t>-1285737105</t>
  </si>
  <si>
    <t>https://podminky.urs.cz/item/CS_URS_2023_01/460161122</t>
  </si>
  <si>
    <t>460431132</t>
  </si>
  <si>
    <t>Zásyp kabelových rýh ručně s přemístění sypaniny ze vzdálenosti do 10 m, s uložením výkopku ve vrstvách včetně zhutnění a úpravy povrchu šířky 35 cm hloubky 30 cm z horniny třídy těžitelnosti I skupiny 3</t>
  </si>
  <si>
    <t>-804106893</t>
  </si>
  <si>
    <t>https://podminky.urs.cz/item/CS_URS_2023_01/460431132</t>
  </si>
  <si>
    <t>460581131</t>
  </si>
  <si>
    <t>Úprava terénu uvedení nezpevněného terénu do původního stavu v místě dočasného uložení výkopku s vyhrabáním, srovnáním a částečným dosetím trávy</t>
  </si>
  <si>
    <t>-1637425032</t>
  </si>
  <si>
    <t>https://podminky.urs.cz/item/CS_URS_2023_01/460581131</t>
  </si>
  <si>
    <t>460741131</t>
  </si>
  <si>
    <t>Osazení kabelových prostupů včetně utěsnění a spárování z trub betonových do rýhy, bez výkopových prací s obetonováním, vnitřního průměru do 15 cm</t>
  </si>
  <si>
    <t>64676077</t>
  </si>
  <si>
    <t>https://podminky.urs.cz/item/CS_URS_2023_01/460741131</t>
  </si>
  <si>
    <t>Poznámka k položce:_x000d_
Pozn. - Zabetonování otvorů pro hloubkové zemniče</t>
  </si>
  <si>
    <t>-4997073</t>
  </si>
  <si>
    <t>Poznámka k položce:_x000d_
Pozn. - Obetonování páskového vodiče</t>
  </si>
  <si>
    <t>460921222</t>
  </si>
  <si>
    <t>Vyspravení krytu po překopech kladení dlažby pro pokládání kabelů, včetně rozprostření, urovnání a zhutnění podkladu a provedení lože z kameniva těženého z dlaždic betonových tvarovaných nebo zámkových</t>
  </si>
  <si>
    <t>-1019350414</t>
  </si>
  <si>
    <t>https://podminky.urs.cz/item/CS_URS_2023_01/460921222</t>
  </si>
  <si>
    <t>BET.B08C02</t>
  </si>
  <si>
    <t>BEST-BEATON NESKLADBA/8CM ČERVENÁ</t>
  </si>
  <si>
    <t>128</t>
  </si>
  <si>
    <t>1483982260</t>
  </si>
  <si>
    <t>Poznámka k položce:_x000d_
Pozn. - Náhrada rozbité dlažby při demontáži povrchu</t>
  </si>
  <si>
    <t>468021221</t>
  </si>
  <si>
    <t>Vytrhání dlažby včetně ručního rozebrání, vytřídění, odhozu na hromady nebo naložení na dopravní prostředek a očistění kostek nebo dlaždic z pískového podkladu z dlaždic zámkových, spáry nezalité</t>
  </si>
  <si>
    <t>1039354827</t>
  </si>
  <si>
    <t>https://podminky.urs.cz/item/CS_URS_2023_01/468021221</t>
  </si>
  <si>
    <t>400</t>
  </si>
  <si>
    <t>468011112</t>
  </si>
  <si>
    <t>Odstranění podkladů nebo krytů komunikací včetně rozpojení na kusy a zarovnání styčné spáry z kameniva těženého, tloušťky přes 10 do 20 cm</t>
  </si>
  <si>
    <t>321434915</t>
  </si>
  <si>
    <t>https://podminky.urs.cz/item/CS_URS_2023_01/468011112</t>
  </si>
  <si>
    <t>469973112</t>
  </si>
  <si>
    <t>Poplatek za uložení stavebního odpadu (skládkovné) na skládce z armovaného betonu zatříděného do Katalogu odpadů pod kódem 17 01 01</t>
  </si>
  <si>
    <t>1978421886</t>
  </si>
  <si>
    <t>https://podminky.urs.cz/item/CS_URS_2023_01/469973112</t>
  </si>
  <si>
    <t>HZS</t>
  </si>
  <si>
    <t>Hodinové zúčtovací sazby</t>
  </si>
  <si>
    <t>HZS2152</t>
  </si>
  <si>
    <t>Hodinové zúčtovací sazby profesí PSV provádění stavebních konstrukcí klempíř odborný</t>
  </si>
  <si>
    <t>777559332</t>
  </si>
  <si>
    <t>https://podminky.urs.cz/item/CS_URS_2023_01/HZS2152</t>
  </si>
  <si>
    <t>HZS2311</t>
  </si>
  <si>
    <t>Hodinové zúčtovací sazby profesí PSV úpravy povrchů a podlahy malíř, natěrač, lakýrník</t>
  </si>
  <si>
    <t>-1378333534</t>
  </si>
  <si>
    <t>https://podminky.urs.cz/item/CS_URS_2023_01/HZS2311</t>
  </si>
  <si>
    <t>Poznámka k položce:_x000d_
Pozn. - Položka zahrnuje barevné provedení vodičů HVI vnějšího hromosvodu na fasádě v provedení barvy fasády objektu.</t>
  </si>
  <si>
    <t>HZS4121</t>
  </si>
  <si>
    <t>Hodinové zúčtovací sazby ostatních profesí obsluha stavebních strojů a zařízení obsluha strojů</t>
  </si>
  <si>
    <t>1525138316</t>
  </si>
  <si>
    <t>https://podminky.urs.cz/item/CS_URS_2023_01/HZS4121</t>
  </si>
  <si>
    <t>Poznámka k položce:_x000d_
Pozn. - Obsluha plošiny a stavební mechanizace.</t>
  </si>
  <si>
    <t>CPR.750168_R</t>
  </si>
  <si>
    <t>Fasádní nátěr Cap-elast Phase 2 12,5 lt tonovatelná</t>
  </si>
  <si>
    <t>litr</t>
  </si>
  <si>
    <t>-545107577</t>
  </si>
  <si>
    <t>HZS1292</t>
  </si>
  <si>
    <t>Hodinové zúčtovací sazby profesí HSV zemní a pomocné práce stavební dělník</t>
  </si>
  <si>
    <t>205426322</t>
  </si>
  <si>
    <t>https://podminky.urs.cz/item/CS_URS_2023_01/HZS1292</t>
  </si>
  <si>
    <t>59071063</t>
  </si>
  <si>
    <t>tmel lepící hybridní dilatačních spár šedý středně tvrdý</t>
  </si>
  <si>
    <t>-1507095931</t>
  </si>
  <si>
    <t>VRN - Vedlejší rozpočtové náklady</t>
  </si>
  <si>
    <t>022101021</t>
  </si>
  <si>
    <t>Geodetické práce Geodetické práce po ukončení opravy</t>
  </si>
  <si>
    <t>%</t>
  </si>
  <si>
    <t>-693385330</t>
  </si>
  <si>
    <t>023122001_R</t>
  </si>
  <si>
    <t>Projektové práce Projektová dokumentace - zpracování realizační dokumentace</t>
  </si>
  <si>
    <t>-2016607628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</si>
  <si>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</si>
  <si>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</si>
  <si>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1344738087</t>
  </si>
  <si>
    <t>024101401</t>
  </si>
  <si>
    <t>Inženýrská činnost koordinační a kompletační činnost</t>
  </si>
  <si>
    <t>-280427754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</si>
  <si>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</si>
  <si>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</si>
  <si>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1199393386</t>
  </si>
  <si>
    <t>031111051_R</t>
  </si>
  <si>
    <t>Zařízení a vybavení staveniště pronájem vysokozdvižné plošiny</t>
  </si>
  <si>
    <t>1094669618</t>
  </si>
  <si>
    <t>Poznámka k položce:_x000d_
Pozn. Jedná se o 125hodin pronájmu plošiny.</t>
  </si>
  <si>
    <t>033101001</t>
  </si>
  <si>
    <t>Provozní vlivy Rušení prací silničním provozem při výskytu aut za směnu 8,5 hod. do 250</t>
  </si>
  <si>
    <t>158328925</t>
  </si>
  <si>
    <t>Poznámka k položce:_x000d_
Pozn. - omezení při budování zemnící soustavy ve dvoře objektu v ploše parkoviště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</si>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</sst>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4" fillId="0" borderId="15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0" fillId="0" borderId="13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0" fontId="33" fillId="0" borderId="23" xfId="0" applyFont="1" applyBorder="1" applyAlignment="1" applyProtection="1">
      <alignment vertical="center"/>
    </xf>
    <xf numFmtId="4" fontId="32" fillId="0" borderId="23" xfId="0" applyNumberFormat="1" applyFont="1" applyBorder="1" applyAlignment="1" applyProtection="1">
      <alignment vertical="center"/>
    </xf>
    <xf numFmtId="0" fontId="33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4" fontId="21" fillId="0" borderId="21" xfId="0" applyNumberFormat="1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 applyProtection="1">
      <alignment horizontal="left"/>
    </xf>
    <xf numFmtId="4" fontId="9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2" fillId="2" borderId="20" xfId="0" applyFont="1" applyFill="1" applyBorder="1" applyAlignment="1" applyProtection="1">
      <alignment horizontal="left" vertical="center"/>
      <protection locked="0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52902611" TargetMode="External" /><Relationship Id="rId2" Type="http://schemas.openxmlformats.org/officeDocument/2006/relationships/hyperlink" Target="https://podminky.urs.cz/item/CS_URS_2023_01/977131118" TargetMode="External" /><Relationship Id="rId3" Type="http://schemas.openxmlformats.org/officeDocument/2006/relationships/hyperlink" Target="https://podminky.urs.cz/item/CS_URS_2023_01/977312114" TargetMode="External" /><Relationship Id="rId4" Type="http://schemas.openxmlformats.org/officeDocument/2006/relationships/hyperlink" Target="https://podminky.urs.cz/item/CS_URS_2023_01/997002611" TargetMode="External" /><Relationship Id="rId5" Type="http://schemas.openxmlformats.org/officeDocument/2006/relationships/hyperlink" Target="https://podminky.urs.cz/item/CS_URS_2023_01/997221571" TargetMode="External" /><Relationship Id="rId6" Type="http://schemas.openxmlformats.org/officeDocument/2006/relationships/hyperlink" Target="https://podminky.urs.cz/item/CS_URS_2023_01/997221579" TargetMode="External" /><Relationship Id="rId7" Type="http://schemas.openxmlformats.org/officeDocument/2006/relationships/hyperlink" Target="https://podminky.urs.cz/item/CS_URS_2023_01/998017003" TargetMode="External" /><Relationship Id="rId8" Type="http://schemas.openxmlformats.org/officeDocument/2006/relationships/hyperlink" Target="https://podminky.urs.cz/item/CS_URS_2023_01/998018001" TargetMode="External" /><Relationship Id="rId9" Type="http://schemas.openxmlformats.org/officeDocument/2006/relationships/hyperlink" Target="https://podminky.urs.cz/item/CS_URS_2023_01/460010025" TargetMode="External" /><Relationship Id="rId10" Type="http://schemas.openxmlformats.org/officeDocument/2006/relationships/hyperlink" Target="https://podminky.urs.cz/item/CS_URS_2023_01/460161122" TargetMode="External" /><Relationship Id="rId11" Type="http://schemas.openxmlformats.org/officeDocument/2006/relationships/hyperlink" Target="https://podminky.urs.cz/item/CS_URS_2023_01/460431132" TargetMode="External" /><Relationship Id="rId12" Type="http://schemas.openxmlformats.org/officeDocument/2006/relationships/hyperlink" Target="https://podminky.urs.cz/item/CS_URS_2023_01/460581131" TargetMode="External" /><Relationship Id="rId13" Type="http://schemas.openxmlformats.org/officeDocument/2006/relationships/hyperlink" Target="https://podminky.urs.cz/item/CS_URS_2023_01/460741131" TargetMode="External" /><Relationship Id="rId14" Type="http://schemas.openxmlformats.org/officeDocument/2006/relationships/hyperlink" Target="https://podminky.urs.cz/item/CS_URS_2023_01/460741131" TargetMode="External" /><Relationship Id="rId15" Type="http://schemas.openxmlformats.org/officeDocument/2006/relationships/hyperlink" Target="https://podminky.urs.cz/item/CS_URS_2023_01/460921222" TargetMode="External" /><Relationship Id="rId16" Type="http://schemas.openxmlformats.org/officeDocument/2006/relationships/hyperlink" Target="https://podminky.urs.cz/item/CS_URS_2023_01/468021221" TargetMode="External" /><Relationship Id="rId17" Type="http://schemas.openxmlformats.org/officeDocument/2006/relationships/hyperlink" Target="https://podminky.urs.cz/item/CS_URS_2023_01/468011112" TargetMode="External" /><Relationship Id="rId18" Type="http://schemas.openxmlformats.org/officeDocument/2006/relationships/hyperlink" Target="https://podminky.urs.cz/item/CS_URS_2023_01/469973112" TargetMode="External" /><Relationship Id="rId19" Type="http://schemas.openxmlformats.org/officeDocument/2006/relationships/hyperlink" Target="https://podminky.urs.cz/item/CS_URS_2023_01/HZS2152" TargetMode="External" /><Relationship Id="rId20" Type="http://schemas.openxmlformats.org/officeDocument/2006/relationships/hyperlink" Target="https://podminky.urs.cz/item/CS_URS_2023_01/HZS2311" TargetMode="External" /><Relationship Id="rId21" Type="http://schemas.openxmlformats.org/officeDocument/2006/relationships/hyperlink" Target="https://podminky.urs.cz/item/CS_URS_2023_01/HZS4121" TargetMode="External" /><Relationship Id="rId22" Type="http://schemas.openxmlformats.org/officeDocument/2006/relationships/hyperlink" Target="https://podminky.urs.cz/item/CS_URS_2023_01/HZS1292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22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28</v>
      </c>
      <c r="AL10" s="21"/>
      <c r="AM10" s="21"/>
      <c r="AN10" s="26" t="s">
        <v>29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30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31</v>
      </c>
      <c r="AL11" s="21"/>
      <c r="AM11" s="21"/>
      <c r="AN11" s="26" t="s">
        <v>32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33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28</v>
      </c>
      <c r="AL13" s="21"/>
      <c r="AM13" s="21"/>
      <c r="AN13" s="33" t="s">
        <v>34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34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31</v>
      </c>
      <c r="AL14" s="21"/>
      <c r="AM14" s="21"/>
      <c r="AN14" s="33" t="s">
        <v>34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35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28</v>
      </c>
      <c r="AL16" s="21"/>
      <c r="AM16" s="21"/>
      <c r="AN16" s="26" t="s">
        <v>36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37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31</v>
      </c>
      <c r="AL17" s="21"/>
      <c r="AM17" s="21"/>
      <c r="AN17" s="26" t="s">
        <v>38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39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28</v>
      </c>
      <c r="AL19" s="21"/>
      <c r="AM19" s="21"/>
      <c r="AN19" s="26" t="s">
        <v>36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40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31</v>
      </c>
      <c r="AL20" s="21"/>
      <c r="AM20" s="21"/>
      <c r="AN20" s="26" t="s">
        <v>38</v>
      </c>
      <c r="AO20" s="21"/>
      <c r="AP20" s="21"/>
      <c r="AQ20" s="21"/>
      <c r="AR20" s="19"/>
      <c r="BG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41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08" customHeight="1">
      <c r="B23" s="20"/>
      <c r="C23" s="21"/>
      <c r="D23" s="21"/>
      <c r="E23" s="35" t="s">
        <v>42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43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46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47</v>
      </c>
      <c r="E29" s="46"/>
      <c r="F29" s="31" t="s">
        <v>48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ROUND(AX54,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s="3" customFormat="1" ht="14.4" customHeight="1">
      <c r="A30" s="3"/>
      <c r="B30" s="45"/>
      <c r="C30" s="46"/>
      <c r="D30" s="46"/>
      <c r="E30" s="46"/>
      <c r="F30" s="31" t="s">
        <v>49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ROUND(AY54,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hidden="1" s="3" customFormat="1" ht="14.4" customHeight="1">
      <c r="A31" s="3"/>
      <c r="B31" s="45"/>
      <c r="C31" s="46"/>
      <c r="D31" s="46"/>
      <c r="E31" s="46"/>
      <c r="F31" s="31" t="s">
        <v>50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hidden="1" s="3" customFormat="1" ht="14.4" customHeight="1">
      <c r="A32" s="3"/>
      <c r="B32" s="45"/>
      <c r="C32" s="46"/>
      <c r="D32" s="46"/>
      <c r="E32" s="46"/>
      <c r="F32" s="31" t="s">
        <v>51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52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7"/>
    </row>
    <row r="35" s="2" customFormat="1" ht="25.92" customHeight="1">
      <c r="A35" s="37"/>
      <c r="B35" s="38"/>
      <c r="C35" s="51"/>
      <c r="D35" s="52" t="s">
        <v>53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54</v>
      </c>
      <c r="U35" s="53"/>
      <c r="V35" s="53"/>
      <c r="W35" s="53"/>
      <c r="X35" s="55" t="s">
        <v>55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G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G41" s="37"/>
    </row>
    <row r="42" s="2" customFormat="1" ht="24.96" customHeight="1">
      <c r="A42" s="37"/>
      <c r="B42" s="38"/>
      <c r="C42" s="22" t="s">
        <v>56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G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G43" s="37"/>
    </row>
    <row r="44" s="4" customFormat="1" ht="12" customHeight="1">
      <c r="A44" s="4"/>
      <c r="B44" s="62"/>
      <c r="C44" s="31" t="s">
        <v>14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022023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G44" s="4"/>
    </row>
    <row r="45" s="5" customFormat="1" ht="36.96" customHeight="1">
      <c r="A45" s="5"/>
      <c r="B45" s="65"/>
      <c r="C45" s="66" t="s">
        <v>17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Olomouc ADM Nerudova – oprava hromosvodu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G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G46" s="37"/>
    </row>
    <row r="47" s="2" customFormat="1" ht="12" customHeight="1">
      <c r="A47" s="37"/>
      <c r="B47" s="38"/>
      <c r="C47" s="31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Olomouc, Nerudova 1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25</v>
      </c>
      <c r="AJ47" s="39"/>
      <c r="AK47" s="39"/>
      <c r="AL47" s="39"/>
      <c r="AM47" s="71" t="str">
        <f>IF(AN8= "","",AN8)</f>
        <v>1. 2. 2023</v>
      </c>
      <c r="AN47" s="71"/>
      <c r="AO47" s="39"/>
      <c r="AP47" s="39"/>
      <c r="AQ47" s="39"/>
      <c r="AR47" s="43"/>
      <c r="BG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G48" s="37"/>
    </row>
    <row r="49" s="2" customFormat="1" ht="15.15" customHeight="1">
      <c r="A49" s="37"/>
      <c r="B49" s="38"/>
      <c r="C49" s="31" t="s">
        <v>27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Správa železnic, státní organizace, OŘ Olomouc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35</v>
      </c>
      <c r="AJ49" s="39"/>
      <c r="AK49" s="39"/>
      <c r="AL49" s="39"/>
      <c r="AM49" s="72" t="str">
        <f>IF(E17="","",E17)</f>
        <v>VALDAV elektro s.r.o.</v>
      </c>
      <c r="AN49" s="63"/>
      <c r="AO49" s="63"/>
      <c r="AP49" s="63"/>
      <c r="AQ49" s="39"/>
      <c r="AR49" s="43"/>
      <c r="AS49" s="73" t="s">
        <v>57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6"/>
      <c r="BG49" s="37"/>
    </row>
    <row r="50" s="2" customFormat="1" ht="15.15" customHeight="1">
      <c r="A50" s="37"/>
      <c r="B50" s="38"/>
      <c r="C50" s="31" t="s">
        <v>33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39</v>
      </c>
      <c r="AJ50" s="39"/>
      <c r="AK50" s="39"/>
      <c r="AL50" s="39"/>
      <c r="AM50" s="72" t="str">
        <f>IF(E20="","",E20)</f>
        <v>Ing.David Valenčín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80"/>
      <c r="BG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3"/>
      <c r="BE51" s="83"/>
      <c r="BF51" s="84"/>
      <c r="BG51" s="37"/>
    </row>
    <row r="52" s="2" customFormat="1" ht="29.28" customHeight="1">
      <c r="A52" s="37"/>
      <c r="B52" s="38"/>
      <c r="C52" s="85" t="s">
        <v>58</v>
      </c>
      <c r="D52" s="86"/>
      <c r="E52" s="86"/>
      <c r="F52" s="86"/>
      <c r="G52" s="86"/>
      <c r="H52" s="87"/>
      <c r="I52" s="88" t="s">
        <v>59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60</v>
      </c>
      <c r="AH52" s="86"/>
      <c r="AI52" s="86"/>
      <c r="AJ52" s="86"/>
      <c r="AK52" s="86"/>
      <c r="AL52" s="86"/>
      <c r="AM52" s="86"/>
      <c r="AN52" s="88" t="s">
        <v>61</v>
      </c>
      <c r="AO52" s="86"/>
      <c r="AP52" s="86"/>
      <c r="AQ52" s="90" t="s">
        <v>62</v>
      </c>
      <c r="AR52" s="43"/>
      <c r="AS52" s="91" t="s">
        <v>63</v>
      </c>
      <c r="AT52" s="92" t="s">
        <v>64</v>
      </c>
      <c r="AU52" s="92" t="s">
        <v>65</v>
      </c>
      <c r="AV52" s="92" t="s">
        <v>66</v>
      </c>
      <c r="AW52" s="92" t="s">
        <v>67</v>
      </c>
      <c r="AX52" s="92" t="s">
        <v>68</v>
      </c>
      <c r="AY52" s="92" t="s">
        <v>69</v>
      </c>
      <c r="AZ52" s="92" t="s">
        <v>70</v>
      </c>
      <c r="BA52" s="92" t="s">
        <v>71</v>
      </c>
      <c r="BB52" s="92" t="s">
        <v>72</v>
      </c>
      <c r="BC52" s="92" t="s">
        <v>73</v>
      </c>
      <c r="BD52" s="92" t="s">
        <v>74</v>
      </c>
      <c r="BE52" s="92" t="s">
        <v>75</v>
      </c>
      <c r="BF52" s="93" t="s">
        <v>76</v>
      </c>
      <c r="BG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6"/>
      <c r="BG53" s="37"/>
    </row>
    <row r="54" s="6" customFormat="1" ht="32.4" customHeight="1">
      <c r="A54" s="6"/>
      <c r="B54" s="97"/>
      <c r="C54" s="98" t="s">
        <v>77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SUM(AG54,AV54)</f>
        <v>0</v>
      </c>
      <c r="AO54" s="101"/>
      <c r="AP54" s="101"/>
      <c r="AQ54" s="102" t="s">
        <v>22</v>
      </c>
      <c r="AR54" s="103"/>
      <c r="AS54" s="104">
        <f>ROUND(SUM(AS55:AS57),2)</f>
        <v>0</v>
      </c>
      <c r="AT54" s="105">
        <f>ROUND(SUM(AT55:AT57),2)</f>
        <v>0</v>
      </c>
      <c r="AU54" s="106">
        <f>ROUND(SUM(AU55:AU57),2)</f>
        <v>0</v>
      </c>
      <c r="AV54" s="106">
        <f>ROUND(SUM(AX54:AY54),2)</f>
        <v>0</v>
      </c>
      <c r="AW54" s="107">
        <f>ROUND(SUM(AW55:AW57),5)</f>
        <v>0</v>
      </c>
      <c r="AX54" s="106">
        <f>ROUND(BB54*L29,2)</f>
        <v>0</v>
      </c>
      <c r="AY54" s="106">
        <f>ROUND(BC54*L30,2)</f>
        <v>0</v>
      </c>
      <c r="AZ54" s="106">
        <f>ROUND(BD54*L29,2)</f>
        <v>0</v>
      </c>
      <c r="BA54" s="106">
        <f>ROUND(BE54*L30,2)</f>
        <v>0</v>
      </c>
      <c r="BB54" s="106">
        <f>ROUND(SUM(BB55:BB57),2)</f>
        <v>0</v>
      </c>
      <c r="BC54" s="106">
        <f>ROUND(SUM(BC55:BC57),2)</f>
        <v>0</v>
      </c>
      <c r="BD54" s="106">
        <f>ROUND(SUM(BD55:BD57),2)</f>
        <v>0</v>
      </c>
      <c r="BE54" s="106">
        <f>ROUND(SUM(BE55:BE57),2)</f>
        <v>0</v>
      </c>
      <c r="BF54" s="108">
        <f>ROUND(SUM(BF55:BF57),2)</f>
        <v>0</v>
      </c>
      <c r="BG54" s="6"/>
      <c r="BS54" s="109" t="s">
        <v>78</v>
      </c>
      <c r="BT54" s="109" t="s">
        <v>79</v>
      </c>
      <c r="BU54" s="110" t="s">
        <v>80</v>
      </c>
      <c r="BV54" s="109" t="s">
        <v>81</v>
      </c>
      <c r="BW54" s="109" t="s">
        <v>6</v>
      </c>
      <c r="BX54" s="109" t="s">
        <v>82</v>
      </c>
      <c r="CL54" s="109" t="s">
        <v>20</v>
      </c>
    </row>
    <row r="55" s="7" customFormat="1" ht="24.75" customHeight="1">
      <c r="A55" s="111" t="s">
        <v>83</v>
      </c>
      <c r="B55" s="112"/>
      <c r="C55" s="113"/>
      <c r="D55" s="114" t="s">
        <v>84</v>
      </c>
      <c r="E55" s="114"/>
      <c r="F55" s="114"/>
      <c r="G55" s="114"/>
      <c r="H55" s="114"/>
      <c r="I55" s="115"/>
      <c r="J55" s="114" t="s">
        <v>85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'SO-01-02 - Oprava hromosvodu'!K32</f>
        <v>0</v>
      </c>
      <c r="AH55" s="115"/>
      <c r="AI55" s="115"/>
      <c r="AJ55" s="115"/>
      <c r="AK55" s="115"/>
      <c r="AL55" s="115"/>
      <c r="AM55" s="115"/>
      <c r="AN55" s="116">
        <f>SUM(AG55,AV55)</f>
        <v>0</v>
      </c>
      <c r="AO55" s="115"/>
      <c r="AP55" s="115"/>
      <c r="AQ55" s="117" t="s">
        <v>86</v>
      </c>
      <c r="AR55" s="118"/>
      <c r="AS55" s="119">
        <f>'SO-01-02 - Oprava hromosvodu'!K30</f>
        <v>0</v>
      </c>
      <c r="AT55" s="120">
        <f>'SO-01-02 - Oprava hromosvodu'!K31</f>
        <v>0</v>
      </c>
      <c r="AU55" s="120">
        <v>0</v>
      </c>
      <c r="AV55" s="120">
        <f>ROUND(SUM(AX55:AY55),2)</f>
        <v>0</v>
      </c>
      <c r="AW55" s="121">
        <f>'SO-01-02 - Oprava hromosvodu'!T82</f>
        <v>0</v>
      </c>
      <c r="AX55" s="120">
        <f>'SO-01-02 - Oprava hromosvodu'!K35</f>
        <v>0</v>
      </c>
      <c r="AY55" s="120">
        <f>'SO-01-02 - Oprava hromosvodu'!K36</f>
        <v>0</v>
      </c>
      <c r="AZ55" s="120">
        <f>'SO-01-02 - Oprava hromosvodu'!K37</f>
        <v>0</v>
      </c>
      <c r="BA55" s="120">
        <f>'SO-01-02 - Oprava hromosvodu'!K38</f>
        <v>0</v>
      </c>
      <c r="BB55" s="120">
        <f>'SO-01-02 - Oprava hromosvodu'!F35</f>
        <v>0</v>
      </c>
      <c r="BC55" s="120">
        <f>'SO-01-02 - Oprava hromosvodu'!F36</f>
        <v>0</v>
      </c>
      <c r="BD55" s="120">
        <f>'SO-01-02 - Oprava hromosvodu'!F37</f>
        <v>0</v>
      </c>
      <c r="BE55" s="120">
        <f>'SO-01-02 - Oprava hromosvodu'!F38</f>
        <v>0</v>
      </c>
      <c r="BF55" s="122">
        <f>'SO-01-02 - Oprava hromosvodu'!F39</f>
        <v>0</v>
      </c>
      <c r="BG55" s="7"/>
      <c r="BT55" s="123" t="s">
        <v>87</v>
      </c>
      <c r="BV55" s="123" t="s">
        <v>81</v>
      </c>
      <c r="BW55" s="123" t="s">
        <v>88</v>
      </c>
      <c r="BX55" s="123" t="s">
        <v>6</v>
      </c>
      <c r="CL55" s="123" t="s">
        <v>20</v>
      </c>
      <c r="CM55" s="123" t="s">
        <v>89</v>
      </c>
    </row>
    <row r="56" s="7" customFormat="1" ht="24.75" customHeight="1">
      <c r="A56" s="111" t="s">
        <v>83</v>
      </c>
      <c r="B56" s="112"/>
      <c r="C56" s="113"/>
      <c r="D56" s="114" t="s">
        <v>90</v>
      </c>
      <c r="E56" s="114"/>
      <c r="F56" s="114"/>
      <c r="G56" s="114"/>
      <c r="H56" s="114"/>
      <c r="I56" s="115"/>
      <c r="J56" s="114" t="s">
        <v>91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'SO-01-02.1 - Stavební práce'!K32</f>
        <v>0</v>
      </c>
      <c r="AH56" s="115"/>
      <c r="AI56" s="115"/>
      <c r="AJ56" s="115"/>
      <c r="AK56" s="115"/>
      <c r="AL56" s="115"/>
      <c r="AM56" s="115"/>
      <c r="AN56" s="116">
        <f>SUM(AG56,AV56)</f>
        <v>0</v>
      </c>
      <c r="AO56" s="115"/>
      <c r="AP56" s="115"/>
      <c r="AQ56" s="117" t="s">
        <v>86</v>
      </c>
      <c r="AR56" s="118"/>
      <c r="AS56" s="119">
        <f>'SO-01-02.1 - Stavební práce'!K30</f>
        <v>0</v>
      </c>
      <c r="AT56" s="120">
        <f>'SO-01-02.1 - Stavební práce'!K31</f>
        <v>0</v>
      </c>
      <c r="AU56" s="120">
        <v>0</v>
      </c>
      <c r="AV56" s="120">
        <f>ROUND(SUM(AX56:AY56),2)</f>
        <v>0</v>
      </c>
      <c r="AW56" s="121">
        <f>'SO-01-02.1 - Stavební práce'!T89</f>
        <v>0</v>
      </c>
      <c r="AX56" s="120">
        <f>'SO-01-02.1 - Stavební práce'!K35</f>
        <v>0</v>
      </c>
      <c r="AY56" s="120">
        <f>'SO-01-02.1 - Stavební práce'!K36</f>
        <v>0</v>
      </c>
      <c r="AZ56" s="120">
        <f>'SO-01-02.1 - Stavební práce'!K37</f>
        <v>0</v>
      </c>
      <c r="BA56" s="120">
        <f>'SO-01-02.1 - Stavební práce'!K38</f>
        <v>0</v>
      </c>
      <c r="BB56" s="120">
        <f>'SO-01-02.1 - Stavební práce'!F35</f>
        <v>0</v>
      </c>
      <c r="BC56" s="120">
        <f>'SO-01-02.1 - Stavební práce'!F36</f>
        <v>0</v>
      </c>
      <c r="BD56" s="120">
        <f>'SO-01-02.1 - Stavební práce'!F37</f>
        <v>0</v>
      </c>
      <c r="BE56" s="120">
        <f>'SO-01-02.1 - Stavební práce'!F38</f>
        <v>0</v>
      </c>
      <c r="BF56" s="122">
        <f>'SO-01-02.1 - Stavební práce'!F39</f>
        <v>0</v>
      </c>
      <c r="BG56" s="7"/>
      <c r="BT56" s="123" t="s">
        <v>87</v>
      </c>
      <c r="BV56" s="123" t="s">
        <v>81</v>
      </c>
      <c r="BW56" s="123" t="s">
        <v>92</v>
      </c>
      <c r="BX56" s="123" t="s">
        <v>6</v>
      </c>
      <c r="CL56" s="123" t="s">
        <v>20</v>
      </c>
      <c r="CM56" s="123" t="s">
        <v>89</v>
      </c>
    </row>
    <row r="57" s="7" customFormat="1" ht="16.5" customHeight="1">
      <c r="A57" s="111" t="s">
        <v>83</v>
      </c>
      <c r="B57" s="112"/>
      <c r="C57" s="113"/>
      <c r="D57" s="114" t="s">
        <v>93</v>
      </c>
      <c r="E57" s="114"/>
      <c r="F57" s="114"/>
      <c r="G57" s="114"/>
      <c r="H57" s="114"/>
      <c r="I57" s="115"/>
      <c r="J57" s="114" t="s">
        <v>94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'VRN - Vedlejší rozpočtové...'!K32</f>
        <v>0</v>
      </c>
      <c r="AH57" s="115"/>
      <c r="AI57" s="115"/>
      <c r="AJ57" s="115"/>
      <c r="AK57" s="115"/>
      <c r="AL57" s="115"/>
      <c r="AM57" s="115"/>
      <c r="AN57" s="116">
        <f>SUM(AG57,AV57)</f>
        <v>0</v>
      </c>
      <c r="AO57" s="115"/>
      <c r="AP57" s="115"/>
      <c r="AQ57" s="117" t="s">
        <v>95</v>
      </c>
      <c r="AR57" s="118"/>
      <c r="AS57" s="124">
        <f>'VRN - Vedlejší rozpočtové...'!K30</f>
        <v>0</v>
      </c>
      <c r="AT57" s="125">
        <f>'VRN - Vedlejší rozpočtové...'!K31</f>
        <v>0</v>
      </c>
      <c r="AU57" s="125">
        <v>0</v>
      </c>
      <c r="AV57" s="125">
        <f>ROUND(SUM(AX57:AY57),2)</f>
        <v>0</v>
      </c>
      <c r="AW57" s="126">
        <f>'VRN - Vedlejší rozpočtové...'!T82</f>
        <v>0</v>
      </c>
      <c r="AX57" s="125">
        <f>'VRN - Vedlejší rozpočtové...'!K35</f>
        <v>0</v>
      </c>
      <c r="AY57" s="125">
        <f>'VRN - Vedlejší rozpočtové...'!K36</f>
        <v>0</v>
      </c>
      <c r="AZ57" s="125">
        <f>'VRN - Vedlejší rozpočtové...'!K37</f>
        <v>0</v>
      </c>
      <c r="BA57" s="125">
        <f>'VRN - Vedlejší rozpočtové...'!K38</f>
        <v>0</v>
      </c>
      <c r="BB57" s="125">
        <f>'VRN - Vedlejší rozpočtové...'!F35</f>
        <v>0</v>
      </c>
      <c r="BC57" s="125">
        <f>'VRN - Vedlejší rozpočtové...'!F36</f>
        <v>0</v>
      </c>
      <c r="BD57" s="125">
        <f>'VRN - Vedlejší rozpočtové...'!F37</f>
        <v>0</v>
      </c>
      <c r="BE57" s="125">
        <f>'VRN - Vedlejší rozpočtové...'!F38</f>
        <v>0</v>
      </c>
      <c r="BF57" s="127">
        <f>'VRN - Vedlejší rozpočtové...'!F39</f>
        <v>0</v>
      </c>
      <c r="BG57" s="7"/>
      <c r="BT57" s="123" t="s">
        <v>87</v>
      </c>
      <c r="BV57" s="123" t="s">
        <v>81</v>
      </c>
      <c r="BW57" s="123" t="s">
        <v>96</v>
      </c>
      <c r="BX57" s="123" t="s">
        <v>6</v>
      </c>
      <c r="CL57" s="123" t="s">
        <v>20</v>
      </c>
      <c r="CM57" s="123" t="s">
        <v>89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</row>
  </sheetData>
  <sheetProtection sheet="1" formatColumns="0" formatRows="0" objects="1" scenarios="1" spinCount="100000" saltValue="px+zUJgrh+Y8Ek9V4Z+e65mwCREk9ejno9TFn2t53jTnzRXzlSIJ9MqxE1ZuCqKJMGtJFhhcCJRZ4PRB0AtpKg==" hashValue="eHQ3g95slCHw2Uv6idh8TymxBrHB1CBGlAC78igYIfoTP8BPakRpVtSdB5KJm69U615/KT74RVNzhsf7/iMU6g==" algorithmName="SHA-512" password="CC35"/>
  <mergeCells count="50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G2"/>
  </mergeCells>
  <hyperlinks>
    <hyperlink ref="A55" location="'SO-01-02 - Oprava hromosvodu'!C2" display="/"/>
    <hyperlink ref="A56" location="'SO-01-02.1 - Stavební práce'!C2" display="/"/>
    <hyperlink ref="A5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89</v>
      </c>
    </row>
    <row r="4" s="1" customFormat="1" ht="24.96" customHeight="1">
      <c r="B4" s="19"/>
      <c r="D4" s="130" t="s">
        <v>97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zakázky'!K6</f>
        <v>Olomouc ADM Nerudova – oprava hromosvodu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98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99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19</v>
      </c>
      <c r="E11" s="37"/>
      <c r="F11" s="136" t="s">
        <v>20</v>
      </c>
      <c r="G11" s="37"/>
      <c r="H11" s="37"/>
      <c r="I11" s="132" t="s">
        <v>21</v>
      </c>
      <c r="J11" s="136" t="s">
        <v>22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23</v>
      </c>
      <c r="E12" s="37"/>
      <c r="F12" s="136" t="s">
        <v>24</v>
      </c>
      <c r="G12" s="37"/>
      <c r="H12" s="37"/>
      <c r="I12" s="132" t="s">
        <v>25</v>
      </c>
      <c r="J12" s="137" t="str">
        <f>'Rekapitulace zakázky'!AN8</f>
        <v>1. 2. 2023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27</v>
      </c>
      <c r="E14" s="37"/>
      <c r="F14" s="37"/>
      <c r="G14" s="37"/>
      <c r="H14" s="37"/>
      <c r="I14" s="132" t="s">
        <v>28</v>
      </c>
      <c r="J14" s="136" t="s">
        <v>29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30</v>
      </c>
      <c r="F15" s="37"/>
      <c r="G15" s="37"/>
      <c r="H15" s="37"/>
      <c r="I15" s="132" t="s">
        <v>31</v>
      </c>
      <c r="J15" s="136" t="s">
        <v>32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33</v>
      </c>
      <c r="E17" s="37"/>
      <c r="F17" s="37"/>
      <c r="G17" s="37"/>
      <c r="H17" s="37"/>
      <c r="I17" s="132" t="s">
        <v>28</v>
      </c>
      <c r="J17" s="32" t="str">
        <f>'Rekapitulace zakázky'!AN13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6"/>
      <c r="G18" s="136"/>
      <c r="H18" s="136"/>
      <c r="I18" s="132" t="s">
        <v>31</v>
      </c>
      <c r="J18" s="32" t="str">
        <f>'Rekapitulace zakázky'!AN14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35</v>
      </c>
      <c r="E20" s="37"/>
      <c r="F20" s="37"/>
      <c r="G20" s="37"/>
      <c r="H20" s="37"/>
      <c r="I20" s="132" t="s">
        <v>28</v>
      </c>
      <c r="J20" s="136" t="s">
        <v>36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37</v>
      </c>
      <c r="F21" s="37"/>
      <c r="G21" s="37"/>
      <c r="H21" s="37"/>
      <c r="I21" s="132" t="s">
        <v>31</v>
      </c>
      <c r="J21" s="136" t="s">
        <v>38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28</v>
      </c>
      <c r="J23" s="136" t="s">
        <v>36</v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40</v>
      </c>
      <c r="F24" s="37"/>
      <c r="G24" s="37"/>
      <c r="H24" s="37"/>
      <c r="I24" s="132" t="s">
        <v>31</v>
      </c>
      <c r="J24" s="136" t="s">
        <v>38</v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100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101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ROUND(K82,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ROUND((SUM(BE82:BE187)),  2)</f>
        <v>0</v>
      </c>
      <c r="G35" s="37"/>
      <c r="H35" s="37"/>
      <c r="I35" s="148">
        <v>0.20999999999999999</v>
      </c>
      <c r="J35" s="37"/>
      <c r="K35" s="143">
        <f>ROUND(((SUM(BE82:BE187))*I35),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ROUND((SUM(BF82:BF187)),  2)</f>
        <v>0</v>
      </c>
      <c r="G36" s="37"/>
      <c r="H36" s="37"/>
      <c r="I36" s="148">
        <v>0.14999999999999999</v>
      </c>
      <c r="J36" s="37"/>
      <c r="K36" s="143">
        <f>ROUND(((SUM(BF82:BF187))*I36),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ROUND((SUM(BG82:BG187)),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ROUND((SUM(BH82:BH187)),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ROUND((SUM(BI82:BI187)),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102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Olomouc ADM Nerudova – oprava hromosvodu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98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SO-01-02 - Oprava hromosvodu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23</v>
      </c>
      <c r="D54" s="39"/>
      <c r="E54" s="39"/>
      <c r="F54" s="26" t="str">
        <f>F12</f>
        <v>Olomouc, Nerudova 1</v>
      </c>
      <c r="G54" s="39"/>
      <c r="H54" s="39"/>
      <c r="I54" s="31" t="s">
        <v>25</v>
      </c>
      <c r="J54" s="71" t="str">
        <f>IF(J12="","",J12)</f>
        <v>1. 2. 2023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25.65" customHeight="1">
      <c r="A56" s="37"/>
      <c r="B56" s="38"/>
      <c r="C56" s="31" t="s">
        <v>27</v>
      </c>
      <c r="D56" s="39"/>
      <c r="E56" s="39"/>
      <c r="F56" s="26" t="str">
        <f>E15</f>
        <v>Správa železnic, státní organizace, OŘ Olomouc</v>
      </c>
      <c r="G56" s="39"/>
      <c r="H56" s="39"/>
      <c r="I56" s="31" t="s">
        <v>35</v>
      </c>
      <c r="J56" s="35" t="str">
        <f>E21</f>
        <v>VALDAV elektro s.r.o.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33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>Ing.David Valenčín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103</v>
      </c>
      <c r="D59" s="162"/>
      <c r="E59" s="162"/>
      <c r="F59" s="162"/>
      <c r="G59" s="162"/>
      <c r="H59" s="162"/>
      <c r="I59" s="163" t="s">
        <v>104</v>
      </c>
      <c r="J59" s="163" t="s">
        <v>105</v>
      </c>
      <c r="K59" s="163" t="s">
        <v>106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Q82</f>
        <v>0</v>
      </c>
      <c r="J61" s="101">
        <f>R82</f>
        <v>0</v>
      </c>
      <c r="K61" s="101">
        <f>K82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107</v>
      </c>
    </row>
    <row r="62" s="9" customFormat="1" ht="24.96" customHeight="1">
      <c r="A62" s="9"/>
      <c r="B62" s="165"/>
      <c r="C62" s="166"/>
      <c r="D62" s="167" t="s">
        <v>108</v>
      </c>
      <c r="E62" s="168"/>
      <c r="F62" s="168"/>
      <c r="G62" s="168"/>
      <c r="H62" s="168"/>
      <c r="I62" s="169">
        <f>Q173</f>
        <v>0</v>
      </c>
      <c r="J62" s="169">
        <f>R173</f>
        <v>0</v>
      </c>
      <c r="K62" s="169">
        <f>K173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13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13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109</v>
      </c>
      <c r="D69" s="39"/>
      <c r="E69" s="39"/>
      <c r="F69" s="39"/>
      <c r="G69" s="39"/>
      <c r="H69" s="39"/>
      <c r="I69" s="39"/>
      <c r="J69" s="39"/>
      <c r="K69" s="39"/>
      <c r="L69" s="39"/>
      <c r="M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17</v>
      </c>
      <c r="D71" s="39"/>
      <c r="E71" s="39"/>
      <c r="F71" s="39"/>
      <c r="G71" s="39"/>
      <c r="H71" s="39"/>
      <c r="I71" s="39"/>
      <c r="J71" s="39"/>
      <c r="K71" s="39"/>
      <c r="L71" s="39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60" t="str">
        <f>E7</f>
        <v>Olomouc ADM Nerudova – oprava hromosvodu</v>
      </c>
      <c r="F72" s="31"/>
      <c r="G72" s="31"/>
      <c r="H72" s="31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98</v>
      </c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SO-01-02 - Oprava hromosvodu</v>
      </c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23</v>
      </c>
      <c r="D76" s="39"/>
      <c r="E76" s="39"/>
      <c r="F76" s="26" t="str">
        <f>F12</f>
        <v>Olomouc, Nerudova 1</v>
      </c>
      <c r="G76" s="39"/>
      <c r="H76" s="39"/>
      <c r="I76" s="31" t="s">
        <v>25</v>
      </c>
      <c r="J76" s="71" t="str">
        <f>IF(J12="","",J12)</f>
        <v>1. 2. 2023</v>
      </c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27</v>
      </c>
      <c r="D78" s="39"/>
      <c r="E78" s="39"/>
      <c r="F78" s="26" t="str">
        <f>E15</f>
        <v>Správa železnic, státní organizace, OŘ Olomouc</v>
      </c>
      <c r="G78" s="39"/>
      <c r="H78" s="39"/>
      <c r="I78" s="31" t="s">
        <v>35</v>
      </c>
      <c r="J78" s="35" t="str">
        <f>E21</f>
        <v>VALDAV elektro s.r.o.</v>
      </c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33</v>
      </c>
      <c r="D79" s="39"/>
      <c r="E79" s="39"/>
      <c r="F79" s="26" t="str">
        <f>IF(E18="","",E18)</f>
        <v>Vyplň údaj</v>
      </c>
      <c r="G79" s="39"/>
      <c r="H79" s="39"/>
      <c r="I79" s="31" t="s">
        <v>39</v>
      </c>
      <c r="J79" s="35" t="str">
        <f>E24</f>
        <v>Ing.David Valenčín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0" customFormat="1" ht="29.28" customHeight="1">
      <c r="A81" s="171"/>
      <c r="B81" s="172"/>
      <c r="C81" s="173" t="s">
        <v>110</v>
      </c>
      <c r="D81" s="174" t="s">
        <v>62</v>
      </c>
      <c r="E81" s="174" t="s">
        <v>58</v>
      </c>
      <c r="F81" s="174" t="s">
        <v>59</v>
      </c>
      <c r="G81" s="174" t="s">
        <v>111</v>
      </c>
      <c r="H81" s="174" t="s">
        <v>112</v>
      </c>
      <c r="I81" s="174" t="s">
        <v>113</v>
      </c>
      <c r="J81" s="174" t="s">
        <v>114</v>
      </c>
      <c r="K81" s="174" t="s">
        <v>106</v>
      </c>
      <c r="L81" s="175" t="s">
        <v>115</v>
      </c>
      <c r="M81" s="176"/>
      <c r="N81" s="91" t="s">
        <v>22</v>
      </c>
      <c r="O81" s="92" t="s">
        <v>47</v>
      </c>
      <c r="P81" s="92" t="s">
        <v>116</v>
      </c>
      <c r="Q81" s="92" t="s">
        <v>117</v>
      </c>
      <c r="R81" s="92" t="s">
        <v>118</v>
      </c>
      <c r="S81" s="92" t="s">
        <v>119</v>
      </c>
      <c r="T81" s="92" t="s">
        <v>120</v>
      </c>
      <c r="U81" s="92" t="s">
        <v>121</v>
      </c>
      <c r="V81" s="92" t="s">
        <v>122</v>
      </c>
      <c r="W81" s="92" t="s">
        <v>123</v>
      </c>
      <c r="X81" s="93" t="s">
        <v>124</v>
      </c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7"/>
      <c r="B82" s="38"/>
      <c r="C82" s="98" t="s">
        <v>125</v>
      </c>
      <c r="D82" s="39"/>
      <c r="E82" s="39"/>
      <c r="F82" s="39"/>
      <c r="G82" s="39"/>
      <c r="H82" s="39"/>
      <c r="I82" s="39"/>
      <c r="J82" s="39"/>
      <c r="K82" s="177">
        <f>BK82</f>
        <v>0</v>
      </c>
      <c r="L82" s="39"/>
      <c r="M82" s="43"/>
      <c r="N82" s="94"/>
      <c r="O82" s="178"/>
      <c r="P82" s="95"/>
      <c r="Q82" s="179">
        <f>Q83+SUM(Q84:Q173)</f>
        <v>0</v>
      </c>
      <c r="R82" s="179">
        <f>R83+SUM(R84:R173)</f>
        <v>0</v>
      </c>
      <c r="S82" s="95"/>
      <c r="T82" s="180">
        <f>T83+SUM(T84:T173)</f>
        <v>0</v>
      </c>
      <c r="U82" s="95"/>
      <c r="V82" s="180">
        <f>V83+SUM(V84:V173)</f>
        <v>0</v>
      </c>
      <c r="W82" s="95"/>
      <c r="X82" s="181">
        <f>X83+SUM(X84:X173)</f>
        <v>0</v>
      </c>
      <c r="Y82" s="37"/>
      <c r="Z82" s="37"/>
      <c r="AA82" s="37"/>
      <c r="AB82" s="37"/>
      <c r="AC82" s="37"/>
      <c r="AD82" s="37"/>
      <c r="AE82" s="37"/>
      <c r="AT82" s="16" t="s">
        <v>78</v>
      </c>
      <c r="AU82" s="16" t="s">
        <v>107</v>
      </c>
      <c r="BK82" s="182">
        <f>BK83+SUM(BK84:BK173)</f>
        <v>0</v>
      </c>
    </row>
    <row r="83" s="2" customFormat="1" ht="24.15" customHeight="1">
      <c r="A83" s="37"/>
      <c r="B83" s="38"/>
      <c r="C83" s="183" t="s">
        <v>87</v>
      </c>
      <c r="D83" s="183" t="s">
        <v>126</v>
      </c>
      <c r="E83" s="184" t="s">
        <v>127</v>
      </c>
      <c r="F83" s="185" t="s">
        <v>128</v>
      </c>
      <c r="G83" s="186" t="s">
        <v>129</v>
      </c>
      <c r="H83" s="187">
        <v>17</v>
      </c>
      <c r="I83" s="188"/>
      <c r="J83" s="189"/>
      <c r="K83" s="190">
        <f>ROUND(P83*H83,2)</f>
        <v>0</v>
      </c>
      <c r="L83" s="185" t="s">
        <v>130</v>
      </c>
      <c r="M83" s="191"/>
      <c r="N83" s="192" t="s">
        <v>22</v>
      </c>
      <c r="O83" s="193" t="s">
        <v>48</v>
      </c>
      <c r="P83" s="194">
        <f>I83+J83</f>
        <v>0</v>
      </c>
      <c r="Q83" s="194">
        <f>ROUND(I83*H83,2)</f>
        <v>0</v>
      </c>
      <c r="R83" s="194">
        <f>ROUND(J83*H83,2)</f>
        <v>0</v>
      </c>
      <c r="S83" s="83"/>
      <c r="T83" s="195">
        <f>S83*H83</f>
        <v>0</v>
      </c>
      <c r="U83" s="195">
        <v>0</v>
      </c>
      <c r="V83" s="195">
        <f>U83*H83</f>
        <v>0</v>
      </c>
      <c r="W83" s="195">
        <v>0</v>
      </c>
      <c r="X83" s="196">
        <f>W83*H83</f>
        <v>0</v>
      </c>
      <c r="Y83" s="37"/>
      <c r="Z83" s="37"/>
      <c r="AA83" s="37"/>
      <c r="AB83" s="37"/>
      <c r="AC83" s="37"/>
      <c r="AD83" s="37"/>
      <c r="AE83" s="37"/>
      <c r="AR83" s="197" t="s">
        <v>131</v>
      </c>
      <c r="AT83" s="197" t="s">
        <v>126</v>
      </c>
      <c r="AU83" s="197" t="s">
        <v>79</v>
      </c>
      <c r="AY83" s="16" t="s">
        <v>132</v>
      </c>
      <c r="BE83" s="198">
        <f>IF(O83="základní",K83,0)</f>
        <v>0</v>
      </c>
      <c r="BF83" s="198">
        <f>IF(O83="snížená",K83,0)</f>
        <v>0</v>
      </c>
      <c r="BG83" s="198">
        <f>IF(O83="zákl. přenesená",K83,0)</f>
        <v>0</v>
      </c>
      <c r="BH83" s="198">
        <f>IF(O83="sníž. přenesená",K83,0)</f>
        <v>0</v>
      </c>
      <c r="BI83" s="198">
        <f>IF(O83="nulová",K83,0)</f>
        <v>0</v>
      </c>
      <c r="BJ83" s="16" t="s">
        <v>87</v>
      </c>
      <c r="BK83" s="198">
        <f>ROUND(P83*H83,2)</f>
        <v>0</v>
      </c>
      <c r="BL83" s="16" t="s">
        <v>133</v>
      </c>
      <c r="BM83" s="197" t="s">
        <v>134</v>
      </c>
    </row>
    <row r="84" s="2" customFormat="1" ht="37.8" customHeight="1">
      <c r="A84" s="37"/>
      <c r="B84" s="38"/>
      <c r="C84" s="199" t="s">
        <v>89</v>
      </c>
      <c r="D84" s="199" t="s">
        <v>135</v>
      </c>
      <c r="E84" s="200" t="s">
        <v>136</v>
      </c>
      <c r="F84" s="201" t="s">
        <v>137</v>
      </c>
      <c r="G84" s="202" t="s">
        <v>138</v>
      </c>
      <c r="H84" s="203">
        <v>17</v>
      </c>
      <c r="I84" s="204"/>
      <c r="J84" s="204"/>
      <c r="K84" s="205">
        <f>ROUND(P84*H84,2)</f>
        <v>0</v>
      </c>
      <c r="L84" s="201" t="s">
        <v>139</v>
      </c>
      <c r="M84" s="43"/>
      <c r="N84" s="206" t="s">
        <v>22</v>
      </c>
      <c r="O84" s="193" t="s">
        <v>48</v>
      </c>
      <c r="P84" s="194">
        <f>I84+J84</f>
        <v>0</v>
      </c>
      <c r="Q84" s="194">
        <f>ROUND(I84*H84,2)</f>
        <v>0</v>
      </c>
      <c r="R84" s="194">
        <f>ROUND(J84*H84,2)</f>
        <v>0</v>
      </c>
      <c r="S84" s="83"/>
      <c r="T84" s="195">
        <f>S84*H84</f>
        <v>0</v>
      </c>
      <c r="U84" s="195">
        <v>0</v>
      </c>
      <c r="V84" s="195">
        <f>U84*H84</f>
        <v>0</v>
      </c>
      <c r="W84" s="195">
        <v>0</v>
      </c>
      <c r="X84" s="196">
        <f>W84*H84</f>
        <v>0</v>
      </c>
      <c r="Y84" s="37"/>
      <c r="Z84" s="37"/>
      <c r="AA84" s="37"/>
      <c r="AB84" s="37"/>
      <c r="AC84" s="37"/>
      <c r="AD84" s="37"/>
      <c r="AE84" s="37"/>
      <c r="AR84" s="197" t="s">
        <v>140</v>
      </c>
      <c r="AT84" s="197" t="s">
        <v>135</v>
      </c>
      <c r="AU84" s="197" t="s">
        <v>79</v>
      </c>
      <c r="AY84" s="16" t="s">
        <v>132</v>
      </c>
      <c r="BE84" s="198">
        <f>IF(O84="základní",K84,0)</f>
        <v>0</v>
      </c>
      <c r="BF84" s="198">
        <f>IF(O84="snížená",K84,0)</f>
        <v>0</v>
      </c>
      <c r="BG84" s="198">
        <f>IF(O84="zákl. přenesená",K84,0)</f>
        <v>0</v>
      </c>
      <c r="BH84" s="198">
        <f>IF(O84="sníž. přenesená",K84,0)</f>
        <v>0</v>
      </c>
      <c r="BI84" s="198">
        <f>IF(O84="nulová",K84,0)</f>
        <v>0</v>
      </c>
      <c r="BJ84" s="16" t="s">
        <v>87</v>
      </c>
      <c r="BK84" s="198">
        <f>ROUND(P84*H84,2)</f>
        <v>0</v>
      </c>
      <c r="BL84" s="16" t="s">
        <v>140</v>
      </c>
      <c r="BM84" s="197" t="s">
        <v>141</v>
      </c>
    </row>
    <row r="85" s="2" customFormat="1" ht="24.15" customHeight="1">
      <c r="A85" s="37"/>
      <c r="B85" s="38"/>
      <c r="C85" s="183" t="s">
        <v>142</v>
      </c>
      <c r="D85" s="183" t="s">
        <v>126</v>
      </c>
      <c r="E85" s="184" t="s">
        <v>143</v>
      </c>
      <c r="F85" s="185" t="s">
        <v>144</v>
      </c>
      <c r="G85" s="186" t="s">
        <v>129</v>
      </c>
      <c r="H85" s="187">
        <v>3</v>
      </c>
      <c r="I85" s="188"/>
      <c r="J85" s="189"/>
      <c r="K85" s="190">
        <f>ROUND(P85*H85,2)</f>
        <v>0</v>
      </c>
      <c r="L85" s="185" t="s">
        <v>130</v>
      </c>
      <c r="M85" s="191"/>
      <c r="N85" s="192" t="s">
        <v>22</v>
      </c>
      <c r="O85" s="193" t="s">
        <v>48</v>
      </c>
      <c r="P85" s="194">
        <f>I85+J85</f>
        <v>0</v>
      </c>
      <c r="Q85" s="194">
        <f>ROUND(I85*H85,2)</f>
        <v>0</v>
      </c>
      <c r="R85" s="194">
        <f>ROUND(J85*H85,2)</f>
        <v>0</v>
      </c>
      <c r="S85" s="83"/>
      <c r="T85" s="195">
        <f>S85*H85</f>
        <v>0</v>
      </c>
      <c r="U85" s="195">
        <v>0</v>
      </c>
      <c r="V85" s="195">
        <f>U85*H85</f>
        <v>0</v>
      </c>
      <c r="W85" s="195">
        <v>0</v>
      </c>
      <c r="X85" s="196">
        <f>W85*H85</f>
        <v>0</v>
      </c>
      <c r="Y85" s="37"/>
      <c r="Z85" s="37"/>
      <c r="AA85" s="37"/>
      <c r="AB85" s="37"/>
      <c r="AC85" s="37"/>
      <c r="AD85" s="37"/>
      <c r="AE85" s="37"/>
      <c r="AR85" s="197" t="s">
        <v>131</v>
      </c>
      <c r="AT85" s="197" t="s">
        <v>126</v>
      </c>
      <c r="AU85" s="197" t="s">
        <v>79</v>
      </c>
      <c r="AY85" s="16" t="s">
        <v>132</v>
      </c>
      <c r="BE85" s="198">
        <f>IF(O85="základní",K85,0)</f>
        <v>0</v>
      </c>
      <c r="BF85" s="198">
        <f>IF(O85="snížená",K85,0)</f>
        <v>0</v>
      </c>
      <c r="BG85" s="198">
        <f>IF(O85="zákl. přenesená",K85,0)</f>
        <v>0</v>
      </c>
      <c r="BH85" s="198">
        <f>IF(O85="sníž. přenesená",K85,0)</f>
        <v>0</v>
      </c>
      <c r="BI85" s="198">
        <f>IF(O85="nulová",K85,0)</f>
        <v>0</v>
      </c>
      <c r="BJ85" s="16" t="s">
        <v>87</v>
      </c>
      <c r="BK85" s="198">
        <f>ROUND(P85*H85,2)</f>
        <v>0</v>
      </c>
      <c r="BL85" s="16" t="s">
        <v>133</v>
      </c>
      <c r="BM85" s="197" t="s">
        <v>145</v>
      </c>
    </row>
    <row r="86" s="2" customFormat="1" ht="44.25" customHeight="1">
      <c r="A86" s="37"/>
      <c r="B86" s="38"/>
      <c r="C86" s="199" t="s">
        <v>133</v>
      </c>
      <c r="D86" s="199" t="s">
        <v>135</v>
      </c>
      <c r="E86" s="200" t="s">
        <v>146</v>
      </c>
      <c r="F86" s="201" t="s">
        <v>147</v>
      </c>
      <c r="G86" s="202" t="s">
        <v>138</v>
      </c>
      <c r="H86" s="203">
        <v>3</v>
      </c>
      <c r="I86" s="204"/>
      <c r="J86" s="204"/>
      <c r="K86" s="205">
        <f>ROUND(P86*H86,2)</f>
        <v>0</v>
      </c>
      <c r="L86" s="201" t="s">
        <v>139</v>
      </c>
      <c r="M86" s="43"/>
      <c r="N86" s="206" t="s">
        <v>22</v>
      </c>
      <c r="O86" s="193" t="s">
        <v>48</v>
      </c>
      <c r="P86" s="194">
        <f>I86+J86</f>
        <v>0</v>
      </c>
      <c r="Q86" s="194">
        <f>ROUND(I86*H86,2)</f>
        <v>0</v>
      </c>
      <c r="R86" s="194">
        <f>ROUND(J86*H86,2)</f>
        <v>0</v>
      </c>
      <c r="S86" s="83"/>
      <c r="T86" s="195">
        <f>S86*H86</f>
        <v>0</v>
      </c>
      <c r="U86" s="195">
        <v>0</v>
      </c>
      <c r="V86" s="195">
        <f>U86*H86</f>
        <v>0</v>
      </c>
      <c r="W86" s="195">
        <v>0</v>
      </c>
      <c r="X86" s="196">
        <f>W86*H86</f>
        <v>0</v>
      </c>
      <c r="Y86" s="37"/>
      <c r="Z86" s="37"/>
      <c r="AA86" s="37"/>
      <c r="AB86" s="37"/>
      <c r="AC86" s="37"/>
      <c r="AD86" s="37"/>
      <c r="AE86" s="37"/>
      <c r="AR86" s="197" t="s">
        <v>140</v>
      </c>
      <c r="AT86" s="197" t="s">
        <v>135</v>
      </c>
      <c r="AU86" s="197" t="s">
        <v>79</v>
      </c>
      <c r="AY86" s="16" t="s">
        <v>132</v>
      </c>
      <c r="BE86" s="198">
        <f>IF(O86="základní",K86,0)</f>
        <v>0</v>
      </c>
      <c r="BF86" s="198">
        <f>IF(O86="snížená",K86,0)</f>
        <v>0</v>
      </c>
      <c r="BG86" s="198">
        <f>IF(O86="zákl. přenesená",K86,0)</f>
        <v>0</v>
      </c>
      <c r="BH86" s="198">
        <f>IF(O86="sníž. přenesená",K86,0)</f>
        <v>0</v>
      </c>
      <c r="BI86" s="198">
        <f>IF(O86="nulová",K86,0)</f>
        <v>0</v>
      </c>
      <c r="BJ86" s="16" t="s">
        <v>87</v>
      </c>
      <c r="BK86" s="198">
        <f>ROUND(P86*H86,2)</f>
        <v>0</v>
      </c>
      <c r="BL86" s="16" t="s">
        <v>140</v>
      </c>
      <c r="BM86" s="197" t="s">
        <v>148</v>
      </c>
    </row>
    <row r="87" s="2" customFormat="1" ht="24.15" customHeight="1">
      <c r="A87" s="37"/>
      <c r="B87" s="38"/>
      <c r="C87" s="183" t="s">
        <v>149</v>
      </c>
      <c r="D87" s="183" t="s">
        <v>126</v>
      </c>
      <c r="E87" s="184" t="s">
        <v>150</v>
      </c>
      <c r="F87" s="185" t="s">
        <v>151</v>
      </c>
      <c r="G87" s="186" t="s">
        <v>129</v>
      </c>
      <c r="H87" s="187">
        <v>17</v>
      </c>
      <c r="I87" s="188"/>
      <c r="J87" s="189"/>
      <c r="K87" s="190">
        <f>ROUND(P87*H87,2)</f>
        <v>0</v>
      </c>
      <c r="L87" s="185" t="s">
        <v>22</v>
      </c>
      <c r="M87" s="191"/>
      <c r="N87" s="192" t="s">
        <v>22</v>
      </c>
      <c r="O87" s="193" t="s">
        <v>48</v>
      </c>
      <c r="P87" s="194">
        <f>I87+J87</f>
        <v>0</v>
      </c>
      <c r="Q87" s="194">
        <f>ROUND(I87*H87,2)</f>
        <v>0</v>
      </c>
      <c r="R87" s="194">
        <f>ROUND(J87*H87,2)</f>
        <v>0</v>
      </c>
      <c r="S87" s="83"/>
      <c r="T87" s="195">
        <f>S87*H87</f>
        <v>0</v>
      </c>
      <c r="U87" s="195">
        <v>0</v>
      </c>
      <c r="V87" s="195">
        <f>U87*H87</f>
        <v>0</v>
      </c>
      <c r="W87" s="195">
        <v>0</v>
      </c>
      <c r="X87" s="196">
        <f>W87*H87</f>
        <v>0</v>
      </c>
      <c r="Y87" s="37"/>
      <c r="Z87" s="37"/>
      <c r="AA87" s="37"/>
      <c r="AB87" s="37"/>
      <c r="AC87" s="37"/>
      <c r="AD87" s="37"/>
      <c r="AE87" s="37"/>
      <c r="AR87" s="197" t="s">
        <v>131</v>
      </c>
      <c r="AT87" s="197" t="s">
        <v>126</v>
      </c>
      <c r="AU87" s="197" t="s">
        <v>79</v>
      </c>
      <c r="AY87" s="16" t="s">
        <v>132</v>
      </c>
      <c r="BE87" s="198">
        <f>IF(O87="základní",K87,0)</f>
        <v>0</v>
      </c>
      <c r="BF87" s="198">
        <f>IF(O87="snížená",K87,0)</f>
        <v>0</v>
      </c>
      <c r="BG87" s="198">
        <f>IF(O87="zákl. přenesená",K87,0)</f>
        <v>0</v>
      </c>
      <c r="BH87" s="198">
        <f>IF(O87="sníž. přenesená",K87,0)</f>
        <v>0</v>
      </c>
      <c r="BI87" s="198">
        <f>IF(O87="nulová",K87,0)</f>
        <v>0</v>
      </c>
      <c r="BJ87" s="16" t="s">
        <v>87</v>
      </c>
      <c r="BK87" s="198">
        <f>ROUND(P87*H87,2)</f>
        <v>0</v>
      </c>
      <c r="BL87" s="16" t="s">
        <v>133</v>
      </c>
      <c r="BM87" s="197" t="s">
        <v>152</v>
      </c>
    </row>
    <row r="88" s="2" customFormat="1" ht="44.25" customHeight="1">
      <c r="A88" s="37"/>
      <c r="B88" s="38"/>
      <c r="C88" s="183" t="s">
        <v>153</v>
      </c>
      <c r="D88" s="183" t="s">
        <v>126</v>
      </c>
      <c r="E88" s="184" t="s">
        <v>154</v>
      </c>
      <c r="F88" s="185" t="s">
        <v>155</v>
      </c>
      <c r="G88" s="186" t="s">
        <v>129</v>
      </c>
      <c r="H88" s="187">
        <v>17</v>
      </c>
      <c r="I88" s="188"/>
      <c r="J88" s="189"/>
      <c r="K88" s="190">
        <f>ROUND(P88*H88,2)</f>
        <v>0</v>
      </c>
      <c r="L88" s="185" t="s">
        <v>22</v>
      </c>
      <c r="M88" s="191"/>
      <c r="N88" s="192" t="s">
        <v>22</v>
      </c>
      <c r="O88" s="193" t="s">
        <v>48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3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7"/>
      <c r="Z88" s="37"/>
      <c r="AA88" s="37"/>
      <c r="AB88" s="37"/>
      <c r="AC88" s="37"/>
      <c r="AD88" s="37"/>
      <c r="AE88" s="37"/>
      <c r="AR88" s="197" t="s">
        <v>131</v>
      </c>
      <c r="AT88" s="197" t="s">
        <v>126</v>
      </c>
      <c r="AU88" s="197" t="s">
        <v>79</v>
      </c>
      <c r="AY88" s="16" t="s">
        <v>132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6" t="s">
        <v>87</v>
      </c>
      <c r="BK88" s="198">
        <f>ROUND(P88*H88,2)</f>
        <v>0</v>
      </c>
      <c r="BL88" s="16" t="s">
        <v>133</v>
      </c>
      <c r="BM88" s="197" t="s">
        <v>156</v>
      </c>
    </row>
    <row r="89" s="2" customFormat="1" ht="33" customHeight="1">
      <c r="A89" s="37"/>
      <c r="B89" s="38"/>
      <c r="C89" s="199" t="s">
        <v>157</v>
      </c>
      <c r="D89" s="199" t="s">
        <v>135</v>
      </c>
      <c r="E89" s="200" t="s">
        <v>158</v>
      </c>
      <c r="F89" s="201" t="s">
        <v>159</v>
      </c>
      <c r="G89" s="202" t="s">
        <v>129</v>
      </c>
      <c r="H89" s="203">
        <v>34</v>
      </c>
      <c r="I89" s="204"/>
      <c r="J89" s="204"/>
      <c r="K89" s="205">
        <f>ROUND(P89*H89,2)</f>
        <v>0</v>
      </c>
      <c r="L89" s="201" t="s">
        <v>139</v>
      </c>
      <c r="M89" s="43"/>
      <c r="N89" s="206" t="s">
        <v>22</v>
      </c>
      <c r="O89" s="193" t="s">
        <v>48</v>
      </c>
      <c r="P89" s="194">
        <f>I89+J89</f>
        <v>0</v>
      </c>
      <c r="Q89" s="194">
        <f>ROUND(I89*H89,2)</f>
        <v>0</v>
      </c>
      <c r="R89" s="194">
        <f>ROUND(J89*H89,2)</f>
        <v>0</v>
      </c>
      <c r="S89" s="83"/>
      <c r="T89" s="195">
        <f>S89*H89</f>
        <v>0</v>
      </c>
      <c r="U89" s="195">
        <v>0</v>
      </c>
      <c r="V89" s="195">
        <f>U89*H89</f>
        <v>0</v>
      </c>
      <c r="W89" s="195">
        <v>0</v>
      </c>
      <c r="X89" s="196">
        <f>W89*H89</f>
        <v>0</v>
      </c>
      <c r="Y89" s="37"/>
      <c r="Z89" s="37"/>
      <c r="AA89" s="37"/>
      <c r="AB89" s="37"/>
      <c r="AC89" s="37"/>
      <c r="AD89" s="37"/>
      <c r="AE89" s="37"/>
      <c r="AR89" s="197" t="s">
        <v>140</v>
      </c>
      <c r="AT89" s="197" t="s">
        <v>135</v>
      </c>
      <c r="AU89" s="197" t="s">
        <v>79</v>
      </c>
      <c r="AY89" s="16" t="s">
        <v>132</v>
      </c>
      <c r="BE89" s="198">
        <f>IF(O89="základní",K89,0)</f>
        <v>0</v>
      </c>
      <c r="BF89" s="198">
        <f>IF(O89="snížená",K89,0)</f>
        <v>0</v>
      </c>
      <c r="BG89" s="198">
        <f>IF(O89="zákl. přenesená",K89,0)</f>
        <v>0</v>
      </c>
      <c r="BH89" s="198">
        <f>IF(O89="sníž. přenesená",K89,0)</f>
        <v>0</v>
      </c>
      <c r="BI89" s="198">
        <f>IF(O89="nulová",K89,0)</f>
        <v>0</v>
      </c>
      <c r="BJ89" s="16" t="s">
        <v>87</v>
      </c>
      <c r="BK89" s="198">
        <f>ROUND(P89*H89,2)</f>
        <v>0</v>
      </c>
      <c r="BL89" s="16" t="s">
        <v>140</v>
      </c>
      <c r="BM89" s="197" t="s">
        <v>160</v>
      </c>
    </row>
    <row r="90" s="2" customFormat="1">
      <c r="A90" s="37"/>
      <c r="B90" s="38"/>
      <c r="C90" s="39"/>
      <c r="D90" s="207" t="s">
        <v>161</v>
      </c>
      <c r="E90" s="39"/>
      <c r="F90" s="208" t="s">
        <v>162</v>
      </c>
      <c r="G90" s="39"/>
      <c r="H90" s="39"/>
      <c r="I90" s="209"/>
      <c r="J90" s="209"/>
      <c r="K90" s="39"/>
      <c r="L90" s="39"/>
      <c r="M90" s="43"/>
      <c r="N90" s="210"/>
      <c r="O90" s="211"/>
      <c r="P90" s="83"/>
      <c r="Q90" s="83"/>
      <c r="R90" s="83"/>
      <c r="S90" s="83"/>
      <c r="T90" s="83"/>
      <c r="U90" s="83"/>
      <c r="V90" s="83"/>
      <c r="W90" s="83"/>
      <c r="X90" s="84"/>
      <c r="Y90" s="37"/>
      <c r="Z90" s="37"/>
      <c r="AA90" s="37"/>
      <c r="AB90" s="37"/>
      <c r="AC90" s="37"/>
      <c r="AD90" s="37"/>
      <c r="AE90" s="37"/>
      <c r="AT90" s="16" t="s">
        <v>161</v>
      </c>
      <c r="AU90" s="16" t="s">
        <v>79</v>
      </c>
    </row>
    <row r="91" s="11" customFormat="1">
      <c r="A91" s="11"/>
      <c r="B91" s="212"/>
      <c r="C91" s="213"/>
      <c r="D91" s="207" t="s">
        <v>163</v>
      </c>
      <c r="E91" s="214" t="s">
        <v>22</v>
      </c>
      <c r="F91" s="215" t="s">
        <v>164</v>
      </c>
      <c r="G91" s="213"/>
      <c r="H91" s="216">
        <v>34</v>
      </c>
      <c r="I91" s="217"/>
      <c r="J91" s="217"/>
      <c r="K91" s="213"/>
      <c r="L91" s="213"/>
      <c r="M91" s="218"/>
      <c r="N91" s="219"/>
      <c r="O91" s="220"/>
      <c r="P91" s="220"/>
      <c r="Q91" s="220"/>
      <c r="R91" s="220"/>
      <c r="S91" s="220"/>
      <c r="T91" s="220"/>
      <c r="U91" s="220"/>
      <c r="V91" s="220"/>
      <c r="W91" s="220"/>
      <c r="X91" s="221"/>
      <c r="Y91" s="11"/>
      <c r="Z91" s="11"/>
      <c r="AA91" s="11"/>
      <c r="AB91" s="11"/>
      <c r="AC91" s="11"/>
      <c r="AD91" s="11"/>
      <c r="AE91" s="11"/>
      <c r="AT91" s="222" t="s">
        <v>163</v>
      </c>
      <c r="AU91" s="222" t="s">
        <v>79</v>
      </c>
      <c r="AV91" s="11" t="s">
        <v>89</v>
      </c>
      <c r="AW91" s="11" t="s">
        <v>5</v>
      </c>
      <c r="AX91" s="11" t="s">
        <v>87</v>
      </c>
      <c r="AY91" s="222" t="s">
        <v>132</v>
      </c>
    </row>
    <row r="92" s="2" customFormat="1" ht="37.8" customHeight="1">
      <c r="A92" s="37"/>
      <c r="B92" s="38"/>
      <c r="C92" s="183" t="s">
        <v>131</v>
      </c>
      <c r="D92" s="183" t="s">
        <v>126</v>
      </c>
      <c r="E92" s="184" t="s">
        <v>165</v>
      </c>
      <c r="F92" s="185" t="s">
        <v>166</v>
      </c>
      <c r="G92" s="186" t="s">
        <v>138</v>
      </c>
      <c r="H92" s="187">
        <v>1500</v>
      </c>
      <c r="I92" s="188"/>
      <c r="J92" s="189"/>
      <c r="K92" s="190">
        <f>ROUND(P92*H92,2)</f>
        <v>0</v>
      </c>
      <c r="L92" s="185" t="s">
        <v>22</v>
      </c>
      <c r="M92" s="191"/>
      <c r="N92" s="192" t="s">
        <v>22</v>
      </c>
      <c r="O92" s="193" t="s">
        <v>48</v>
      </c>
      <c r="P92" s="194">
        <f>I92+J92</f>
        <v>0</v>
      </c>
      <c r="Q92" s="194">
        <f>ROUND(I92*H92,2)</f>
        <v>0</v>
      </c>
      <c r="R92" s="194">
        <f>ROUND(J92*H92,2)</f>
        <v>0</v>
      </c>
      <c r="S92" s="83"/>
      <c r="T92" s="195">
        <f>S92*H92</f>
        <v>0</v>
      </c>
      <c r="U92" s="195">
        <v>0</v>
      </c>
      <c r="V92" s="195">
        <f>U92*H92</f>
        <v>0</v>
      </c>
      <c r="W92" s="195">
        <v>0</v>
      </c>
      <c r="X92" s="196">
        <f>W92*H92</f>
        <v>0</v>
      </c>
      <c r="Y92" s="37"/>
      <c r="Z92" s="37"/>
      <c r="AA92" s="37"/>
      <c r="AB92" s="37"/>
      <c r="AC92" s="37"/>
      <c r="AD92" s="37"/>
      <c r="AE92" s="37"/>
      <c r="AR92" s="197" t="s">
        <v>131</v>
      </c>
      <c r="AT92" s="197" t="s">
        <v>126</v>
      </c>
      <c r="AU92" s="197" t="s">
        <v>79</v>
      </c>
      <c r="AY92" s="16" t="s">
        <v>132</v>
      </c>
      <c r="BE92" s="198">
        <f>IF(O92="základní",K92,0)</f>
        <v>0</v>
      </c>
      <c r="BF92" s="198">
        <f>IF(O92="snížená",K92,0)</f>
        <v>0</v>
      </c>
      <c r="BG92" s="198">
        <f>IF(O92="zákl. přenesená",K92,0)</f>
        <v>0</v>
      </c>
      <c r="BH92" s="198">
        <f>IF(O92="sníž. přenesená",K92,0)</f>
        <v>0</v>
      </c>
      <c r="BI92" s="198">
        <f>IF(O92="nulová",K92,0)</f>
        <v>0</v>
      </c>
      <c r="BJ92" s="16" t="s">
        <v>87</v>
      </c>
      <c r="BK92" s="198">
        <f>ROUND(P92*H92,2)</f>
        <v>0</v>
      </c>
      <c r="BL92" s="16" t="s">
        <v>133</v>
      </c>
      <c r="BM92" s="197" t="s">
        <v>167</v>
      </c>
    </row>
    <row r="93" s="2" customFormat="1">
      <c r="A93" s="37"/>
      <c r="B93" s="38"/>
      <c r="C93" s="39"/>
      <c r="D93" s="207" t="s">
        <v>161</v>
      </c>
      <c r="E93" s="39"/>
      <c r="F93" s="208" t="s">
        <v>168</v>
      </c>
      <c r="G93" s="39"/>
      <c r="H93" s="39"/>
      <c r="I93" s="209"/>
      <c r="J93" s="209"/>
      <c r="K93" s="39"/>
      <c r="L93" s="39"/>
      <c r="M93" s="43"/>
      <c r="N93" s="210"/>
      <c r="O93" s="211"/>
      <c r="P93" s="83"/>
      <c r="Q93" s="83"/>
      <c r="R93" s="83"/>
      <c r="S93" s="83"/>
      <c r="T93" s="83"/>
      <c r="U93" s="83"/>
      <c r="V93" s="83"/>
      <c r="W93" s="83"/>
      <c r="X93" s="84"/>
      <c r="Y93" s="37"/>
      <c r="Z93" s="37"/>
      <c r="AA93" s="37"/>
      <c r="AB93" s="37"/>
      <c r="AC93" s="37"/>
      <c r="AD93" s="37"/>
      <c r="AE93" s="37"/>
      <c r="AT93" s="16" t="s">
        <v>161</v>
      </c>
      <c r="AU93" s="16" t="s">
        <v>79</v>
      </c>
    </row>
    <row r="94" s="2" customFormat="1" ht="24.15" customHeight="1">
      <c r="A94" s="37"/>
      <c r="B94" s="38"/>
      <c r="C94" s="199" t="s">
        <v>169</v>
      </c>
      <c r="D94" s="199" t="s">
        <v>135</v>
      </c>
      <c r="E94" s="200" t="s">
        <v>170</v>
      </c>
      <c r="F94" s="201" t="s">
        <v>171</v>
      </c>
      <c r="G94" s="202" t="s">
        <v>138</v>
      </c>
      <c r="H94" s="203">
        <v>1500</v>
      </c>
      <c r="I94" s="204"/>
      <c r="J94" s="204"/>
      <c r="K94" s="205">
        <f>ROUND(P94*H94,2)</f>
        <v>0</v>
      </c>
      <c r="L94" s="201" t="s">
        <v>139</v>
      </c>
      <c r="M94" s="43"/>
      <c r="N94" s="206" t="s">
        <v>22</v>
      </c>
      <c r="O94" s="193" t="s">
        <v>48</v>
      </c>
      <c r="P94" s="194">
        <f>I94+J94</f>
        <v>0</v>
      </c>
      <c r="Q94" s="194">
        <f>ROUND(I94*H94,2)</f>
        <v>0</v>
      </c>
      <c r="R94" s="194">
        <f>ROUND(J94*H94,2)</f>
        <v>0</v>
      </c>
      <c r="S94" s="83"/>
      <c r="T94" s="195">
        <f>S94*H94</f>
        <v>0</v>
      </c>
      <c r="U94" s="195">
        <v>0</v>
      </c>
      <c r="V94" s="195">
        <f>U94*H94</f>
        <v>0</v>
      </c>
      <c r="W94" s="195">
        <v>0</v>
      </c>
      <c r="X94" s="196">
        <f>W94*H94</f>
        <v>0</v>
      </c>
      <c r="Y94" s="37"/>
      <c r="Z94" s="37"/>
      <c r="AA94" s="37"/>
      <c r="AB94" s="37"/>
      <c r="AC94" s="37"/>
      <c r="AD94" s="37"/>
      <c r="AE94" s="37"/>
      <c r="AR94" s="197" t="s">
        <v>140</v>
      </c>
      <c r="AT94" s="197" t="s">
        <v>135</v>
      </c>
      <c r="AU94" s="197" t="s">
        <v>79</v>
      </c>
      <c r="AY94" s="16" t="s">
        <v>132</v>
      </c>
      <c r="BE94" s="198">
        <f>IF(O94="základní",K94,0)</f>
        <v>0</v>
      </c>
      <c r="BF94" s="198">
        <f>IF(O94="snížená",K94,0)</f>
        <v>0</v>
      </c>
      <c r="BG94" s="198">
        <f>IF(O94="zákl. přenesená",K94,0)</f>
        <v>0</v>
      </c>
      <c r="BH94" s="198">
        <f>IF(O94="sníž. přenesená",K94,0)</f>
        <v>0</v>
      </c>
      <c r="BI94" s="198">
        <f>IF(O94="nulová",K94,0)</f>
        <v>0</v>
      </c>
      <c r="BJ94" s="16" t="s">
        <v>87</v>
      </c>
      <c r="BK94" s="198">
        <f>ROUND(P94*H94,2)</f>
        <v>0</v>
      </c>
      <c r="BL94" s="16" t="s">
        <v>140</v>
      </c>
      <c r="BM94" s="197" t="s">
        <v>172</v>
      </c>
    </row>
    <row r="95" s="2" customFormat="1" ht="37.8" customHeight="1">
      <c r="A95" s="37"/>
      <c r="B95" s="38"/>
      <c r="C95" s="183" t="s">
        <v>173</v>
      </c>
      <c r="D95" s="183" t="s">
        <v>126</v>
      </c>
      <c r="E95" s="184" t="s">
        <v>174</v>
      </c>
      <c r="F95" s="185" t="s">
        <v>175</v>
      </c>
      <c r="G95" s="186" t="s">
        <v>129</v>
      </c>
      <c r="H95" s="187">
        <v>36</v>
      </c>
      <c r="I95" s="188"/>
      <c r="J95" s="189"/>
      <c r="K95" s="190">
        <f>ROUND(P95*H95,2)</f>
        <v>0</v>
      </c>
      <c r="L95" s="185" t="s">
        <v>22</v>
      </c>
      <c r="M95" s="191"/>
      <c r="N95" s="192" t="s">
        <v>22</v>
      </c>
      <c r="O95" s="193" t="s">
        <v>48</v>
      </c>
      <c r="P95" s="194">
        <f>I95+J95</f>
        <v>0</v>
      </c>
      <c r="Q95" s="194">
        <f>ROUND(I95*H95,2)</f>
        <v>0</v>
      </c>
      <c r="R95" s="194">
        <f>ROUND(J95*H95,2)</f>
        <v>0</v>
      </c>
      <c r="S95" s="83"/>
      <c r="T95" s="195">
        <f>S95*H95</f>
        <v>0</v>
      </c>
      <c r="U95" s="195">
        <v>0</v>
      </c>
      <c r="V95" s="195">
        <f>U95*H95</f>
        <v>0</v>
      </c>
      <c r="W95" s="195">
        <v>0</v>
      </c>
      <c r="X95" s="196">
        <f>W95*H95</f>
        <v>0</v>
      </c>
      <c r="Y95" s="37"/>
      <c r="Z95" s="37"/>
      <c r="AA95" s="37"/>
      <c r="AB95" s="37"/>
      <c r="AC95" s="37"/>
      <c r="AD95" s="37"/>
      <c r="AE95" s="37"/>
      <c r="AR95" s="197" t="s">
        <v>131</v>
      </c>
      <c r="AT95" s="197" t="s">
        <v>126</v>
      </c>
      <c r="AU95" s="197" t="s">
        <v>79</v>
      </c>
      <c r="AY95" s="16" t="s">
        <v>132</v>
      </c>
      <c r="BE95" s="198">
        <f>IF(O95="základní",K95,0)</f>
        <v>0</v>
      </c>
      <c r="BF95" s="198">
        <f>IF(O95="snížená",K95,0)</f>
        <v>0</v>
      </c>
      <c r="BG95" s="198">
        <f>IF(O95="zákl. přenesená",K95,0)</f>
        <v>0</v>
      </c>
      <c r="BH95" s="198">
        <f>IF(O95="sníž. přenesená",K95,0)</f>
        <v>0</v>
      </c>
      <c r="BI95" s="198">
        <f>IF(O95="nulová",K95,0)</f>
        <v>0</v>
      </c>
      <c r="BJ95" s="16" t="s">
        <v>87</v>
      </c>
      <c r="BK95" s="198">
        <f>ROUND(P95*H95,2)</f>
        <v>0</v>
      </c>
      <c r="BL95" s="16" t="s">
        <v>133</v>
      </c>
      <c r="BM95" s="197" t="s">
        <v>176</v>
      </c>
    </row>
    <row r="96" s="2" customFormat="1" ht="33" customHeight="1">
      <c r="A96" s="37"/>
      <c r="B96" s="38"/>
      <c r="C96" s="199" t="s">
        <v>177</v>
      </c>
      <c r="D96" s="199" t="s">
        <v>135</v>
      </c>
      <c r="E96" s="200" t="s">
        <v>158</v>
      </c>
      <c r="F96" s="201" t="s">
        <v>159</v>
      </c>
      <c r="G96" s="202" t="s">
        <v>129</v>
      </c>
      <c r="H96" s="203">
        <v>36</v>
      </c>
      <c r="I96" s="204"/>
      <c r="J96" s="204"/>
      <c r="K96" s="205">
        <f>ROUND(P96*H96,2)</f>
        <v>0</v>
      </c>
      <c r="L96" s="201" t="s">
        <v>139</v>
      </c>
      <c r="M96" s="43"/>
      <c r="N96" s="206" t="s">
        <v>22</v>
      </c>
      <c r="O96" s="193" t="s">
        <v>48</v>
      </c>
      <c r="P96" s="194">
        <f>I96+J96</f>
        <v>0</v>
      </c>
      <c r="Q96" s="194">
        <f>ROUND(I96*H96,2)</f>
        <v>0</v>
      </c>
      <c r="R96" s="194">
        <f>ROUND(J96*H96,2)</f>
        <v>0</v>
      </c>
      <c r="S96" s="83"/>
      <c r="T96" s="195">
        <f>S96*H96</f>
        <v>0</v>
      </c>
      <c r="U96" s="195">
        <v>0</v>
      </c>
      <c r="V96" s="195">
        <f>U96*H96</f>
        <v>0</v>
      </c>
      <c r="W96" s="195">
        <v>0</v>
      </c>
      <c r="X96" s="196">
        <f>W96*H96</f>
        <v>0</v>
      </c>
      <c r="Y96" s="37"/>
      <c r="Z96" s="37"/>
      <c r="AA96" s="37"/>
      <c r="AB96" s="37"/>
      <c r="AC96" s="37"/>
      <c r="AD96" s="37"/>
      <c r="AE96" s="37"/>
      <c r="AR96" s="197" t="s">
        <v>140</v>
      </c>
      <c r="AT96" s="197" t="s">
        <v>135</v>
      </c>
      <c r="AU96" s="197" t="s">
        <v>79</v>
      </c>
      <c r="AY96" s="16" t="s">
        <v>132</v>
      </c>
      <c r="BE96" s="198">
        <f>IF(O96="základní",K96,0)</f>
        <v>0</v>
      </c>
      <c r="BF96" s="198">
        <f>IF(O96="snížená",K96,0)</f>
        <v>0</v>
      </c>
      <c r="BG96" s="198">
        <f>IF(O96="zákl. přenesená",K96,0)</f>
        <v>0</v>
      </c>
      <c r="BH96" s="198">
        <f>IF(O96="sníž. přenesená",K96,0)</f>
        <v>0</v>
      </c>
      <c r="BI96" s="198">
        <f>IF(O96="nulová",K96,0)</f>
        <v>0</v>
      </c>
      <c r="BJ96" s="16" t="s">
        <v>87</v>
      </c>
      <c r="BK96" s="198">
        <f>ROUND(P96*H96,2)</f>
        <v>0</v>
      </c>
      <c r="BL96" s="16" t="s">
        <v>140</v>
      </c>
      <c r="BM96" s="197" t="s">
        <v>178</v>
      </c>
    </row>
    <row r="97" s="2" customFormat="1">
      <c r="A97" s="37"/>
      <c r="B97" s="38"/>
      <c r="C97" s="39"/>
      <c r="D97" s="207" t="s">
        <v>161</v>
      </c>
      <c r="E97" s="39"/>
      <c r="F97" s="208" t="s">
        <v>162</v>
      </c>
      <c r="G97" s="39"/>
      <c r="H97" s="39"/>
      <c r="I97" s="209"/>
      <c r="J97" s="209"/>
      <c r="K97" s="39"/>
      <c r="L97" s="39"/>
      <c r="M97" s="43"/>
      <c r="N97" s="210"/>
      <c r="O97" s="211"/>
      <c r="P97" s="83"/>
      <c r="Q97" s="83"/>
      <c r="R97" s="83"/>
      <c r="S97" s="83"/>
      <c r="T97" s="83"/>
      <c r="U97" s="83"/>
      <c r="V97" s="83"/>
      <c r="W97" s="83"/>
      <c r="X97" s="84"/>
      <c r="Y97" s="37"/>
      <c r="Z97" s="37"/>
      <c r="AA97" s="37"/>
      <c r="AB97" s="37"/>
      <c r="AC97" s="37"/>
      <c r="AD97" s="37"/>
      <c r="AE97" s="37"/>
      <c r="AT97" s="16" t="s">
        <v>161</v>
      </c>
      <c r="AU97" s="16" t="s">
        <v>79</v>
      </c>
    </row>
    <row r="98" s="2" customFormat="1" ht="16.5" customHeight="1">
      <c r="A98" s="37"/>
      <c r="B98" s="38"/>
      <c r="C98" s="183" t="s">
        <v>179</v>
      </c>
      <c r="D98" s="183" t="s">
        <v>126</v>
      </c>
      <c r="E98" s="184" t="s">
        <v>180</v>
      </c>
      <c r="F98" s="185" t="s">
        <v>181</v>
      </c>
      <c r="G98" s="186" t="s">
        <v>129</v>
      </c>
      <c r="H98" s="187">
        <v>1</v>
      </c>
      <c r="I98" s="188"/>
      <c r="J98" s="189"/>
      <c r="K98" s="190">
        <f>ROUND(P98*H98,2)</f>
        <v>0</v>
      </c>
      <c r="L98" s="185" t="s">
        <v>22</v>
      </c>
      <c r="M98" s="191"/>
      <c r="N98" s="192" t="s">
        <v>22</v>
      </c>
      <c r="O98" s="193" t="s">
        <v>48</v>
      </c>
      <c r="P98" s="194">
        <f>I98+J98</f>
        <v>0</v>
      </c>
      <c r="Q98" s="194">
        <f>ROUND(I98*H98,2)</f>
        <v>0</v>
      </c>
      <c r="R98" s="194">
        <f>ROUND(J98*H98,2)</f>
        <v>0</v>
      </c>
      <c r="S98" s="83"/>
      <c r="T98" s="195">
        <f>S98*H98</f>
        <v>0</v>
      </c>
      <c r="U98" s="195">
        <v>0</v>
      </c>
      <c r="V98" s="195">
        <f>U98*H98</f>
        <v>0</v>
      </c>
      <c r="W98" s="195">
        <v>0</v>
      </c>
      <c r="X98" s="196">
        <f>W98*H98</f>
        <v>0</v>
      </c>
      <c r="Y98" s="37"/>
      <c r="Z98" s="37"/>
      <c r="AA98" s="37"/>
      <c r="AB98" s="37"/>
      <c r="AC98" s="37"/>
      <c r="AD98" s="37"/>
      <c r="AE98" s="37"/>
      <c r="AR98" s="197" t="s">
        <v>131</v>
      </c>
      <c r="AT98" s="197" t="s">
        <v>126</v>
      </c>
      <c r="AU98" s="197" t="s">
        <v>79</v>
      </c>
      <c r="AY98" s="16" t="s">
        <v>132</v>
      </c>
      <c r="BE98" s="198">
        <f>IF(O98="základní",K98,0)</f>
        <v>0</v>
      </c>
      <c r="BF98" s="198">
        <f>IF(O98="snížená",K98,0)</f>
        <v>0</v>
      </c>
      <c r="BG98" s="198">
        <f>IF(O98="zákl. přenesená",K98,0)</f>
        <v>0</v>
      </c>
      <c r="BH98" s="198">
        <f>IF(O98="sníž. přenesená",K98,0)</f>
        <v>0</v>
      </c>
      <c r="BI98" s="198">
        <f>IF(O98="nulová",K98,0)</f>
        <v>0</v>
      </c>
      <c r="BJ98" s="16" t="s">
        <v>87</v>
      </c>
      <c r="BK98" s="198">
        <f>ROUND(P98*H98,2)</f>
        <v>0</v>
      </c>
      <c r="BL98" s="16" t="s">
        <v>133</v>
      </c>
      <c r="BM98" s="197" t="s">
        <v>182</v>
      </c>
    </row>
    <row r="99" s="2" customFormat="1">
      <c r="A99" s="37"/>
      <c r="B99" s="38"/>
      <c r="C99" s="39"/>
      <c r="D99" s="207" t="s">
        <v>161</v>
      </c>
      <c r="E99" s="39"/>
      <c r="F99" s="208" t="s">
        <v>183</v>
      </c>
      <c r="G99" s="39"/>
      <c r="H99" s="39"/>
      <c r="I99" s="209"/>
      <c r="J99" s="209"/>
      <c r="K99" s="39"/>
      <c r="L99" s="39"/>
      <c r="M99" s="43"/>
      <c r="N99" s="210"/>
      <c r="O99" s="211"/>
      <c r="P99" s="83"/>
      <c r="Q99" s="83"/>
      <c r="R99" s="83"/>
      <c r="S99" s="83"/>
      <c r="T99" s="83"/>
      <c r="U99" s="83"/>
      <c r="V99" s="83"/>
      <c r="W99" s="83"/>
      <c r="X99" s="84"/>
      <c r="Y99" s="37"/>
      <c r="Z99" s="37"/>
      <c r="AA99" s="37"/>
      <c r="AB99" s="37"/>
      <c r="AC99" s="37"/>
      <c r="AD99" s="37"/>
      <c r="AE99" s="37"/>
      <c r="AT99" s="16" t="s">
        <v>161</v>
      </c>
      <c r="AU99" s="16" t="s">
        <v>79</v>
      </c>
    </row>
    <row r="100" s="2" customFormat="1" ht="24.15" customHeight="1">
      <c r="A100" s="37"/>
      <c r="B100" s="38"/>
      <c r="C100" s="183" t="s">
        <v>184</v>
      </c>
      <c r="D100" s="183" t="s">
        <v>126</v>
      </c>
      <c r="E100" s="184" t="s">
        <v>185</v>
      </c>
      <c r="F100" s="185" t="s">
        <v>186</v>
      </c>
      <c r="G100" s="186" t="s">
        <v>129</v>
      </c>
      <c r="H100" s="187">
        <v>16</v>
      </c>
      <c r="I100" s="188"/>
      <c r="J100" s="189"/>
      <c r="K100" s="190">
        <f>ROUND(P100*H100,2)</f>
        <v>0</v>
      </c>
      <c r="L100" s="185" t="s">
        <v>130</v>
      </c>
      <c r="M100" s="191"/>
      <c r="N100" s="192" t="s">
        <v>22</v>
      </c>
      <c r="O100" s="193" t="s">
        <v>48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3"/>
      <c r="T100" s="195">
        <f>S100*H100</f>
        <v>0</v>
      </c>
      <c r="U100" s="195">
        <v>0</v>
      </c>
      <c r="V100" s="195">
        <f>U100*H100</f>
        <v>0</v>
      </c>
      <c r="W100" s="195">
        <v>0</v>
      </c>
      <c r="X100" s="196">
        <f>W100*H100</f>
        <v>0</v>
      </c>
      <c r="Y100" s="37"/>
      <c r="Z100" s="37"/>
      <c r="AA100" s="37"/>
      <c r="AB100" s="37"/>
      <c r="AC100" s="37"/>
      <c r="AD100" s="37"/>
      <c r="AE100" s="37"/>
      <c r="AR100" s="197" t="s">
        <v>131</v>
      </c>
      <c r="AT100" s="197" t="s">
        <v>126</v>
      </c>
      <c r="AU100" s="197" t="s">
        <v>79</v>
      </c>
      <c r="AY100" s="16" t="s">
        <v>132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6" t="s">
        <v>87</v>
      </c>
      <c r="BK100" s="198">
        <f>ROUND(P100*H100,2)</f>
        <v>0</v>
      </c>
      <c r="BL100" s="16" t="s">
        <v>133</v>
      </c>
      <c r="BM100" s="197" t="s">
        <v>187</v>
      </c>
    </row>
    <row r="101" s="2" customFormat="1" ht="62.7" customHeight="1">
      <c r="A101" s="37"/>
      <c r="B101" s="38"/>
      <c r="C101" s="199" t="s">
        <v>188</v>
      </c>
      <c r="D101" s="199" t="s">
        <v>135</v>
      </c>
      <c r="E101" s="200" t="s">
        <v>189</v>
      </c>
      <c r="F101" s="201" t="s">
        <v>190</v>
      </c>
      <c r="G101" s="202" t="s">
        <v>129</v>
      </c>
      <c r="H101" s="203">
        <v>16</v>
      </c>
      <c r="I101" s="204"/>
      <c r="J101" s="204"/>
      <c r="K101" s="205">
        <f>ROUND(P101*H101,2)</f>
        <v>0</v>
      </c>
      <c r="L101" s="201" t="s">
        <v>139</v>
      </c>
      <c r="M101" s="43"/>
      <c r="N101" s="206" t="s">
        <v>22</v>
      </c>
      <c r="O101" s="193" t="s">
        <v>48</v>
      </c>
      <c r="P101" s="194">
        <f>I101+J101</f>
        <v>0</v>
      </c>
      <c r="Q101" s="194">
        <f>ROUND(I101*H101,2)</f>
        <v>0</v>
      </c>
      <c r="R101" s="194">
        <f>ROUND(J101*H101,2)</f>
        <v>0</v>
      </c>
      <c r="S101" s="83"/>
      <c r="T101" s="195">
        <f>S101*H101</f>
        <v>0</v>
      </c>
      <c r="U101" s="195">
        <v>0</v>
      </c>
      <c r="V101" s="195">
        <f>U101*H101</f>
        <v>0</v>
      </c>
      <c r="W101" s="195">
        <v>0</v>
      </c>
      <c r="X101" s="196">
        <f>W101*H101</f>
        <v>0</v>
      </c>
      <c r="Y101" s="37"/>
      <c r="Z101" s="37"/>
      <c r="AA101" s="37"/>
      <c r="AB101" s="37"/>
      <c r="AC101" s="37"/>
      <c r="AD101" s="37"/>
      <c r="AE101" s="37"/>
      <c r="AR101" s="197" t="s">
        <v>140</v>
      </c>
      <c r="AT101" s="197" t="s">
        <v>135</v>
      </c>
      <c r="AU101" s="197" t="s">
        <v>79</v>
      </c>
      <c r="AY101" s="16" t="s">
        <v>132</v>
      </c>
      <c r="BE101" s="198">
        <f>IF(O101="základní",K101,0)</f>
        <v>0</v>
      </c>
      <c r="BF101" s="198">
        <f>IF(O101="snížená",K101,0)</f>
        <v>0</v>
      </c>
      <c r="BG101" s="198">
        <f>IF(O101="zákl. přenesená",K101,0)</f>
        <v>0</v>
      </c>
      <c r="BH101" s="198">
        <f>IF(O101="sníž. přenesená",K101,0)</f>
        <v>0</v>
      </c>
      <c r="BI101" s="198">
        <f>IF(O101="nulová",K101,0)</f>
        <v>0</v>
      </c>
      <c r="BJ101" s="16" t="s">
        <v>87</v>
      </c>
      <c r="BK101" s="198">
        <f>ROUND(P101*H101,2)</f>
        <v>0</v>
      </c>
      <c r="BL101" s="16" t="s">
        <v>140</v>
      </c>
      <c r="BM101" s="197" t="s">
        <v>191</v>
      </c>
    </row>
    <row r="102" s="2" customFormat="1" ht="21.75" customHeight="1">
      <c r="A102" s="37"/>
      <c r="B102" s="38"/>
      <c r="C102" s="183" t="s">
        <v>9</v>
      </c>
      <c r="D102" s="183" t="s">
        <v>126</v>
      </c>
      <c r="E102" s="184" t="s">
        <v>192</v>
      </c>
      <c r="F102" s="185" t="s">
        <v>193</v>
      </c>
      <c r="G102" s="186" t="s">
        <v>129</v>
      </c>
      <c r="H102" s="187">
        <v>144</v>
      </c>
      <c r="I102" s="188"/>
      <c r="J102" s="189"/>
      <c r="K102" s="190">
        <f>ROUND(P102*H102,2)</f>
        <v>0</v>
      </c>
      <c r="L102" s="185" t="s">
        <v>22</v>
      </c>
      <c r="M102" s="191"/>
      <c r="N102" s="192" t="s">
        <v>22</v>
      </c>
      <c r="O102" s="193" t="s">
        <v>48</v>
      </c>
      <c r="P102" s="194">
        <f>I102+J102</f>
        <v>0</v>
      </c>
      <c r="Q102" s="194">
        <f>ROUND(I102*H102,2)</f>
        <v>0</v>
      </c>
      <c r="R102" s="194">
        <f>ROUND(J102*H102,2)</f>
        <v>0</v>
      </c>
      <c r="S102" s="83"/>
      <c r="T102" s="195">
        <f>S102*H102</f>
        <v>0</v>
      </c>
      <c r="U102" s="195">
        <v>0</v>
      </c>
      <c r="V102" s="195">
        <f>U102*H102</f>
        <v>0</v>
      </c>
      <c r="W102" s="195">
        <v>0</v>
      </c>
      <c r="X102" s="196">
        <f>W102*H102</f>
        <v>0</v>
      </c>
      <c r="Y102" s="37"/>
      <c r="Z102" s="37"/>
      <c r="AA102" s="37"/>
      <c r="AB102" s="37"/>
      <c r="AC102" s="37"/>
      <c r="AD102" s="37"/>
      <c r="AE102" s="37"/>
      <c r="AR102" s="197" t="s">
        <v>131</v>
      </c>
      <c r="AT102" s="197" t="s">
        <v>126</v>
      </c>
      <c r="AU102" s="197" t="s">
        <v>79</v>
      </c>
      <c r="AY102" s="16" t="s">
        <v>132</v>
      </c>
      <c r="BE102" s="198">
        <f>IF(O102="základní",K102,0)</f>
        <v>0</v>
      </c>
      <c r="BF102" s="198">
        <f>IF(O102="snížená",K102,0)</f>
        <v>0</v>
      </c>
      <c r="BG102" s="198">
        <f>IF(O102="zákl. přenesená",K102,0)</f>
        <v>0</v>
      </c>
      <c r="BH102" s="198">
        <f>IF(O102="sníž. přenesená",K102,0)</f>
        <v>0</v>
      </c>
      <c r="BI102" s="198">
        <f>IF(O102="nulová",K102,0)</f>
        <v>0</v>
      </c>
      <c r="BJ102" s="16" t="s">
        <v>87</v>
      </c>
      <c r="BK102" s="198">
        <f>ROUND(P102*H102,2)</f>
        <v>0</v>
      </c>
      <c r="BL102" s="16" t="s">
        <v>133</v>
      </c>
      <c r="BM102" s="197" t="s">
        <v>194</v>
      </c>
    </row>
    <row r="103" s="2" customFormat="1" ht="62.7" customHeight="1">
      <c r="A103" s="37"/>
      <c r="B103" s="38"/>
      <c r="C103" s="199" t="s">
        <v>195</v>
      </c>
      <c r="D103" s="199" t="s">
        <v>135</v>
      </c>
      <c r="E103" s="200" t="s">
        <v>189</v>
      </c>
      <c r="F103" s="201" t="s">
        <v>190</v>
      </c>
      <c r="G103" s="202" t="s">
        <v>129</v>
      </c>
      <c r="H103" s="203">
        <v>144</v>
      </c>
      <c r="I103" s="204"/>
      <c r="J103" s="204"/>
      <c r="K103" s="205">
        <f>ROUND(P103*H103,2)</f>
        <v>0</v>
      </c>
      <c r="L103" s="201" t="s">
        <v>139</v>
      </c>
      <c r="M103" s="43"/>
      <c r="N103" s="206" t="s">
        <v>22</v>
      </c>
      <c r="O103" s="193" t="s">
        <v>48</v>
      </c>
      <c r="P103" s="194">
        <f>I103+J103</f>
        <v>0</v>
      </c>
      <c r="Q103" s="194">
        <f>ROUND(I103*H103,2)</f>
        <v>0</v>
      </c>
      <c r="R103" s="194">
        <f>ROUND(J103*H103,2)</f>
        <v>0</v>
      </c>
      <c r="S103" s="83"/>
      <c r="T103" s="195">
        <f>S103*H103</f>
        <v>0</v>
      </c>
      <c r="U103" s="195">
        <v>0</v>
      </c>
      <c r="V103" s="195">
        <f>U103*H103</f>
        <v>0</v>
      </c>
      <c r="W103" s="195">
        <v>0</v>
      </c>
      <c r="X103" s="196">
        <f>W103*H103</f>
        <v>0</v>
      </c>
      <c r="Y103" s="37"/>
      <c r="Z103" s="37"/>
      <c r="AA103" s="37"/>
      <c r="AB103" s="37"/>
      <c r="AC103" s="37"/>
      <c r="AD103" s="37"/>
      <c r="AE103" s="37"/>
      <c r="AR103" s="197" t="s">
        <v>140</v>
      </c>
      <c r="AT103" s="197" t="s">
        <v>135</v>
      </c>
      <c r="AU103" s="197" t="s">
        <v>79</v>
      </c>
      <c r="AY103" s="16" t="s">
        <v>132</v>
      </c>
      <c r="BE103" s="198">
        <f>IF(O103="základní",K103,0)</f>
        <v>0</v>
      </c>
      <c r="BF103" s="198">
        <f>IF(O103="snížená",K103,0)</f>
        <v>0</v>
      </c>
      <c r="BG103" s="198">
        <f>IF(O103="zákl. přenesená",K103,0)</f>
        <v>0</v>
      </c>
      <c r="BH103" s="198">
        <f>IF(O103="sníž. přenesená",K103,0)</f>
        <v>0</v>
      </c>
      <c r="BI103" s="198">
        <f>IF(O103="nulová",K103,0)</f>
        <v>0</v>
      </c>
      <c r="BJ103" s="16" t="s">
        <v>87</v>
      </c>
      <c r="BK103" s="198">
        <f>ROUND(P103*H103,2)</f>
        <v>0</v>
      </c>
      <c r="BL103" s="16" t="s">
        <v>140</v>
      </c>
      <c r="BM103" s="197" t="s">
        <v>196</v>
      </c>
    </row>
    <row r="104" s="2" customFormat="1" ht="16.5" customHeight="1">
      <c r="A104" s="37"/>
      <c r="B104" s="38"/>
      <c r="C104" s="183" t="s">
        <v>197</v>
      </c>
      <c r="D104" s="183" t="s">
        <v>126</v>
      </c>
      <c r="E104" s="184" t="s">
        <v>198</v>
      </c>
      <c r="F104" s="185" t="s">
        <v>199</v>
      </c>
      <c r="G104" s="186" t="s">
        <v>129</v>
      </c>
      <c r="H104" s="187">
        <v>48</v>
      </c>
      <c r="I104" s="188"/>
      <c r="J104" s="189"/>
      <c r="K104" s="190">
        <f>ROUND(P104*H104,2)</f>
        <v>0</v>
      </c>
      <c r="L104" s="185" t="s">
        <v>22</v>
      </c>
      <c r="M104" s="191"/>
      <c r="N104" s="192" t="s">
        <v>22</v>
      </c>
      <c r="O104" s="193" t="s">
        <v>48</v>
      </c>
      <c r="P104" s="194">
        <f>I104+J104</f>
        <v>0</v>
      </c>
      <c r="Q104" s="194">
        <f>ROUND(I104*H104,2)</f>
        <v>0</v>
      </c>
      <c r="R104" s="194">
        <f>ROUND(J104*H104,2)</f>
        <v>0</v>
      </c>
      <c r="S104" s="83"/>
      <c r="T104" s="195">
        <f>S104*H104</f>
        <v>0</v>
      </c>
      <c r="U104" s="195">
        <v>0</v>
      </c>
      <c r="V104" s="195">
        <f>U104*H104</f>
        <v>0</v>
      </c>
      <c r="W104" s="195">
        <v>0</v>
      </c>
      <c r="X104" s="196">
        <f>W104*H104</f>
        <v>0</v>
      </c>
      <c r="Y104" s="37"/>
      <c r="Z104" s="37"/>
      <c r="AA104" s="37"/>
      <c r="AB104" s="37"/>
      <c r="AC104" s="37"/>
      <c r="AD104" s="37"/>
      <c r="AE104" s="37"/>
      <c r="AR104" s="197" t="s">
        <v>131</v>
      </c>
      <c r="AT104" s="197" t="s">
        <v>126</v>
      </c>
      <c r="AU104" s="197" t="s">
        <v>79</v>
      </c>
      <c r="AY104" s="16" t="s">
        <v>132</v>
      </c>
      <c r="BE104" s="198">
        <f>IF(O104="základní",K104,0)</f>
        <v>0</v>
      </c>
      <c r="BF104" s="198">
        <f>IF(O104="snížená",K104,0)</f>
        <v>0</v>
      </c>
      <c r="BG104" s="198">
        <f>IF(O104="zákl. přenesená",K104,0)</f>
        <v>0</v>
      </c>
      <c r="BH104" s="198">
        <f>IF(O104="sníž. přenesená",K104,0)</f>
        <v>0</v>
      </c>
      <c r="BI104" s="198">
        <f>IF(O104="nulová",K104,0)</f>
        <v>0</v>
      </c>
      <c r="BJ104" s="16" t="s">
        <v>87</v>
      </c>
      <c r="BK104" s="198">
        <f>ROUND(P104*H104,2)</f>
        <v>0</v>
      </c>
      <c r="BL104" s="16" t="s">
        <v>133</v>
      </c>
      <c r="BM104" s="197" t="s">
        <v>200</v>
      </c>
    </row>
    <row r="105" s="2" customFormat="1" ht="24.15" customHeight="1">
      <c r="A105" s="37"/>
      <c r="B105" s="38"/>
      <c r="C105" s="199" t="s">
        <v>201</v>
      </c>
      <c r="D105" s="199" t="s">
        <v>135</v>
      </c>
      <c r="E105" s="200" t="s">
        <v>202</v>
      </c>
      <c r="F105" s="201" t="s">
        <v>203</v>
      </c>
      <c r="G105" s="202" t="s">
        <v>204</v>
      </c>
      <c r="H105" s="203">
        <v>8</v>
      </c>
      <c r="I105" s="204"/>
      <c r="J105" s="204"/>
      <c r="K105" s="205">
        <f>ROUND(P105*H105,2)</f>
        <v>0</v>
      </c>
      <c r="L105" s="201" t="s">
        <v>22</v>
      </c>
      <c r="M105" s="43"/>
      <c r="N105" s="206" t="s">
        <v>22</v>
      </c>
      <c r="O105" s="193" t="s">
        <v>48</v>
      </c>
      <c r="P105" s="194">
        <f>I105+J105</f>
        <v>0</v>
      </c>
      <c r="Q105" s="194">
        <f>ROUND(I105*H105,2)</f>
        <v>0</v>
      </c>
      <c r="R105" s="194">
        <f>ROUND(J105*H105,2)</f>
        <v>0</v>
      </c>
      <c r="S105" s="83"/>
      <c r="T105" s="195">
        <f>S105*H105</f>
        <v>0</v>
      </c>
      <c r="U105" s="195">
        <v>0</v>
      </c>
      <c r="V105" s="195">
        <f>U105*H105</f>
        <v>0</v>
      </c>
      <c r="W105" s="195">
        <v>0</v>
      </c>
      <c r="X105" s="196">
        <f>W105*H105</f>
        <v>0</v>
      </c>
      <c r="Y105" s="37"/>
      <c r="Z105" s="37"/>
      <c r="AA105" s="37"/>
      <c r="AB105" s="37"/>
      <c r="AC105" s="37"/>
      <c r="AD105" s="37"/>
      <c r="AE105" s="37"/>
      <c r="AR105" s="197" t="s">
        <v>140</v>
      </c>
      <c r="AT105" s="197" t="s">
        <v>135</v>
      </c>
      <c r="AU105" s="197" t="s">
        <v>79</v>
      </c>
      <c r="AY105" s="16" t="s">
        <v>132</v>
      </c>
      <c r="BE105" s="198">
        <f>IF(O105="základní",K105,0)</f>
        <v>0</v>
      </c>
      <c r="BF105" s="198">
        <f>IF(O105="snížená",K105,0)</f>
        <v>0</v>
      </c>
      <c r="BG105" s="198">
        <f>IF(O105="zákl. přenesená",K105,0)</f>
        <v>0</v>
      </c>
      <c r="BH105" s="198">
        <f>IF(O105="sníž. přenesená",K105,0)</f>
        <v>0</v>
      </c>
      <c r="BI105" s="198">
        <f>IF(O105="nulová",K105,0)</f>
        <v>0</v>
      </c>
      <c r="BJ105" s="16" t="s">
        <v>87</v>
      </c>
      <c r="BK105" s="198">
        <f>ROUND(P105*H105,2)</f>
        <v>0</v>
      </c>
      <c r="BL105" s="16" t="s">
        <v>140</v>
      </c>
      <c r="BM105" s="197" t="s">
        <v>205</v>
      </c>
    </row>
    <row r="106" s="2" customFormat="1">
      <c r="A106" s="37"/>
      <c r="B106" s="38"/>
      <c r="C106" s="39"/>
      <c r="D106" s="207" t="s">
        <v>161</v>
      </c>
      <c r="E106" s="39"/>
      <c r="F106" s="208" t="s">
        <v>206</v>
      </c>
      <c r="G106" s="39"/>
      <c r="H106" s="39"/>
      <c r="I106" s="209"/>
      <c r="J106" s="209"/>
      <c r="K106" s="39"/>
      <c r="L106" s="39"/>
      <c r="M106" s="43"/>
      <c r="N106" s="210"/>
      <c r="O106" s="211"/>
      <c r="P106" s="83"/>
      <c r="Q106" s="83"/>
      <c r="R106" s="83"/>
      <c r="S106" s="83"/>
      <c r="T106" s="83"/>
      <c r="U106" s="83"/>
      <c r="V106" s="83"/>
      <c r="W106" s="83"/>
      <c r="X106" s="84"/>
      <c r="Y106" s="37"/>
      <c r="Z106" s="37"/>
      <c r="AA106" s="37"/>
      <c r="AB106" s="37"/>
      <c r="AC106" s="37"/>
      <c r="AD106" s="37"/>
      <c r="AE106" s="37"/>
      <c r="AT106" s="16" t="s">
        <v>161</v>
      </c>
      <c r="AU106" s="16" t="s">
        <v>79</v>
      </c>
    </row>
    <row r="107" s="2" customFormat="1" ht="33" customHeight="1">
      <c r="A107" s="37"/>
      <c r="B107" s="38"/>
      <c r="C107" s="183" t="s">
        <v>207</v>
      </c>
      <c r="D107" s="183" t="s">
        <v>126</v>
      </c>
      <c r="E107" s="184" t="s">
        <v>208</v>
      </c>
      <c r="F107" s="185" t="s">
        <v>209</v>
      </c>
      <c r="G107" s="186" t="s">
        <v>129</v>
      </c>
      <c r="H107" s="187">
        <v>5</v>
      </c>
      <c r="I107" s="188"/>
      <c r="J107" s="189"/>
      <c r="K107" s="190">
        <f>ROUND(P107*H107,2)</f>
        <v>0</v>
      </c>
      <c r="L107" s="185" t="s">
        <v>22</v>
      </c>
      <c r="M107" s="191"/>
      <c r="N107" s="192" t="s">
        <v>22</v>
      </c>
      <c r="O107" s="193" t="s">
        <v>48</v>
      </c>
      <c r="P107" s="194">
        <f>I107+J107</f>
        <v>0</v>
      </c>
      <c r="Q107" s="194">
        <f>ROUND(I107*H107,2)</f>
        <v>0</v>
      </c>
      <c r="R107" s="194">
        <f>ROUND(J107*H107,2)</f>
        <v>0</v>
      </c>
      <c r="S107" s="83"/>
      <c r="T107" s="195">
        <f>S107*H107</f>
        <v>0</v>
      </c>
      <c r="U107" s="195">
        <v>0</v>
      </c>
      <c r="V107" s="195">
        <f>U107*H107</f>
        <v>0</v>
      </c>
      <c r="W107" s="195">
        <v>0</v>
      </c>
      <c r="X107" s="196">
        <f>W107*H107</f>
        <v>0</v>
      </c>
      <c r="Y107" s="37"/>
      <c r="Z107" s="37"/>
      <c r="AA107" s="37"/>
      <c r="AB107" s="37"/>
      <c r="AC107" s="37"/>
      <c r="AD107" s="37"/>
      <c r="AE107" s="37"/>
      <c r="AR107" s="197" t="s">
        <v>131</v>
      </c>
      <c r="AT107" s="197" t="s">
        <v>126</v>
      </c>
      <c r="AU107" s="197" t="s">
        <v>79</v>
      </c>
      <c r="AY107" s="16" t="s">
        <v>132</v>
      </c>
      <c r="BE107" s="198">
        <f>IF(O107="základní",K107,0)</f>
        <v>0</v>
      </c>
      <c r="BF107" s="198">
        <f>IF(O107="snížená",K107,0)</f>
        <v>0</v>
      </c>
      <c r="BG107" s="198">
        <f>IF(O107="zákl. přenesená",K107,0)</f>
        <v>0</v>
      </c>
      <c r="BH107" s="198">
        <f>IF(O107="sníž. přenesená",K107,0)</f>
        <v>0</v>
      </c>
      <c r="BI107" s="198">
        <f>IF(O107="nulová",K107,0)</f>
        <v>0</v>
      </c>
      <c r="BJ107" s="16" t="s">
        <v>87</v>
      </c>
      <c r="BK107" s="198">
        <f>ROUND(P107*H107,2)</f>
        <v>0</v>
      </c>
      <c r="BL107" s="16" t="s">
        <v>133</v>
      </c>
      <c r="BM107" s="197" t="s">
        <v>210</v>
      </c>
    </row>
    <row r="108" s="2" customFormat="1">
      <c r="A108" s="37"/>
      <c r="B108" s="38"/>
      <c r="C108" s="39"/>
      <c r="D108" s="207" t="s">
        <v>161</v>
      </c>
      <c r="E108" s="39"/>
      <c r="F108" s="208" t="s">
        <v>211</v>
      </c>
      <c r="G108" s="39"/>
      <c r="H108" s="39"/>
      <c r="I108" s="209"/>
      <c r="J108" s="209"/>
      <c r="K108" s="39"/>
      <c r="L108" s="39"/>
      <c r="M108" s="43"/>
      <c r="N108" s="210"/>
      <c r="O108" s="211"/>
      <c r="P108" s="83"/>
      <c r="Q108" s="83"/>
      <c r="R108" s="83"/>
      <c r="S108" s="83"/>
      <c r="T108" s="83"/>
      <c r="U108" s="83"/>
      <c r="V108" s="83"/>
      <c r="W108" s="83"/>
      <c r="X108" s="84"/>
      <c r="Y108" s="37"/>
      <c r="Z108" s="37"/>
      <c r="AA108" s="37"/>
      <c r="AB108" s="37"/>
      <c r="AC108" s="37"/>
      <c r="AD108" s="37"/>
      <c r="AE108" s="37"/>
      <c r="AT108" s="16" t="s">
        <v>161</v>
      </c>
      <c r="AU108" s="16" t="s">
        <v>79</v>
      </c>
    </row>
    <row r="109" s="2" customFormat="1" ht="24.15" customHeight="1">
      <c r="A109" s="37"/>
      <c r="B109" s="38"/>
      <c r="C109" s="199" t="s">
        <v>212</v>
      </c>
      <c r="D109" s="199" t="s">
        <v>135</v>
      </c>
      <c r="E109" s="200" t="s">
        <v>213</v>
      </c>
      <c r="F109" s="201" t="s">
        <v>214</v>
      </c>
      <c r="G109" s="202" t="s">
        <v>129</v>
      </c>
      <c r="H109" s="203">
        <v>5</v>
      </c>
      <c r="I109" s="204"/>
      <c r="J109" s="204"/>
      <c r="K109" s="205">
        <f>ROUND(P109*H109,2)</f>
        <v>0</v>
      </c>
      <c r="L109" s="201" t="s">
        <v>139</v>
      </c>
      <c r="M109" s="43"/>
      <c r="N109" s="206" t="s">
        <v>22</v>
      </c>
      <c r="O109" s="193" t="s">
        <v>48</v>
      </c>
      <c r="P109" s="194">
        <f>I109+J109</f>
        <v>0</v>
      </c>
      <c r="Q109" s="194">
        <f>ROUND(I109*H109,2)</f>
        <v>0</v>
      </c>
      <c r="R109" s="194">
        <f>ROUND(J109*H109,2)</f>
        <v>0</v>
      </c>
      <c r="S109" s="83"/>
      <c r="T109" s="195">
        <f>S109*H109</f>
        <v>0</v>
      </c>
      <c r="U109" s="195">
        <v>0</v>
      </c>
      <c r="V109" s="195">
        <f>U109*H109</f>
        <v>0</v>
      </c>
      <c r="W109" s="195">
        <v>0</v>
      </c>
      <c r="X109" s="196">
        <f>W109*H109</f>
        <v>0</v>
      </c>
      <c r="Y109" s="37"/>
      <c r="Z109" s="37"/>
      <c r="AA109" s="37"/>
      <c r="AB109" s="37"/>
      <c r="AC109" s="37"/>
      <c r="AD109" s="37"/>
      <c r="AE109" s="37"/>
      <c r="AR109" s="197" t="s">
        <v>140</v>
      </c>
      <c r="AT109" s="197" t="s">
        <v>135</v>
      </c>
      <c r="AU109" s="197" t="s">
        <v>79</v>
      </c>
      <c r="AY109" s="16" t="s">
        <v>132</v>
      </c>
      <c r="BE109" s="198">
        <f>IF(O109="základní",K109,0)</f>
        <v>0</v>
      </c>
      <c r="BF109" s="198">
        <f>IF(O109="snížená",K109,0)</f>
        <v>0</v>
      </c>
      <c r="BG109" s="198">
        <f>IF(O109="zákl. přenesená",K109,0)</f>
        <v>0</v>
      </c>
      <c r="BH109" s="198">
        <f>IF(O109="sníž. přenesená",K109,0)</f>
        <v>0</v>
      </c>
      <c r="BI109" s="198">
        <f>IF(O109="nulová",K109,0)</f>
        <v>0</v>
      </c>
      <c r="BJ109" s="16" t="s">
        <v>87</v>
      </c>
      <c r="BK109" s="198">
        <f>ROUND(P109*H109,2)</f>
        <v>0</v>
      </c>
      <c r="BL109" s="16" t="s">
        <v>140</v>
      </c>
      <c r="BM109" s="197" t="s">
        <v>215</v>
      </c>
    </row>
    <row r="110" s="2" customFormat="1" ht="33" customHeight="1">
      <c r="A110" s="37"/>
      <c r="B110" s="38"/>
      <c r="C110" s="183" t="s">
        <v>8</v>
      </c>
      <c r="D110" s="183" t="s">
        <v>126</v>
      </c>
      <c r="E110" s="184" t="s">
        <v>216</v>
      </c>
      <c r="F110" s="185" t="s">
        <v>217</v>
      </c>
      <c r="G110" s="186" t="s">
        <v>129</v>
      </c>
      <c r="H110" s="187">
        <v>200</v>
      </c>
      <c r="I110" s="188"/>
      <c r="J110" s="189"/>
      <c r="K110" s="190">
        <f>ROUND(P110*H110,2)</f>
        <v>0</v>
      </c>
      <c r="L110" s="185" t="s">
        <v>22</v>
      </c>
      <c r="M110" s="191"/>
      <c r="N110" s="192" t="s">
        <v>22</v>
      </c>
      <c r="O110" s="193" t="s">
        <v>48</v>
      </c>
      <c r="P110" s="194">
        <f>I110+J110</f>
        <v>0</v>
      </c>
      <c r="Q110" s="194">
        <f>ROUND(I110*H110,2)</f>
        <v>0</v>
      </c>
      <c r="R110" s="194">
        <f>ROUND(J110*H110,2)</f>
        <v>0</v>
      </c>
      <c r="S110" s="83"/>
      <c r="T110" s="195">
        <f>S110*H110</f>
        <v>0</v>
      </c>
      <c r="U110" s="195">
        <v>0</v>
      </c>
      <c r="V110" s="195">
        <f>U110*H110</f>
        <v>0</v>
      </c>
      <c r="W110" s="195">
        <v>0</v>
      </c>
      <c r="X110" s="196">
        <f>W110*H110</f>
        <v>0</v>
      </c>
      <c r="Y110" s="37"/>
      <c r="Z110" s="37"/>
      <c r="AA110" s="37"/>
      <c r="AB110" s="37"/>
      <c r="AC110" s="37"/>
      <c r="AD110" s="37"/>
      <c r="AE110" s="37"/>
      <c r="AR110" s="197" t="s">
        <v>131</v>
      </c>
      <c r="AT110" s="197" t="s">
        <v>126</v>
      </c>
      <c r="AU110" s="197" t="s">
        <v>79</v>
      </c>
      <c r="AY110" s="16" t="s">
        <v>132</v>
      </c>
      <c r="BE110" s="198">
        <f>IF(O110="základní",K110,0)</f>
        <v>0</v>
      </c>
      <c r="BF110" s="198">
        <f>IF(O110="snížená",K110,0)</f>
        <v>0</v>
      </c>
      <c r="BG110" s="198">
        <f>IF(O110="zákl. přenesená",K110,0)</f>
        <v>0</v>
      </c>
      <c r="BH110" s="198">
        <f>IF(O110="sníž. přenesená",K110,0)</f>
        <v>0</v>
      </c>
      <c r="BI110" s="198">
        <f>IF(O110="nulová",K110,0)</f>
        <v>0</v>
      </c>
      <c r="BJ110" s="16" t="s">
        <v>87</v>
      </c>
      <c r="BK110" s="198">
        <f>ROUND(P110*H110,2)</f>
        <v>0</v>
      </c>
      <c r="BL110" s="16" t="s">
        <v>133</v>
      </c>
      <c r="BM110" s="197" t="s">
        <v>218</v>
      </c>
    </row>
    <row r="111" s="2" customFormat="1">
      <c r="A111" s="37"/>
      <c r="B111" s="38"/>
      <c r="C111" s="39"/>
      <c r="D111" s="207" t="s">
        <v>161</v>
      </c>
      <c r="E111" s="39"/>
      <c r="F111" s="208" t="s">
        <v>219</v>
      </c>
      <c r="G111" s="39"/>
      <c r="H111" s="39"/>
      <c r="I111" s="209"/>
      <c r="J111" s="209"/>
      <c r="K111" s="39"/>
      <c r="L111" s="39"/>
      <c r="M111" s="43"/>
      <c r="N111" s="210"/>
      <c r="O111" s="211"/>
      <c r="P111" s="83"/>
      <c r="Q111" s="83"/>
      <c r="R111" s="83"/>
      <c r="S111" s="83"/>
      <c r="T111" s="83"/>
      <c r="U111" s="83"/>
      <c r="V111" s="83"/>
      <c r="W111" s="83"/>
      <c r="X111" s="84"/>
      <c r="Y111" s="37"/>
      <c r="Z111" s="37"/>
      <c r="AA111" s="37"/>
      <c r="AB111" s="37"/>
      <c r="AC111" s="37"/>
      <c r="AD111" s="37"/>
      <c r="AE111" s="37"/>
      <c r="AT111" s="16" t="s">
        <v>161</v>
      </c>
      <c r="AU111" s="16" t="s">
        <v>79</v>
      </c>
    </row>
    <row r="112" s="2" customFormat="1" ht="24.15" customHeight="1">
      <c r="A112" s="37"/>
      <c r="B112" s="38"/>
      <c r="C112" s="199" t="s">
        <v>220</v>
      </c>
      <c r="D112" s="199" t="s">
        <v>135</v>
      </c>
      <c r="E112" s="200" t="s">
        <v>221</v>
      </c>
      <c r="F112" s="201" t="s">
        <v>222</v>
      </c>
      <c r="G112" s="202" t="s">
        <v>129</v>
      </c>
      <c r="H112" s="203">
        <v>200</v>
      </c>
      <c r="I112" s="204"/>
      <c r="J112" s="204"/>
      <c r="K112" s="205">
        <f>ROUND(P112*H112,2)</f>
        <v>0</v>
      </c>
      <c r="L112" s="201" t="s">
        <v>139</v>
      </c>
      <c r="M112" s="43"/>
      <c r="N112" s="206" t="s">
        <v>22</v>
      </c>
      <c r="O112" s="193" t="s">
        <v>48</v>
      </c>
      <c r="P112" s="194">
        <f>I112+J112</f>
        <v>0</v>
      </c>
      <c r="Q112" s="194">
        <f>ROUND(I112*H112,2)</f>
        <v>0</v>
      </c>
      <c r="R112" s="194">
        <f>ROUND(J112*H112,2)</f>
        <v>0</v>
      </c>
      <c r="S112" s="83"/>
      <c r="T112" s="195">
        <f>S112*H112</f>
        <v>0</v>
      </c>
      <c r="U112" s="195">
        <v>0</v>
      </c>
      <c r="V112" s="195">
        <f>U112*H112</f>
        <v>0</v>
      </c>
      <c r="W112" s="195">
        <v>0</v>
      </c>
      <c r="X112" s="196">
        <f>W112*H112</f>
        <v>0</v>
      </c>
      <c r="Y112" s="37"/>
      <c r="Z112" s="37"/>
      <c r="AA112" s="37"/>
      <c r="AB112" s="37"/>
      <c r="AC112" s="37"/>
      <c r="AD112" s="37"/>
      <c r="AE112" s="37"/>
      <c r="AR112" s="197" t="s">
        <v>140</v>
      </c>
      <c r="AT112" s="197" t="s">
        <v>135</v>
      </c>
      <c r="AU112" s="197" t="s">
        <v>79</v>
      </c>
      <c r="AY112" s="16" t="s">
        <v>132</v>
      </c>
      <c r="BE112" s="198">
        <f>IF(O112="základní",K112,0)</f>
        <v>0</v>
      </c>
      <c r="BF112" s="198">
        <f>IF(O112="snížená",K112,0)</f>
        <v>0</v>
      </c>
      <c r="BG112" s="198">
        <f>IF(O112="zákl. přenesená",K112,0)</f>
        <v>0</v>
      </c>
      <c r="BH112" s="198">
        <f>IF(O112="sníž. přenesená",K112,0)</f>
        <v>0</v>
      </c>
      <c r="BI112" s="198">
        <f>IF(O112="nulová",K112,0)</f>
        <v>0</v>
      </c>
      <c r="BJ112" s="16" t="s">
        <v>87</v>
      </c>
      <c r="BK112" s="198">
        <f>ROUND(P112*H112,2)</f>
        <v>0</v>
      </c>
      <c r="BL112" s="16" t="s">
        <v>140</v>
      </c>
      <c r="BM112" s="197" t="s">
        <v>223</v>
      </c>
    </row>
    <row r="113" s="2" customFormat="1" ht="37.8" customHeight="1">
      <c r="A113" s="37"/>
      <c r="B113" s="38"/>
      <c r="C113" s="183" t="s">
        <v>224</v>
      </c>
      <c r="D113" s="183" t="s">
        <v>126</v>
      </c>
      <c r="E113" s="184" t="s">
        <v>225</v>
      </c>
      <c r="F113" s="185" t="s">
        <v>226</v>
      </c>
      <c r="G113" s="186" t="s">
        <v>129</v>
      </c>
      <c r="H113" s="187">
        <v>14</v>
      </c>
      <c r="I113" s="188"/>
      <c r="J113" s="189"/>
      <c r="K113" s="190">
        <f>ROUND(P113*H113,2)</f>
        <v>0</v>
      </c>
      <c r="L113" s="185" t="s">
        <v>22</v>
      </c>
      <c r="M113" s="191"/>
      <c r="N113" s="192" t="s">
        <v>22</v>
      </c>
      <c r="O113" s="193" t="s">
        <v>48</v>
      </c>
      <c r="P113" s="194">
        <f>I113+J113</f>
        <v>0</v>
      </c>
      <c r="Q113" s="194">
        <f>ROUND(I113*H113,2)</f>
        <v>0</v>
      </c>
      <c r="R113" s="194">
        <f>ROUND(J113*H113,2)</f>
        <v>0</v>
      </c>
      <c r="S113" s="83"/>
      <c r="T113" s="195">
        <f>S113*H113</f>
        <v>0</v>
      </c>
      <c r="U113" s="195">
        <v>0</v>
      </c>
      <c r="V113" s="195">
        <f>U113*H113</f>
        <v>0</v>
      </c>
      <c r="W113" s="195">
        <v>0</v>
      </c>
      <c r="X113" s="196">
        <f>W113*H113</f>
        <v>0</v>
      </c>
      <c r="Y113" s="37"/>
      <c r="Z113" s="37"/>
      <c r="AA113" s="37"/>
      <c r="AB113" s="37"/>
      <c r="AC113" s="37"/>
      <c r="AD113" s="37"/>
      <c r="AE113" s="37"/>
      <c r="AR113" s="197" t="s">
        <v>131</v>
      </c>
      <c r="AT113" s="197" t="s">
        <v>126</v>
      </c>
      <c r="AU113" s="197" t="s">
        <v>79</v>
      </c>
      <c r="AY113" s="16" t="s">
        <v>132</v>
      </c>
      <c r="BE113" s="198">
        <f>IF(O113="základní",K113,0)</f>
        <v>0</v>
      </c>
      <c r="BF113" s="198">
        <f>IF(O113="snížená",K113,0)</f>
        <v>0</v>
      </c>
      <c r="BG113" s="198">
        <f>IF(O113="zákl. přenesená",K113,0)</f>
        <v>0</v>
      </c>
      <c r="BH113" s="198">
        <f>IF(O113="sníž. přenesená",K113,0)</f>
        <v>0</v>
      </c>
      <c r="BI113" s="198">
        <f>IF(O113="nulová",K113,0)</f>
        <v>0</v>
      </c>
      <c r="BJ113" s="16" t="s">
        <v>87</v>
      </c>
      <c r="BK113" s="198">
        <f>ROUND(P113*H113,2)</f>
        <v>0</v>
      </c>
      <c r="BL113" s="16" t="s">
        <v>133</v>
      </c>
      <c r="BM113" s="197" t="s">
        <v>227</v>
      </c>
    </row>
    <row r="114" s="2" customFormat="1">
      <c r="A114" s="37"/>
      <c r="B114" s="38"/>
      <c r="C114" s="39"/>
      <c r="D114" s="207" t="s">
        <v>161</v>
      </c>
      <c r="E114" s="39"/>
      <c r="F114" s="208" t="s">
        <v>228</v>
      </c>
      <c r="G114" s="39"/>
      <c r="H114" s="39"/>
      <c r="I114" s="209"/>
      <c r="J114" s="209"/>
      <c r="K114" s="39"/>
      <c r="L114" s="39"/>
      <c r="M114" s="43"/>
      <c r="N114" s="210"/>
      <c r="O114" s="211"/>
      <c r="P114" s="83"/>
      <c r="Q114" s="83"/>
      <c r="R114" s="83"/>
      <c r="S114" s="83"/>
      <c r="T114" s="83"/>
      <c r="U114" s="83"/>
      <c r="V114" s="83"/>
      <c r="W114" s="83"/>
      <c r="X114" s="84"/>
      <c r="Y114" s="37"/>
      <c r="Z114" s="37"/>
      <c r="AA114" s="37"/>
      <c r="AB114" s="37"/>
      <c r="AC114" s="37"/>
      <c r="AD114" s="37"/>
      <c r="AE114" s="37"/>
      <c r="AT114" s="16" t="s">
        <v>161</v>
      </c>
      <c r="AU114" s="16" t="s">
        <v>79</v>
      </c>
    </row>
    <row r="115" s="2" customFormat="1" ht="37.8" customHeight="1">
      <c r="A115" s="37"/>
      <c r="B115" s="38"/>
      <c r="C115" s="183" t="s">
        <v>229</v>
      </c>
      <c r="D115" s="183" t="s">
        <v>126</v>
      </c>
      <c r="E115" s="184" t="s">
        <v>230</v>
      </c>
      <c r="F115" s="185" t="s">
        <v>231</v>
      </c>
      <c r="G115" s="186" t="s">
        <v>129</v>
      </c>
      <c r="H115" s="187">
        <v>5</v>
      </c>
      <c r="I115" s="188"/>
      <c r="J115" s="189"/>
      <c r="K115" s="190">
        <f>ROUND(P115*H115,2)</f>
        <v>0</v>
      </c>
      <c r="L115" s="185" t="s">
        <v>22</v>
      </c>
      <c r="M115" s="191"/>
      <c r="N115" s="192" t="s">
        <v>22</v>
      </c>
      <c r="O115" s="193" t="s">
        <v>48</v>
      </c>
      <c r="P115" s="194">
        <f>I115+J115</f>
        <v>0</v>
      </c>
      <c r="Q115" s="194">
        <f>ROUND(I115*H115,2)</f>
        <v>0</v>
      </c>
      <c r="R115" s="194">
        <f>ROUND(J115*H115,2)</f>
        <v>0</v>
      </c>
      <c r="S115" s="83"/>
      <c r="T115" s="195">
        <f>S115*H115</f>
        <v>0</v>
      </c>
      <c r="U115" s="195">
        <v>0</v>
      </c>
      <c r="V115" s="195">
        <f>U115*H115</f>
        <v>0</v>
      </c>
      <c r="W115" s="195">
        <v>0</v>
      </c>
      <c r="X115" s="196">
        <f>W115*H115</f>
        <v>0</v>
      </c>
      <c r="Y115" s="37"/>
      <c r="Z115" s="37"/>
      <c r="AA115" s="37"/>
      <c r="AB115" s="37"/>
      <c r="AC115" s="37"/>
      <c r="AD115" s="37"/>
      <c r="AE115" s="37"/>
      <c r="AR115" s="197" t="s">
        <v>131</v>
      </c>
      <c r="AT115" s="197" t="s">
        <v>126</v>
      </c>
      <c r="AU115" s="197" t="s">
        <v>79</v>
      </c>
      <c r="AY115" s="16" t="s">
        <v>132</v>
      </c>
      <c r="BE115" s="198">
        <f>IF(O115="základní",K115,0)</f>
        <v>0</v>
      </c>
      <c r="BF115" s="198">
        <f>IF(O115="snížená",K115,0)</f>
        <v>0</v>
      </c>
      <c r="BG115" s="198">
        <f>IF(O115="zákl. přenesená",K115,0)</f>
        <v>0</v>
      </c>
      <c r="BH115" s="198">
        <f>IF(O115="sníž. přenesená",K115,0)</f>
        <v>0</v>
      </c>
      <c r="BI115" s="198">
        <f>IF(O115="nulová",K115,0)</f>
        <v>0</v>
      </c>
      <c r="BJ115" s="16" t="s">
        <v>87</v>
      </c>
      <c r="BK115" s="198">
        <f>ROUND(P115*H115,2)</f>
        <v>0</v>
      </c>
      <c r="BL115" s="16" t="s">
        <v>133</v>
      </c>
      <c r="BM115" s="197" t="s">
        <v>232</v>
      </c>
    </row>
    <row r="116" s="2" customFormat="1">
      <c r="A116" s="37"/>
      <c r="B116" s="38"/>
      <c r="C116" s="39"/>
      <c r="D116" s="207" t="s">
        <v>161</v>
      </c>
      <c r="E116" s="39"/>
      <c r="F116" s="208" t="s">
        <v>233</v>
      </c>
      <c r="G116" s="39"/>
      <c r="H116" s="39"/>
      <c r="I116" s="209"/>
      <c r="J116" s="209"/>
      <c r="K116" s="39"/>
      <c r="L116" s="39"/>
      <c r="M116" s="43"/>
      <c r="N116" s="210"/>
      <c r="O116" s="211"/>
      <c r="P116" s="83"/>
      <c r="Q116" s="83"/>
      <c r="R116" s="83"/>
      <c r="S116" s="83"/>
      <c r="T116" s="83"/>
      <c r="U116" s="83"/>
      <c r="V116" s="83"/>
      <c r="W116" s="83"/>
      <c r="X116" s="84"/>
      <c r="Y116" s="37"/>
      <c r="Z116" s="37"/>
      <c r="AA116" s="37"/>
      <c r="AB116" s="37"/>
      <c r="AC116" s="37"/>
      <c r="AD116" s="37"/>
      <c r="AE116" s="37"/>
      <c r="AT116" s="16" t="s">
        <v>161</v>
      </c>
      <c r="AU116" s="16" t="s">
        <v>79</v>
      </c>
    </row>
    <row r="117" s="2" customFormat="1" ht="24.15" customHeight="1">
      <c r="A117" s="37"/>
      <c r="B117" s="38"/>
      <c r="C117" s="199" t="s">
        <v>234</v>
      </c>
      <c r="D117" s="199" t="s">
        <v>135</v>
      </c>
      <c r="E117" s="200" t="s">
        <v>235</v>
      </c>
      <c r="F117" s="201" t="s">
        <v>236</v>
      </c>
      <c r="G117" s="202" t="s">
        <v>129</v>
      </c>
      <c r="H117" s="203">
        <v>19</v>
      </c>
      <c r="I117" s="204"/>
      <c r="J117" s="204"/>
      <c r="K117" s="205">
        <f>ROUND(P117*H117,2)</f>
        <v>0</v>
      </c>
      <c r="L117" s="201" t="s">
        <v>139</v>
      </c>
      <c r="M117" s="43"/>
      <c r="N117" s="206" t="s">
        <v>22</v>
      </c>
      <c r="O117" s="193" t="s">
        <v>48</v>
      </c>
      <c r="P117" s="194">
        <f>I117+J117</f>
        <v>0</v>
      </c>
      <c r="Q117" s="194">
        <f>ROUND(I117*H117,2)</f>
        <v>0</v>
      </c>
      <c r="R117" s="194">
        <f>ROUND(J117*H117,2)</f>
        <v>0</v>
      </c>
      <c r="S117" s="83"/>
      <c r="T117" s="195">
        <f>S117*H117</f>
        <v>0</v>
      </c>
      <c r="U117" s="195">
        <v>0</v>
      </c>
      <c r="V117" s="195">
        <f>U117*H117</f>
        <v>0</v>
      </c>
      <c r="W117" s="195">
        <v>0</v>
      </c>
      <c r="X117" s="196">
        <f>W117*H117</f>
        <v>0</v>
      </c>
      <c r="Y117" s="37"/>
      <c r="Z117" s="37"/>
      <c r="AA117" s="37"/>
      <c r="AB117" s="37"/>
      <c r="AC117" s="37"/>
      <c r="AD117" s="37"/>
      <c r="AE117" s="37"/>
      <c r="AR117" s="197" t="s">
        <v>140</v>
      </c>
      <c r="AT117" s="197" t="s">
        <v>135</v>
      </c>
      <c r="AU117" s="197" t="s">
        <v>79</v>
      </c>
      <c r="AY117" s="16" t="s">
        <v>132</v>
      </c>
      <c r="BE117" s="198">
        <f>IF(O117="základní",K117,0)</f>
        <v>0</v>
      </c>
      <c r="BF117" s="198">
        <f>IF(O117="snížená",K117,0)</f>
        <v>0</v>
      </c>
      <c r="BG117" s="198">
        <f>IF(O117="zákl. přenesená",K117,0)</f>
        <v>0</v>
      </c>
      <c r="BH117" s="198">
        <f>IF(O117="sníž. přenesená",K117,0)</f>
        <v>0</v>
      </c>
      <c r="BI117" s="198">
        <f>IF(O117="nulová",K117,0)</f>
        <v>0</v>
      </c>
      <c r="BJ117" s="16" t="s">
        <v>87</v>
      </c>
      <c r="BK117" s="198">
        <f>ROUND(P117*H117,2)</f>
        <v>0</v>
      </c>
      <c r="BL117" s="16" t="s">
        <v>140</v>
      </c>
      <c r="BM117" s="197" t="s">
        <v>237</v>
      </c>
    </row>
    <row r="118" s="11" customFormat="1">
      <c r="A118" s="11"/>
      <c r="B118" s="212"/>
      <c r="C118" s="213"/>
      <c r="D118" s="207" t="s">
        <v>163</v>
      </c>
      <c r="E118" s="214" t="s">
        <v>22</v>
      </c>
      <c r="F118" s="215" t="s">
        <v>238</v>
      </c>
      <c r="G118" s="213"/>
      <c r="H118" s="216">
        <v>19</v>
      </c>
      <c r="I118" s="217"/>
      <c r="J118" s="217"/>
      <c r="K118" s="213"/>
      <c r="L118" s="213"/>
      <c r="M118" s="218"/>
      <c r="N118" s="219"/>
      <c r="O118" s="220"/>
      <c r="P118" s="220"/>
      <c r="Q118" s="220"/>
      <c r="R118" s="220"/>
      <c r="S118" s="220"/>
      <c r="T118" s="220"/>
      <c r="U118" s="220"/>
      <c r="V118" s="220"/>
      <c r="W118" s="220"/>
      <c r="X118" s="221"/>
      <c r="Y118" s="11"/>
      <c r="Z118" s="11"/>
      <c r="AA118" s="11"/>
      <c r="AB118" s="11"/>
      <c r="AC118" s="11"/>
      <c r="AD118" s="11"/>
      <c r="AE118" s="11"/>
      <c r="AT118" s="222" t="s">
        <v>163</v>
      </c>
      <c r="AU118" s="222" t="s">
        <v>79</v>
      </c>
      <c r="AV118" s="11" t="s">
        <v>89</v>
      </c>
      <c r="AW118" s="11" t="s">
        <v>5</v>
      </c>
      <c r="AX118" s="11" t="s">
        <v>87</v>
      </c>
      <c r="AY118" s="222" t="s">
        <v>132</v>
      </c>
    </row>
    <row r="119" s="2" customFormat="1" ht="33" customHeight="1">
      <c r="A119" s="37"/>
      <c r="B119" s="38"/>
      <c r="C119" s="183" t="s">
        <v>239</v>
      </c>
      <c r="D119" s="183" t="s">
        <v>126</v>
      </c>
      <c r="E119" s="184" t="s">
        <v>240</v>
      </c>
      <c r="F119" s="185" t="s">
        <v>241</v>
      </c>
      <c r="G119" s="186" t="s">
        <v>129</v>
      </c>
      <c r="H119" s="187">
        <v>900</v>
      </c>
      <c r="I119" s="188"/>
      <c r="J119" s="189"/>
      <c r="K119" s="190">
        <f>ROUND(P119*H119,2)</f>
        <v>0</v>
      </c>
      <c r="L119" s="185" t="s">
        <v>22</v>
      </c>
      <c r="M119" s="191"/>
      <c r="N119" s="192" t="s">
        <v>22</v>
      </c>
      <c r="O119" s="193" t="s">
        <v>48</v>
      </c>
      <c r="P119" s="194">
        <f>I119+J119</f>
        <v>0</v>
      </c>
      <c r="Q119" s="194">
        <f>ROUND(I119*H119,2)</f>
        <v>0</v>
      </c>
      <c r="R119" s="194">
        <f>ROUND(J119*H119,2)</f>
        <v>0</v>
      </c>
      <c r="S119" s="83"/>
      <c r="T119" s="195">
        <f>S119*H119</f>
        <v>0</v>
      </c>
      <c r="U119" s="195">
        <v>0</v>
      </c>
      <c r="V119" s="195">
        <f>U119*H119</f>
        <v>0</v>
      </c>
      <c r="W119" s="195">
        <v>0</v>
      </c>
      <c r="X119" s="196">
        <f>W119*H119</f>
        <v>0</v>
      </c>
      <c r="Y119" s="37"/>
      <c r="Z119" s="37"/>
      <c r="AA119" s="37"/>
      <c r="AB119" s="37"/>
      <c r="AC119" s="37"/>
      <c r="AD119" s="37"/>
      <c r="AE119" s="37"/>
      <c r="AR119" s="197" t="s">
        <v>131</v>
      </c>
      <c r="AT119" s="197" t="s">
        <v>126</v>
      </c>
      <c r="AU119" s="197" t="s">
        <v>79</v>
      </c>
      <c r="AY119" s="16" t="s">
        <v>132</v>
      </c>
      <c r="BE119" s="198">
        <f>IF(O119="základní",K119,0)</f>
        <v>0</v>
      </c>
      <c r="BF119" s="198">
        <f>IF(O119="snížená",K119,0)</f>
        <v>0</v>
      </c>
      <c r="BG119" s="198">
        <f>IF(O119="zákl. přenesená",K119,0)</f>
        <v>0</v>
      </c>
      <c r="BH119" s="198">
        <f>IF(O119="sníž. přenesená",K119,0)</f>
        <v>0</v>
      </c>
      <c r="BI119" s="198">
        <f>IF(O119="nulová",K119,0)</f>
        <v>0</v>
      </c>
      <c r="BJ119" s="16" t="s">
        <v>87</v>
      </c>
      <c r="BK119" s="198">
        <f>ROUND(P119*H119,2)</f>
        <v>0</v>
      </c>
      <c r="BL119" s="16" t="s">
        <v>133</v>
      </c>
      <c r="BM119" s="197" t="s">
        <v>242</v>
      </c>
    </row>
    <row r="120" s="2" customFormat="1">
      <c r="A120" s="37"/>
      <c r="B120" s="38"/>
      <c r="C120" s="39"/>
      <c r="D120" s="207" t="s">
        <v>161</v>
      </c>
      <c r="E120" s="39"/>
      <c r="F120" s="208" t="s">
        <v>243</v>
      </c>
      <c r="G120" s="39"/>
      <c r="H120" s="39"/>
      <c r="I120" s="209"/>
      <c r="J120" s="209"/>
      <c r="K120" s="39"/>
      <c r="L120" s="39"/>
      <c r="M120" s="43"/>
      <c r="N120" s="210"/>
      <c r="O120" s="211"/>
      <c r="P120" s="83"/>
      <c r="Q120" s="83"/>
      <c r="R120" s="83"/>
      <c r="S120" s="83"/>
      <c r="T120" s="83"/>
      <c r="U120" s="83"/>
      <c r="V120" s="83"/>
      <c r="W120" s="83"/>
      <c r="X120" s="84"/>
      <c r="Y120" s="37"/>
      <c r="Z120" s="37"/>
      <c r="AA120" s="37"/>
      <c r="AB120" s="37"/>
      <c r="AC120" s="37"/>
      <c r="AD120" s="37"/>
      <c r="AE120" s="37"/>
      <c r="AT120" s="16" t="s">
        <v>161</v>
      </c>
      <c r="AU120" s="16" t="s">
        <v>79</v>
      </c>
    </row>
    <row r="121" s="2" customFormat="1" ht="24.15" customHeight="1">
      <c r="A121" s="37"/>
      <c r="B121" s="38"/>
      <c r="C121" s="199" t="s">
        <v>244</v>
      </c>
      <c r="D121" s="199" t="s">
        <v>135</v>
      </c>
      <c r="E121" s="200" t="s">
        <v>245</v>
      </c>
      <c r="F121" s="201" t="s">
        <v>246</v>
      </c>
      <c r="G121" s="202" t="s">
        <v>129</v>
      </c>
      <c r="H121" s="203">
        <v>900</v>
      </c>
      <c r="I121" s="204"/>
      <c r="J121" s="204"/>
      <c r="K121" s="205">
        <f>ROUND(P121*H121,2)</f>
        <v>0</v>
      </c>
      <c r="L121" s="201" t="s">
        <v>22</v>
      </c>
      <c r="M121" s="43"/>
      <c r="N121" s="206" t="s">
        <v>22</v>
      </c>
      <c r="O121" s="193" t="s">
        <v>48</v>
      </c>
      <c r="P121" s="194">
        <f>I121+J121</f>
        <v>0</v>
      </c>
      <c r="Q121" s="194">
        <f>ROUND(I121*H121,2)</f>
        <v>0</v>
      </c>
      <c r="R121" s="194">
        <f>ROUND(J121*H121,2)</f>
        <v>0</v>
      </c>
      <c r="S121" s="83"/>
      <c r="T121" s="195">
        <f>S121*H121</f>
        <v>0</v>
      </c>
      <c r="U121" s="195">
        <v>0</v>
      </c>
      <c r="V121" s="195">
        <f>U121*H121</f>
        <v>0</v>
      </c>
      <c r="W121" s="195">
        <v>0</v>
      </c>
      <c r="X121" s="196">
        <f>W121*H121</f>
        <v>0</v>
      </c>
      <c r="Y121" s="37"/>
      <c r="Z121" s="37"/>
      <c r="AA121" s="37"/>
      <c r="AB121" s="37"/>
      <c r="AC121" s="37"/>
      <c r="AD121" s="37"/>
      <c r="AE121" s="37"/>
      <c r="AR121" s="197" t="s">
        <v>140</v>
      </c>
      <c r="AT121" s="197" t="s">
        <v>135</v>
      </c>
      <c r="AU121" s="197" t="s">
        <v>79</v>
      </c>
      <c r="AY121" s="16" t="s">
        <v>132</v>
      </c>
      <c r="BE121" s="198">
        <f>IF(O121="základní",K121,0)</f>
        <v>0</v>
      </c>
      <c r="BF121" s="198">
        <f>IF(O121="snížená",K121,0)</f>
        <v>0</v>
      </c>
      <c r="BG121" s="198">
        <f>IF(O121="zákl. přenesená",K121,0)</f>
        <v>0</v>
      </c>
      <c r="BH121" s="198">
        <f>IF(O121="sníž. přenesená",K121,0)</f>
        <v>0</v>
      </c>
      <c r="BI121" s="198">
        <f>IF(O121="nulová",K121,0)</f>
        <v>0</v>
      </c>
      <c r="BJ121" s="16" t="s">
        <v>87</v>
      </c>
      <c r="BK121" s="198">
        <f>ROUND(P121*H121,2)</f>
        <v>0</v>
      </c>
      <c r="BL121" s="16" t="s">
        <v>140</v>
      </c>
      <c r="BM121" s="197" t="s">
        <v>247</v>
      </c>
    </row>
    <row r="122" s="2" customFormat="1" ht="24.15" customHeight="1">
      <c r="A122" s="37"/>
      <c r="B122" s="38"/>
      <c r="C122" s="183" t="s">
        <v>248</v>
      </c>
      <c r="D122" s="183" t="s">
        <v>126</v>
      </c>
      <c r="E122" s="184" t="s">
        <v>249</v>
      </c>
      <c r="F122" s="185" t="s">
        <v>250</v>
      </c>
      <c r="G122" s="186" t="s">
        <v>129</v>
      </c>
      <c r="H122" s="187">
        <v>400</v>
      </c>
      <c r="I122" s="188"/>
      <c r="J122" s="189"/>
      <c r="K122" s="190">
        <f>ROUND(P122*H122,2)</f>
        <v>0</v>
      </c>
      <c r="L122" s="185" t="s">
        <v>22</v>
      </c>
      <c r="M122" s="191"/>
      <c r="N122" s="192" t="s">
        <v>22</v>
      </c>
      <c r="O122" s="193" t="s">
        <v>48</v>
      </c>
      <c r="P122" s="194">
        <f>I122+J122</f>
        <v>0</v>
      </c>
      <c r="Q122" s="194">
        <f>ROUND(I122*H122,2)</f>
        <v>0</v>
      </c>
      <c r="R122" s="194">
        <f>ROUND(J122*H122,2)</f>
        <v>0</v>
      </c>
      <c r="S122" s="83"/>
      <c r="T122" s="195">
        <f>S122*H122</f>
        <v>0</v>
      </c>
      <c r="U122" s="195">
        <v>0</v>
      </c>
      <c r="V122" s="195">
        <f>U122*H122</f>
        <v>0</v>
      </c>
      <c r="W122" s="195">
        <v>0</v>
      </c>
      <c r="X122" s="196">
        <f>W122*H122</f>
        <v>0</v>
      </c>
      <c r="Y122" s="37"/>
      <c r="Z122" s="37"/>
      <c r="AA122" s="37"/>
      <c r="AB122" s="37"/>
      <c r="AC122" s="37"/>
      <c r="AD122" s="37"/>
      <c r="AE122" s="37"/>
      <c r="AR122" s="197" t="s">
        <v>131</v>
      </c>
      <c r="AT122" s="197" t="s">
        <v>126</v>
      </c>
      <c r="AU122" s="197" t="s">
        <v>79</v>
      </c>
      <c r="AY122" s="16" t="s">
        <v>132</v>
      </c>
      <c r="BE122" s="198">
        <f>IF(O122="základní",K122,0)</f>
        <v>0</v>
      </c>
      <c r="BF122" s="198">
        <f>IF(O122="snížená",K122,0)</f>
        <v>0</v>
      </c>
      <c r="BG122" s="198">
        <f>IF(O122="zákl. přenesená",K122,0)</f>
        <v>0</v>
      </c>
      <c r="BH122" s="198">
        <f>IF(O122="sníž. přenesená",K122,0)</f>
        <v>0</v>
      </c>
      <c r="BI122" s="198">
        <f>IF(O122="nulová",K122,0)</f>
        <v>0</v>
      </c>
      <c r="BJ122" s="16" t="s">
        <v>87</v>
      </c>
      <c r="BK122" s="198">
        <f>ROUND(P122*H122,2)</f>
        <v>0</v>
      </c>
      <c r="BL122" s="16" t="s">
        <v>133</v>
      </c>
      <c r="BM122" s="197" t="s">
        <v>251</v>
      </c>
    </row>
    <row r="123" s="2" customFormat="1">
      <c r="A123" s="37"/>
      <c r="B123" s="38"/>
      <c r="C123" s="39"/>
      <c r="D123" s="207" t="s">
        <v>161</v>
      </c>
      <c r="E123" s="39"/>
      <c r="F123" s="208" t="s">
        <v>252</v>
      </c>
      <c r="G123" s="39"/>
      <c r="H123" s="39"/>
      <c r="I123" s="209"/>
      <c r="J123" s="209"/>
      <c r="K123" s="39"/>
      <c r="L123" s="39"/>
      <c r="M123" s="43"/>
      <c r="N123" s="210"/>
      <c r="O123" s="211"/>
      <c r="P123" s="83"/>
      <c r="Q123" s="83"/>
      <c r="R123" s="83"/>
      <c r="S123" s="83"/>
      <c r="T123" s="83"/>
      <c r="U123" s="83"/>
      <c r="V123" s="83"/>
      <c r="W123" s="83"/>
      <c r="X123" s="84"/>
      <c r="Y123" s="37"/>
      <c r="Z123" s="37"/>
      <c r="AA123" s="37"/>
      <c r="AB123" s="37"/>
      <c r="AC123" s="37"/>
      <c r="AD123" s="37"/>
      <c r="AE123" s="37"/>
      <c r="AT123" s="16" t="s">
        <v>161</v>
      </c>
      <c r="AU123" s="16" t="s">
        <v>79</v>
      </c>
    </row>
    <row r="124" s="2" customFormat="1" ht="24.15" customHeight="1">
      <c r="A124" s="37"/>
      <c r="B124" s="38"/>
      <c r="C124" s="199" t="s">
        <v>253</v>
      </c>
      <c r="D124" s="199" t="s">
        <v>135</v>
      </c>
      <c r="E124" s="200" t="s">
        <v>254</v>
      </c>
      <c r="F124" s="201" t="s">
        <v>255</v>
      </c>
      <c r="G124" s="202" t="s">
        <v>129</v>
      </c>
      <c r="H124" s="203">
        <v>400</v>
      </c>
      <c r="I124" s="204"/>
      <c r="J124" s="204"/>
      <c r="K124" s="205">
        <f>ROUND(P124*H124,2)</f>
        <v>0</v>
      </c>
      <c r="L124" s="201" t="s">
        <v>139</v>
      </c>
      <c r="M124" s="43"/>
      <c r="N124" s="206" t="s">
        <v>22</v>
      </c>
      <c r="O124" s="193" t="s">
        <v>48</v>
      </c>
      <c r="P124" s="194">
        <f>I124+J124</f>
        <v>0</v>
      </c>
      <c r="Q124" s="194">
        <f>ROUND(I124*H124,2)</f>
        <v>0</v>
      </c>
      <c r="R124" s="194">
        <f>ROUND(J124*H124,2)</f>
        <v>0</v>
      </c>
      <c r="S124" s="83"/>
      <c r="T124" s="195">
        <f>S124*H124</f>
        <v>0</v>
      </c>
      <c r="U124" s="195">
        <v>0</v>
      </c>
      <c r="V124" s="195">
        <f>U124*H124</f>
        <v>0</v>
      </c>
      <c r="W124" s="195">
        <v>0</v>
      </c>
      <c r="X124" s="196">
        <f>W124*H124</f>
        <v>0</v>
      </c>
      <c r="Y124" s="37"/>
      <c r="Z124" s="37"/>
      <c r="AA124" s="37"/>
      <c r="AB124" s="37"/>
      <c r="AC124" s="37"/>
      <c r="AD124" s="37"/>
      <c r="AE124" s="37"/>
      <c r="AR124" s="197" t="s">
        <v>140</v>
      </c>
      <c r="AT124" s="197" t="s">
        <v>135</v>
      </c>
      <c r="AU124" s="197" t="s">
        <v>79</v>
      </c>
      <c r="AY124" s="16" t="s">
        <v>132</v>
      </c>
      <c r="BE124" s="198">
        <f>IF(O124="základní",K124,0)</f>
        <v>0</v>
      </c>
      <c r="BF124" s="198">
        <f>IF(O124="snížená",K124,0)</f>
        <v>0</v>
      </c>
      <c r="BG124" s="198">
        <f>IF(O124="zákl. přenesená",K124,0)</f>
        <v>0</v>
      </c>
      <c r="BH124" s="198">
        <f>IF(O124="sníž. přenesená",K124,0)</f>
        <v>0</v>
      </c>
      <c r="BI124" s="198">
        <f>IF(O124="nulová",K124,0)</f>
        <v>0</v>
      </c>
      <c r="BJ124" s="16" t="s">
        <v>87</v>
      </c>
      <c r="BK124" s="198">
        <f>ROUND(P124*H124,2)</f>
        <v>0</v>
      </c>
      <c r="BL124" s="16" t="s">
        <v>140</v>
      </c>
      <c r="BM124" s="197" t="s">
        <v>256</v>
      </c>
    </row>
    <row r="125" s="2" customFormat="1" ht="24.15" customHeight="1">
      <c r="A125" s="37"/>
      <c r="B125" s="38"/>
      <c r="C125" s="183" t="s">
        <v>257</v>
      </c>
      <c r="D125" s="183" t="s">
        <v>126</v>
      </c>
      <c r="E125" s="184" t="s">
        <v>258</v>
      </c>
      <c r="F125" s="185" t="s">
        <v>259</v>
      </c>
      <c r="G125" s="186" t="s">
        <v>129</v>
      </c>
      <c r="H125" s="187">
        <v>400</v>
      </c>
      <c r="I125" s="188"/>
      <c r="J125" s="189"/>
      <c r="K125" s="190">
        <f>ROUND(P125*H125,2)</f>
        <v>0</v>
      </c>
      <c r="L125" s="185" t="s">
        <v>22</v>
      </c>
      <c r="M125" s="191"/>
      <c r="N125" s="192" t="s">
        <v>22</v>
      </c>
      <c r="O125" s="193" t="s">
        <v>48</v>
      </c>
      <c r="P125" s="194">
        <f>I125+J125</f>
        <v>0</v>
      </c>
      <c r="Q125" s="194">
        <f>ROUND(I125*H125,2)</f>
        <v>0</v>
      </c>
      <c r="R125" s="194">
        <f>ROUND(J125*H125,2)</f>
        <v>0</v>
      </c>
      <c r="S125" s="83"/>
      <c r="T125" s="195">
        <f>S125*H125</f>
        <v>0</v>
      </c>
      <c r="U125" s="195">
        <v>0</v>
      </c>
      <c r="V125" s="195">
        <f>U125*H125</f>
        <v>0</v>
      </c>
      <c r="W125" s="195">
        <v>0</v>
      </c>
      <c r="X125" s="196">
        <f>W125*H125</f>
        <v>0</v>
      </c>
      <c r="Y125" s="37"/>
      <c r="Z125" s="37"/>
      <c r="AA125" s="37"/>
      <c r="AB125" s="37"/>
      <c r="AC125" s="37"/>
      <c r="AD125" s="37"/>
      <c r="AE125" s="37"/>
      <c r="AR125" s="197" t="s">
        <v>131</v>
      </c>
      <c r="AT125" s="197" t="s">
        <v>126</v>
      </c>
      <c r="AU125" s="197" t="s">
        <v>79</v>
      </c>
      <c r="AY125" s="16" t="s">
        <v>132</v>
      </c>
      <c r="BE125" s="198">
        <f>IF(O125="základní",K125,0)</f>
        <v>0</v>
      </c>
      <c r="BF125" s="198">
        <f>IF(O125="snížená",K125,0)</f>
        <v>0</v>
      </c>
      <c r="BG125" s="198">
        <f>IF(O125="zákl. přenesená",K125,0)</f>
        <v>0</v>
      </c>
      <c r="BH125" s="198">
        <f>IF(O125="sníž. přenesená",K125,0)</f>
        <v>0</v>
      </c>
      <c r="BI125" s="198">
        <f>IF(O125="nulová",K125,0)</f>
        <v>0</v>
      </c>
      <c r="BJ125" s="16" t="s">
        <v>87</v>
      </c>
      <c r="BK125" s="198">
        <f>ROUND(P125*H125,2)</f>
        <v>0</v>
      </c>
      <c r="BL125" s="16" t="s">
        <v>133</v>
      </c>
      <c r="BM125" s="197" t="s">
        <v>260</v>
      </c>
    </row>
    <row r="126" s="2" customFormat="1">
      <c r="A126" s="37"/>
      <c r="B126" s="38"/>
      <c r="C126" s="39"/>
      <c r="D126" s="207" t="s">
        <v>161</v>
      </c>
      <c r="E126" s="39"/>
      <c r="F126" s="208" t="s">
        <v>261</v>
      </c>
      <c r="G126" s="39"/>
      <c r="H126" s="39"/>
      <c r="I126" s="209"/>
      <c r="J126" s="209"/>
      <c r="K126" s="39"/>
      <c r="L126" s="39"/>
      <c r="M126" s="43"/>
      <c r="N126" s="210"/>
      <c r="O126" s="211"/>
      <c r="P126" s="83"/>
      <c r="Q126" s="83"/>
      <c r="R126" s="83"/>
      <c r="S126" s="83"/>
      <c r="T126" s="83"/>
      <c r="U126" s="83"/>
      <c r="V126" s="83"/>
      <c r="W126" s="83"/>
      <c r="X126" s="84"/>
      <c r="Y126" s="37"/>
      <c r="Z126" s="37"/>
      <c r="AA126" s="37"/>
      <c r="AB126" s="37"/>
      <c r="AC126" s="37"/>
      <c r="AD126" s="37"/>
      <c r="AE126" s="37"/>
      <c r="AT126" s="16" t="s">
        <v>161</v>
      </c>
      <c r="AU126" s="16" t="s">
        <v>79</v>
      </c>
    </row>
    <row r="127" s="2" customFormat="1" ht="24.15" customHeight="1">
      <c r="A127" s="37"/>
      <c r="B127" s="38"/>
      <c r="C127" s="183" t="s">
        <v>262</v>
      </c>
      <c r="D127" s="183" t="s">
        <v>126</v>
      </c>
      <c r="E127" s="184" t="s">
        <v>263</v>
      </c>
      <c r="F127" s="185" t="s">
        <v>264</v>
      </c>
      <c r="G127" s="186" t="s">
        <v>129</v>
      </c>
      <c r="H127" s="187">
        <v>110</v>
      </c>
      <c r="I127" s="188"/>
      <c r="J127" s="189"/>
      <c r="K127" s="190">
        <f>ROUND(P127*H127,2)</f>
        <v>0</v>
      </c>
      <c r="L127" s="185" t="s">
        <v>22</v>
      </c>
      <c r="M127" s="191"/>
      <c r="N127" s="192" t="s">
        <v>22</v>
      </c>
      <c r="O127" s="193" t="s">
        <v>48</v>
      </c>
      <c r="P127" s="194">
        <f>I127+J127</f>
        <v>0</v>
      </c>
      <c r="Q127" s="194">
        <f>ROUND(I127*H127,2)</f>
        <v>0</v>
      </c>
      <c r="R127" s="194">
        <f>ROUND(J127*H127,2)</f>
        <v>0</v>
      </c>
      <c r="S127" s="83"/>
      <c r="T127" s="195">
        <f>S127*H127</f>
        <v>0</v>
      </c>
      <c r="U127" s="195">
        <v>0</v>
      </c>
      <c r="V127" s="195">
        <f>U127*H127</f>
        <v>0</v>
      </c>
      <c r="W127" s="195">
        <v>0</v>
      </c>
      <c r="X127" s="196">
        <f>W127*H127</f>
        <v>0</v>
      </c>
      <c r="Y127" s="37"/>
      <c r="Z127" s="37"/>
      <c r="AA127" s="37"/>
      <c r="AB127" s="37"/>
      <c r="AC127" s="37"/>
      <c r="AD127" s="37"/>
      <c r="AE127" s="37"/>
      <c r="AR127" s="197" t="s">
        <v>131</v>
      </c>
      <c r="AT127" s="197" t="s">
        <v>126</v>
      </c>
      <c r="AU127" s="197" t="s">
        <v>79</v>
      </c>
      <c r="AY127" s="16" t="s">
        <v>132</v>
      </c>
      <c r="BE127" s="198">
        <f>IF(O127="základní",K127,0)</f>
        <v>0</v>
      </c>
      <c r="BF127" s="198">
        <f>IF(O127="snížená",K127,0)</f>
        <v>0</v>
      </c>
      <c r="BG127" s="198">
        <f>IF(O127="zákl. přenesená",K127,0)</f>
        <v>0</v>
      </c>
      <c r="BH127" s="198">
        <f>IF(O127="sníž. přenesená",K127,0)</f>
        <v>0</v>
      </c>
      <c r="BI127" s="198">
        <f>IF(O127="nulová",K127,0)</f>
        <v>0</v>
      </c>
      <c r="BJ127" s="16" t="s">
        <v>87</v>
      </c>
      <c r="BK127" s="198">
        <f>ROUND(P127*H127,2)</f>
        <v>0</v>
      </c>
      <c r="BL127" s="16" t="s">
        <v>133</v>
      </c>
      <c r="BM127" s="197" t="s">
        <v>265</v>
      </c>
    </row>
    <row r="128" s="2" customFormat="1" ht="49.05" customHeight="1">
      <c r="A128" s="37"/>
      <c r="B128" s="38"/>
      <c r="C128" s="199" t="s">
        <v>266</v>
      </c>
      <c r="D128" s="199" t="s">
        <v>135</v>
      </c>
      <c r="E128" s="200" t="s">
        <v>267</v>
      </c>
      <c r="F128" s="201" t="s">
        <v>268</v>
      </c>
      <c r="G128" s="202" t="s">
        <v>204</v>
      </c>
      <c r="H128" s="203">
        <v>24</v>
      </c>
      <c r="I128" s="204"/>
      <c r="J128" s="204"/>
      <c r="K128" s="205">
        <f>ROUND(P128*H128,2)</f>
        <v>0</v>
      </c>
      <c r="L128" s="201" t="s">
        <v>139</v>
      </c>
      <c r="M128" s="43"/>
      <c r="N128" s="206" t="s">
        <v>22</v>
      </c>
      <c r="O128" s="193" t="s">
        <v>48</v>
      </c>
      <c r="P128" s="194">
        <f>I128+J128</f>
        <v>0</v>
      </c>
      <c r="Q128" s="194">
        <f>ROUND(I128*H128,2)</f>
        <v>0</v>
      </c>
      <c r="R128" s="194">
        <f>ROUND(J128*H128,2)</f>
        <v>0</v>
      </c>
      <c r="S128" s="83"/>
      <c r="T128" s="195">
        <f>S128*H128</f>
        <v>0</v>
      </c>
      <c r="U128" s="195">
        <v>0</v>
      </c>
      <c r="V128" s="195">
        <f>U128*H128</f>
        <v>0</v>
      </c>
      <c r="W128" s="195">
        <v>0</v>
      </c>
      <c r="X128" s="196">
        <f>W128*H128</f>
        <v>0</v>
      </c>
      <c r="Y128" s="37"/>
      <c r="Z128" s="37"/>
      <c r="AA128" s="37"/>
      <c r="AB128" s="37"/>
      <c r="AC128" s="37"/>
      <c r="AD128" s="37"/>
      <c r="AE128" s="37"/>
      <c r="AR128" s="197" t="s">
        <v>140</v>
      </c>
      <c r="AT128" s="197" t="s">
        <v>135</v>
      </c>
      <c r="AU128" s="197" t="s">
        <v>79</v>
      </c>
      <c r="AY128" s="16" t="s">
        <v>132</v>
      </c>
      <c r="BE128" s="198">
        <f>IF(O128="základní",K128,0)</f>
        <v>0</v>
      </c>
      <c r="BF128" s="198">
        <f>IF(O128="snížená",K128,0)</f>
        <v>0</v>
      </c>
      <c r="BG128" s="198">
        <f>IF(O128="zákl. přenesená",K128,0)</f>
        <v>0</v>
      </c>
      <c r="BH128" s="198">
        <f>IF(O128="sníž. přenesená",K128,0)</f>
        <v>0</v>
      </c>
      <c r="BI128" s="198">
        <f>IF(O128="nulová",K128,0)</f>
        <v>0</v>
      </c>
      <c r="BJ128" s="16" t="s">
        <v>87</v>
      </c>
      <c r="BK128" s="198">
        <f>ROUND(P128*H128,2)</f>
        <v>0</v>
      </c>
      <c r="BL128" s="16" t="s">
        <v>140</v>
      </c>
      <c r="BM128" s="197" t="s">
        <v>269</v>
      </c>
    </row>
    <row r="129" s="2" customFormat="1">
      <c r="A129" s="37"/>
      <c r="B129" s="38"/>
      <c r="C129" s="39"/>
      <c r="D129" s="207" t="s">
        <v>161</v>
      </c>
      <c r="E129" s="39"/>
      <c r="F129" s="208" t="s">
        <v>270</v>
      </c>
      <c r="G129" s="39"/>
      <c r="H129" s="39"/>
      <c r="I129" s="209"/>
      <c r="J129" s="209"/>
      <c r="K129" s="39"/>
      <c r="L129" s="39"/>
      <c r="M129" s="43"/>
      <c r="N129" s="210"/>
      <c r="O129" s="211"/>
      <c r="P129" s="83"/>
      <c r="Q129" s="83"/>
      <c r="R129" s="83"/>
      <c r="S129" s="83"/>
      <c r="T129" s="83"/>
      <c r="U129" s="83"/>
      <c r="V129" s="83"/>
      <c r="W129" s="83"/>
      <c r="X129" s="84"/>
      <c r="Y129" s="37"/>
      <c r="Z129" s="37"/>
      <c r="AA129" s="37"/>
      <c r="AB129" s="37"/>
      <c r="AC129" s="37"/>
      <c r="AD129" s="37"/>
      <c r="AE129" s="37"/>
      <c r="AT129" s="16" t="s">
        <v>161</v>
      </c>
      <c r="AU129" s="16" t="s">
        <v>79</v>
      </c>
    </row>
    <row r="130" s="2" customFormat="1" ht="24.15" customHeight="1">
      <c r="A130" s="37"/>
      <c r="B130" s="38"/>
      <c r="C130" s="183" t="s">
        <v>271</v>
      </c>
      <c r="D130" s="183" t="s">
        <v>126</v>
      </c>
      <c r="E130" s="184" t="s">
        <v>272</v>
      </c>
      <c r="F130" s="185" t="s">
        <v>273</v>
      </c>
      <c r="G130" s="186" t="s">
        <v>274</v>
      </c>
      <c r="H130" s="187">
        <v>17</v>
      </c>
      <c r="I130" s="188"/>
      <c r="J130" s="189"/>
      <c r="K130" s="190">
        <f>ROUND(P130*H130,2)</f>
        <v>0</v>
      </c>
      <c r="L130" s="185" t="s">
        <v>22</v>
      </c>
      <c r="M130" s="191"/>
      <c r="N130" s="192" t="s">
        <v>22</v>
      </c>
      <c r="O130" s="193" t="s">
        <v>48</v>
      </c>
      <c r="P130" s="194">
        <f>I130+J130</f>
        <v>0</v>
      </c>
      <c r="Q130" s="194">
        <f>ROUND(I130*H130,2)</f>
        <v>0</v>
      </c>
      <c r="R130" s="194">
        <f>ROUND(J130*H130,2)</f>
        <v>0</v>
      </c>
      <c r="S130" s="83"/>
      <c r="T130" s="195">
        <f>S130*H130</f>
        <v>0</v>
      </c>
      <c r="U130" s="195">
        <v>0</v>
      </c>
      <c r="V130" s="195">
        <f>U130*H130</f>
        <v>0</v>
      </c>
      <c r="W130" s="195">
        <v>0</v>
      </c>
      <c r="X130" s="196">
        <f>W130*H130</f>
        <v>0</v>
      </c>
      <c r="Y130" s="37"/>
      <c r="Z130" s="37"/>
      <c r="AA130" s="37"/>
      <c r="AB130" s="37"/>
      <c r="AC130" s="37"/>
      <c r="AD130" s="37"/>
      <c r="AE130" s="37"/>
      <c r="AR130" s="197" t="s">
        <v>131</v>
      </c>
      <c r="AT130" s="197" t="s">
        <v>126</v>
      </c>
      <c r="AU130" s="197" t="s">
        <v>79</v>
      </c>
      <c r="AY130" s="16" t="s">
        <v>132</v>
      </c>
      <c r="BE130" s="198">
        <f>IF(O130="základní",K130,0)</f>
        <v>0</v>
      </c>
      <c r="BF130" s="198">
        <f>IF(O130="snížená",K130,0)</f>
        <v>0</v>
      </c>
      <c r="BG130" s="198">
        <f>IF(O130="zákl. přenesená",K130,0)</f>
        <v>0</v>
      </c>
      <c r="BH130" s="198">
        <f>IF(O130="sníž. přenesená",K130,0)</f>
        <v>0</v>
      </c>
      <c r="BI130" s="198">
        <f>IF(O130="nulová",K130,0)</f>
        <v>0</v>
      </c>
      <c r="BJ130" s="16" t="s">
        <v>87</v>
      </c>
      <c r="BK130" s="198">
        <f>ROUND(P130*H130,2)</f>
        <v>0</v>
      </c>
      <c r="BL130" s="16" t="s">
        <v>133</v>
      </c>
      <c r="BM130" s="197" t="s">
        <v>275</v>
      </c>
    </row>
    <row r="131" s="2" customFormat="1" ht="49.05" customHeight="1">
      <c r="A131" s="37"/>
      <c r="B131" s="38"/>
      <c r="C131" s="199" t="s">
        <v>276</v>
      </c>
      <c r="D131" s="199" t="s">
        <v>135</v>
      </c>
      <c r="E131" s="200" t="s">
        <v>267</v>
      </c>
      <c r="F131" s="201" t="s">
        <v>268</v>
      </c>
      <c r="G131" s="202" t="s">
        <v>204</v>
      </c>
      <c r="H131" s="203">
        <v>24</v>
      </c>
      <c r="I131" s="204"/>
      <c r="J131" s="204"/>
      <c r="K131" s="205">
        <f>ROUND(P131*H131,2)</f>
        <v>0</v>
      </c>
      <c r="L131" s="201" t="s">
        <v>139</v>
      </c>
      <c r="M131" s="43"/>
      <c r="N131" s="206" t="s">
        <v>22</v>
      </c>
      <c r="O131" s="193" t="s">
        <v>48</v>
      </c>
      <c r="P131" s="194">
        <f>I131+J131</f>
        <v>0</v>
      </c>
      <c r="Q131" s="194">
        <f>ROUND(I131*H131,2)</f>
        <v>0</v>
      </c>
      <c r="R131" s="194">
        <f>ROUND(J131*H131,2)</f>
        <v>0</v>
      </c>
      <c r="S131" s="83"/>
      <c r="T131" s="195">
        <f>S131*H131</f>
        <v>0</v>
      </c>
      <c r="U131" s="195">
        <v>0</v>
      </c>
      <c r="V131" s="195">
        <f>U131*H131</f>
        <v>0</v>
      </c>
      <c r="W131" s="195">
        <v>0</v>
      </c>
      <c r="X131" s="196">
        <f>W131*H131</f>
        <v>0</v>
      </c>
      <c r="Y131" s="37"/>
      <c r="Z131" s="37"/>
      <c r="AA131" s="37"/>
      <c r="AB131" s="37"/>
      <c r="AC131" s="37"/>
      <c r="AD131" s="37"/>
      <c r="AE131" s="37"/>
      <c r="AR131" s="197" t="s">
        <v>140</v>
      </c>
      <c r="AT131" s="197" t="s">
        <v>135</v>
      </c>
      <c r="AU131" s="197" t="s">
        <v>79</v>
      </c>
      <c r="AY131" s="16" t="s">
        <v>132</v>
      </c>
      <c r="BE131" s="198">
        <f>IF(O131="základní",K131,0)</f>
        <v>0</v>
      </c>
      <c r="BF131" s="198">
        <f>IF(O131="snížená",K131,0)</f>
        <v>0</v>
      </c>
      <c r="BG131" s="198">
        <f>IF(O131="zákl. přenesená",K131,0)</f>
        <v>0</v>
      </c>
      <c r="BH131" s="198">
        <f>IF(O131="sníž. přenesená",K131,0)</f>
        <v>0</v>
      </c>
      <c r="BI131" s="198">
        <f>IF(O131="nulová",K131,0)</f>
        <v>0</v>
      </c>
      <c r="BJ131" s="16" t="s">
        <v>87</v>
      </c>
      <c r="BK131" s="198">
        <f>ROUND(P131*H131,2)</f>
        <v>0</v>
      </c>
      <c r="BL131" s="16" t="s">
        <v>140</v>
      </c>
      <c r="BM131" s="197" t="s">
        <v>277</v>
      </c>
    </row>
    <row r="132" s="2" customFormat="1">
      <c r="A132" s="37"/>
      <c r="B132" s="38"/>
      <c r="C132" s="39"/>
      <c r="D132" s="207" t="s">
        <v>161</v>
      </c>
      <c r="E132" s="39"/>
      <c r="F132" s="208" t="s">
        <v>278</v>
      </c>
      <c r="G132" s="39"/>
      <c r="H132" s="39"/>
      <c r="I132" s="209"/>
      <c r="J132" s="209"/>
      <c r="K132" s="39"/>
      <c r="L132" s="39"/>
      <c r="M132" s="43"/>
      <c r="N132" s="210"/>
      <c r="O132" s="211"/>
      <c r="P132" s="83"/>
      <c r="Q132" s="83"/>
      <c r="R132" s="83"/>
      <c r="S132" s="83"/>
      <c r="T132" s="83"/>
      <c r="U132" s="83"/>
      <c r="V132" s="83"/>
      <c r="W132" s="83"/>
      <c r="X132" s="84"/>
      <c r="Y132" s="37"/>
      <c r="Z132" s="37"/>
      <c r="AA132" s="37"/>
      <c r="AB132" s="37"/>
      <c r="AC132" s="37"/>
      <c r="AD132" s="37"/>
      <c r="AE132" s="37"/>
      <c r="AT132" s="16" t="s">
        <v>161</v>
      </c>
      <c r="AU132" s="16" t="s">
        <v>79</v>
      </c>
    </row>
    <row r="133" s="2" customFormat="1" ht="24.15" customHeight="1">
      <c r="A133" s="37"/>
      <c r="B133" s="38"/>
      <c r="C133" s="183" t="s">
        <v>279</v>
      </c>
      <c r="D133" s="183" t="s">
        <v>126</v>
      </c>
      <c r="E133" s="184" t="s">
        <v>280</v>
      </c>
      <c r="F133" s="185" t="s">
        <v>281</v>
      </c>
      <c r="G133" s="186" t="s">
        <v>129</v>
      </c>
      <c r="H133" s="187">
        <v>550</v>
      </c>
      <c r="I133" s="188"/>
      <c r="J133" s="189"/>
      <c r="K133" s="190">
        <f>ROUND(P133*H133,2)</f>
        <v>0</v>
      </c>
      <c r="L133" s="185" t="s">
        <v>130</v>
      </c>
      <c r="M133" s="191"/>
      <c r="N133" s="192" t="s">
        <v>22</v>
      </c>
      <c r="O133" s="193" t="s">
        <v>48</v>
      </c>
      <c r="P133" s="194">
        <f>I133+J133</f>
        <v>0</v>
      </c>
      <c r="Q133" s="194">
        <f>ROUND(I133*H133,2)</f>
        <v>0</v>
      </c>
      <c r="R133" s="194">
        <f>ROUND(J133*H133,2)</f>
        <v>0</v>
      </c>
      <c r="S133" s="83"/>
      <c r="T133" s="195">
        <f>S133*H133</f>
        <v>0</v>
      </c>
      <c r="U133" s="195">
        <v>0</v>
      </c>
      <c r="V133" s="195">
        <f>U133*H133</f>
        <v>0</v>
      </c>
      <c r="W133" s="195">
        <v>0</v>
      </c>
      <c r="X133" s="196">
        <f>W133*H133</f>
        <v>0</v>
      </c>
      <c r="Y133" s="37"/>
      <c r="Z133" s="37"/>
      <c r="AA133" s="37"/>
      <c r="AB133" s="37"/>
      <c r="AC133" s="37"/>
      <c r="AD133" s="37"/>
      <c r="AE133" s="37"/>
      <c r="AR133" s="197" t="s">
        <v>131</v>
      </c>
      <c r="AT133" s="197" t="s">
        <v>126</v>
      </c>
      <c r="AU133" s="197" t="s">
        <v>79</v>
      </c>
      <c r="AY133" s="16" t="s">
        <v>132</v>
      </c>
      <c r="BE133" s="198">
        <f>IF(O133="základní",K133,0)</f>
        <v>0</v>
      </c>
      <c r="BF133" s="198">
        <f>IF(O133="snížená",K133,0)</f>
        <v>0</v>
      </c>
      <c r="BG133" s="198">
        <f>IF(O133="zákl. přenesená",K133,0)</f>
        <v>0</v>
      </c>
      <c r="BH133" s="198">
        <f>IF(O133="sníž. přenesená",K133,0)</f>
        <v>0</v>
      </c>
      <c r="BI133" s="198">
        <f>IF(O133="nulová",K133,0)</f>
        <v>0</v>
      </c>
      <c r="BJ133" s="16" t="s">
        <v>87</v>
      </c>
      <c r="BK133" s="198">
        <f>ROUND(P133*H133,2)</f>
        <v>0</v>
      </c>
      <c r="BL133" s="16" t="s">
        <v>133</v>
      </c>
      <c r="BM133" s="197" t="s">
        <v>282</v>
      </c>
    </row>
    <row r="134" s="2" customFormat="1" ht="24.15" customHeight="1">
      <c r="A134" s="37"/>
      <c r="B134" s="38"/>
      <c r="C134" s="183" t="s">
        <v>283</v>
      </c>
      <c r="D134" s="183" t="s">
        <v>126</v>
      </c>
      <c r="E134" s="184" t="s">
        <v>284</v>
      </c>
      <c r="F134" s="185" t="s">
        <v>285</v>
      </c>
      <c r="G134" s="186" t="s">
        <v>129</v>
      </c>
      <c r="H134" s="187">
        <v>150</v>
      </c>
      <c r="I134" s="188"/>
      <c r="J134" s="189"/>
      <c r="K134" s="190">
        <f>ROUND(P134*H134,2)</f>
        <v>0</v>
      </c>
      <c r="L134" s="185" t="s">
        <v>22</v>
      </c>
      <c r="M134" s="191"/>
      <c r="N134" s="192" t="s">
        <v>22</v>
      </c>
      <c r="O134" s="193" t="s">
        <v>48</v>
      </c>
      <c r="P134" s="194">
        <f>I134+J134</f>
        <v>0</v>
      </c>
      <c r="Q134" s="194">
        <f>ROUND(I134*H134,2)</f>
        <v>0</v>
      </c>
      <c r="R134" s="194">
        <f>ROUND(J134*H134,2)</f>
        <v>0</v>
      </c>
      <c r="S134" s="83"/>
      <c r="T134" s="195">
        <f>S134*H134</f>
        <v>0</v>
      </c>
      <c r="U134" s="195">
        <v>0</v>
      </c>
      <c r="V134" s="195">
        <f>U134*H134</f>
        <v>0</v>
      </c>
      <c r="W134" s="195">
        <v>0</v>
      </c>
      <c r="X134" s="196">
        <f>W134*H134</f>
        <v>0</v>
      </c>
      <c r="Y134" s="37"/>
      <c r="Z134" s="37"/>
      <c r="AA134" s="37"/>
      <c r="AB134" s="37"/>
      <c r="AC134" s="37"/>
      <c r="AD134" s="37"/>
      <c r="AE134" s="37"/>
      <c r="AR134" s="197" t="s">
        <v>131</v>
      </c>
      <c r="AT134" s="197" t="s">
        <v>126</v>
      </c>
      <c r="AU134" s="197" t="s">
        <v>79</v>
      </c>
      <c r="AY134" s="16" t="s">
        <v>132</v>
      </c>
      <c r="BE134" s="198">
        <f>IF(O134="základní",K134,0)</f>
        <v>0</v>
      </c>
      <c r="BF134" s="198">
        <f>IF(O134="snížená",K134,0)</f>
        <v>0</v>
      </c>
      <c r="BG134" s="198">
        <f>IF(O134="zákl. přenesená",K134,0)</f>
        <v>0</v>
      </c>
      <c r="BH134" s="198">
        <f>IF(O134="sníž. přenesená",K134,0)</f>
        <v>0</v>
      </c>
      <c r="BI134" s="198">
        <f>IF(O134="nulová",K134,0)</f>
        <v>0</v>
      </c>
      <c r="BJ134" s="16" t="s">
        <v>87</v>
      </c>
      <c r="BK134" s="198">
        <f>ROUND(P134*H134,2)</f>
        <v>0</v>
      </c>
      <c r="BL134" s="16" t="s">
        <v>133</v>
      </c>
      <c r="BM134" s="197" t="s">
        <v>286</v>
      </c>
    </row>
    <row r="135" s="2" customFormat="1" ht="24.15" customHeight="1">
      <c r="A135" s="37"/>
      <c r="B135" s="38"/>
      <c r="C135" s="183" t="s">
        <v>287</v>
      </c>
      <c r="D135" s="183" t="s">
        <v>126</v>
      </c>
      <c r="E135" s="184" t="s">
        <v>288</v>
      </c>
      <c r="F135" s="185" t="s">
        <v>289</v>
      </c>
      <c r="G135" s="186" t="s">
        <v>138</v>
      </c>
      <c r="H135" s="187">
        <v>700</v>
      </c>
      <c r="I135" s="188"/>
      <c r="J135" s="189"/>
      <c r="K135" s="190">
        <f>ROUND(P135*H135,2)</f>
        <v>0</v>
      </c>
      <c r="L135" s="185" t="s">
        <v>22</v>
      </c>
      <c r="M135" s="191"/>
      <c r="N135" s="192" t="s">
        <v>22</v>
      </c>
      <c r="O135" s="193" t="s">
        <v>48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83"/>
      <c r="T135" s="195">
        <f>S135*H135</f>
        <v>0</v>
      </c>
      <c r="U135" s="195">
        <v>0</v>
      </c>
      <c r="V135" s="195">
        <f>U135*H135</f>
        <v>0</v>
      </c>
      <c r="W135" s="195">
        <v>0</v>
      </c>
      <c r="X135" s="196">
        <f>W135*H135</f>
        <v>0</v>
      </c>
      <c r="Y135" s="37"/>
      <c r="Z135" s="37"/>
      <c r="AA135" s="37"/>
      <c r="AB135" s="37"/>
      <c r="AC135" s="37"/>
      <c r="AD135" s="37"/>
      <c r="AE135" s="37"/>
      <c r="AR135" s="197" t="s">
        <v>131</v>
      </c>
      <c r="AT135" s="197" t="s">
        <v>126</v>
      </c>
      <c r="AU135" s="197" t="s">
        <v>79</v>
      </c>
      <c r="AY135" s="16" t="s">
        <v>132</v>
      </c>
      <c r="BE135" s="198">
        <f>IF(O135="základní",K135,0)</f>
        <v>0</v>
      </c>
      <c r="BF135" s="198">
        <f>IF(O135="snížená",K135,0)</f>
        <v>0</v>
      </c>
      <c r="BG135" s="198">
        <f>IF(O135="zákl. přenesená",K135,0)</f>
        <v>0</v>
      </c>
      <c r="BH135" s="198">
        <f>IF(O135="sníž. přenesená",K135,0)</f>
        <v>0</v>
      </c>
      <c r="BI135" s="198">
        <f>IF(O135="nulová",K135,0)</f>
        <v>0</v>
      </c>
      <c r="BJ135" s="16" t="s">
        <v>87</v>
      </c>
      <c r="BK135" s="198">
        <f>ROUND(P135*H135,2)</f>
        <v>0</v>
      </c>
      <c r="BL135" s="16" t="s">
        <v>133</v>
      </c>
      <c r="BM135" s="197" t="s">
        <v>290</v>
      </c>
    </row>
    <row r="136" s="2" customFormat="1">
      <c r="A136" s="37"/>
      <c r="B136" s="38"/>
      <c r="C136" s="39"/>
      <c r="D136" s="207" t="s">
        <v>161</v>
      </c>
      <c r="E136" s="39"/>
      <c r="F136" s="208" t="s">
        <v>291</v>
      </c>
      <c r="G136" s="39"/>
      <c r="H136" s="39"/>
      <c r="I136" s="209"/>
      <c r="J136" s="209"/>
      <c r="K136" s="39"/>
      <c r="L136" s="39"/>
      <c r="M136" s="43"/>
      <c r="N136" s="210"/>
      <c r="O136" s="211"/>
      <c r="P136" s="83"/>
      <c r="Q136" s="83"/>
      <c r="R136" s="83"/>
      <c r="S136" s="83"/>
      <c r="T136" s="83"/>
      <c r="U136" s="83"/>
      <c r="V136" s="83"/>
      <c r="W136" s="83"/>
      <c r="X136" s="84"/>
      <c r="Y136" s="37"/>
      <c r="Z136" s="37"/>
      <c r="AA136" s="37"/>
      <c r="AB136" s="37"/>
      <c r="AC136" s="37"/>
      <c r="AD136" s="37"/>
      <c r="AE136" s="37"/>
      <c r="AT136" s="16" t="s">
        <v>161</v>
      </c>
      <c r="AU136" s="16" t="s">
        <v>79</v>
      </c>
    </row>
    <row r="137" s="2" customFormat="1" ht="49.05" customHeight="1">
      <c r="A137" s="37"/>
      <c r="B137" s="38"/>
      <c r="C137" s="199" t="s">
        <v>292</v>
      </c>
      <c r="D137" s="199" t="s">
        <v>135</v>
      </c>
      <c r="E137" s="200" t="s">
        <v>293</v>
      </c>
      <c r="F137" s="201" t="s">
        <v>294</v>
      </c>
      <c r="G137" s="202" t="s">
        <v>138</v>
      </c>
      <c r="H137" s="203">
        <v>700</v>
      </c>
      <c r="I137" s="204"/>
      <c r="J137" s="204"/>
      <c r="K137" s="205">
        <f>ROUND(P137*H137,2)</f>
        <v>0</v>
      </c>
      <c r="L137" s="201" t="s">
        <v>139</v>
      </c>
      <c r="M137" s="43"/>
      <c r="N137" s="206" t="s">
        <v>22</v>
      </c>
      <c r="O137" s="193" t="s">
        <v>48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83"/>
      <c r="T137" s="195">
        <f>S137*H137</f>
        <v>0</v>
      </c>
      <c r="U137" s="195">
        <v>0</v>
      </c>
      <c r="V137" s="195">
        <f>U137*H137</f>
        <v>0</v>
      </c>
      <c r="W137" s="195">
        <v>0</v>
      </c>
      <c r="X137" s="196">
        <f>W137*H137</f>
        <v>0</v>
      </c>
      <c r="Y137" s="37"/>
      <c r="Z137" s="37"/>
      <c r="AA137" s="37"/>
      <c r="AB137" s="37"/>
      <c r="AC137" s="37"/>
      <c r="AD137" s="37"/>
      <c r="AE137" s="37"/>
      <c r="AR137" s="197" t="s">
        <v>140</v>
      </c>
      <c r="AT137" s="197" t="s">
        <v>135</v>
      </c>
      <c r="AU137" s="197" t="s">
        <v>79</v>
      </c>
      <c r="AY137" s="16" t="s">
        <v>132</v>
      </c>
      <c r="BE137" s="198">
        <f>IF(O137="základní",K137,0)</f>
        <v>0</v>
      </c>
      <c r="BF137" s="198">
        <f>IF(O137="snížená",K137,0)</f>
        <v>0</v>
      </c>
      <c r="BG137" s="198">
        <f>IF(O137="zákl. přenesená",K137,0)</f>
        <v>0</v>
      </c>
      <c r="BH137" s="198">
        <f>IF(O137="sníž. přenesená",K137,0)</f>
        <v>0</v>
      </c>
      <c r="BI137" s="198">
        <f>IF(O137="nulová",K137,0)</f>
        <v>0</v>
      </c>
      <c r="BJ137" s="16" t="s">
        <v>87</v>
      </c>
      <c r="BK137" s="198">
        <f>ROUND(P137*H137,2)</f>
        <v>0</v>
      </c>
      <c r="BL137" s="16" t="s">
        <v>140</v>
      </c>
      <c r="BM137" s="197" t="s">
        <v>295</v>
      </c>
    </row>
    <row r="138" s="11" customFormat="1">
      <c r="A138" s="11"/>
      <c r="B138" s="212"/>
      <c r="C138" s="213"/>
      <c r="D138" s="207" t="s">
        <v>163</v>
      </c>
      <c r="E138" s="214" t="s">
        <v>22</v>
      </c>
      <c r="F138" s="215" t="s">
        <v>296</v>
      </c>
      <c r="G138" s="213"/>
      <c r="H138" s="216">
        <v>700</v>
      </c>
      <c r="I138" s="217"/>
      <c r="J138" s="217"/>
      <c r="K138" s="213"/>
      <c r="L138" s="213"/>
      <c r="M138" s="218"/>
      <c r="N138" s="219"/>
      <c r="O138" s="220"/>
      <c r="P138" s="220"/>
      <c r="Q138" s="220"/>
      <c r="R138" s="220"/>
      <c r="S138" s="220"/>
      <c r="T138" s="220"/>
      <c r="U138" s="220"/>
      <c r="V138" s="220"/>
      <c r="W138" s="220"/>
      <c r="X138" s="221"/>
      <c r="Y138" s="11"/>
      <c r="Z138" s="11"/>
      <c r="AA138" s="11"/>
      <c r="AB138" s="11"/>
      <c r="AC138" s="11"/>
      <c r="AD138" s="11"/>
      <c r="AE138" s="11"/>
      <c r="AT138" s="222" t="s">
        <v>163</v>
      </c>
      <c r="AU138" s="222" t="s">
        <v>79</v>
      </c>
      <c r="AV138" s="11" t="s">
        <v>89</v>
      </c>
      <c r="AW138" s="11" t="s">
        <v>5</v>
      </c>
      <c r="AX138" s="11" t="s">
        <v>87</v>
      </c>
      <c r="AY138" s="222" t="s">
        <v>132</v>
      </c>
    </row>
    <row r="139" s="2" customFormat="1" ht="24.15" customHeight="1">
      <c r="A139" s="37"/>
      <c r="B139" s="38"/>
      <c r="C139" s="183" t="s">
        <v>297</v>
      </c>
      <c r="D139" s="183" t="s">
        <v>126</v>
      </c>
      <c r="E139" s="184" t="s">
        <v>298</v>
      </c>
      <c r="F139" s="185" t="s">
        <v>299</v>
      </c>
      <c r="G139" s="186" t="s">
        <v>129</v>
      </c>
      <c r="H139" s="187">
        <v>50</v>
      </c>
      <c r="I139" s="188"/>
      <c r="J139" s="189"/>
      <c r="K139" s="190">
        <f>ROUND(P139*H139,2)</f>
        <v>0</v>
      </c>
      <c r="L139" s="185" t="s">
        <v>22</v>
      </c>
      <c r="M139" s="191"/>
      <c r="N139" s="192" t="s">
        <v>22</v>
      </c>
      <c r="O139" s="193" t="s">
        <v>48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83"/>
      <c r="T139" s="195">
        <f>S139*H139</f>
        <v>0</v>
      </c>
      <c r="U139" s="195">
        <v>0</v>
      </c>
      <c r="V139" s="195">
        <f>U139*H139</f>
        <v>0</v>
      </c>
      <c r="W139" s="195">
        <v>0</v>
      </c>
      <c r="X139" s="196">
        <f>W139*H139</f>
        <v>0</v>
      </c>
      <c r="Y139" s="37"/>
      <c r="Z139" s="37"/>
      <c r="AA139" s="37"/>
      <c r="AB139" s="37"/>
      <c r="AC139" s="37"/>
      <c r="AD139" s="37"/>
      <c r="AE139" s="37"/>
      <c r="AR139" s="197" t="s">
        <v>131</v>
      </c>
      <c r="AT139" s="197" t="s">
        <v>126</v>
      </c>
      <c r="AU139" s="197" t="s">
        <v>79</v>
      </c>
      <c r="AY139" s="16" t="s">
        <v>132</v>
      </c>
      <c r="BE139" s="198">
        <f>IF(O139="základní",K139,0)</f>
        <v>0</v>
      </c>
      <c r="BF139" s="198">
        <f>IF(O139="snížená",K139,0)</f>
        <v>0</v>
      </c>
      <c r="BG139" s="198">
        <f>IF(O139="zákl. přenesená",K139,0)</f>
        <v>0</v>
      </c>
      <c r="BH139" s="198">
        <f>IF(O139="sníž. přenesená",K139,0)</f>
        <v>0</v>
      </c>
      <c r="BI139" s="198">
        <f>IF(O139="nulová",K139,0)</f>
        <v>0</v>
      </c>
      <c r="BJ139" s="16" t="s">
        <v>87</v>
      </c>
      <c r="BK139" s="198">
        <f>ROUND(P139*H139,2)</f>
        <v>0</v>
      </c>
      <c r="BL139" s="16" t="s">
        <v>133</v>
      </c>
      <c r="BM139" s="197" t="s">
        <v>300</v>
      </c>
    </row>
    <row r="140" s="2" customFormat="1">
      <c r="A140" s="37"/>
      <c r="B140" s="38"/>
      <c r="C140" s="39"/>
      <c r="D140" s="207" t="s">
        <v>161</v>
      </c>
      <c r="E140" s="39"/>
      <c r="F140" s="208" t="s">
        <v>301</v>
      </c>
      <c r="G140" s="39"/>
      <c r="H140" s="39"/>
      <c r="I140" s="209"/>
      <c r="J140" s="209"/>
      <c r="K140" s="39"/>
      <c r="L140" s="39"/>
      <c r="M140" s="43"/>
      <c r="N140" s="210"/>
      <c r="O140" s="211"/>
      <c r="P140" s="83"/>
      <c r="Q140" s="83"/>
      <c r="R140" s="83"/>
      <c r="S140" s="83"/>
      <c r="T140" s="83"/>
      <c r="U140" s="83"/>
      <c r="V140" s="83"/>
      <c r="W140" s="83"/>
      <c r="X140" s="84"/>
      <c r="Y140" s="37"/>
      <c r="Z140" s="37"/>
      <c r="AA140" s="37"/>
      <c r="AB140" s="37"/>
      <c r="AC140" s="37"/>
      <c r="AD140" s="37"/>
      <c r="AE140" s="37"/>
      <c r="AT140" s="16" t="s">
        <v>161</v>
      </c>
      <c r="AU140" s="16" t="s">
        <v>79</v>
      </c>
    </row>
    <row r="141" s="2" customFormat="1" ht="24.15" customHeight="1">
      <c r="A141" s="37"/>
      <c r="B141" s="38"/>
      <c r="C141" s="199" t="s">
        <v>302</v>
      </c>
      <c r="D141" s="199" t="s">
        <v>135</v>
      </c>
      <c r="E141" s="200" t="s">
        <v>221</v>
      </c>
      <c r="F141" s="201" t="s">
        <v>222</v>
      </c>
      <c r="G141" s="202" t="s">
        <v>129</v>
      </c>
      <c r="H141" s="203">
        <v>50</v>
      </c>
      <c r="I141" s="204"/>
      <c r="J141" s="204"/>
      <c r="K141" s="205">
        <f>ROUND(P141*H141,2)</f>
        <v>0</v>
      </c>
      <c r="L141" s="201" t="s">
        <v>139</v>
      </c>
      <c r="M141" s="43"/>
      <c r="N141" s="206" t="s">
        <v>22</v>
      </c>
      <c r="O141" s="193" t="s">
        <v>48</v>
      </c>
      <c r="P141" s="194">
        <f>I141+J141</f>
        <v>0</v>
      </c>
      <c r="Q141" s="194">
        <f>ROUND(I141*H141,2)</f>
        <v>0</v>
      </c>
      <c r="R141" s="194">
        <f>ROUND(J141*H141,2)</f>
        <v>0</v>
      </c>
      <c r="S141" s="83"/>
      <c r="T141" s="195">
        <f>S141*H141</f>
        <v>0</v>
      </c>
      <c r="U141" s="195">
        <v>0</v>
      </c>
      <c r="V141" s="195">
        <f>U141*H141</f>
        <v>0</v>
      </c>
      <c r="W141" s="195">
        <v>0</v>
      </c>
      <c r="X141" s="196">
        <f>W141*H141</f>
        <v>0</v>
      </c>
      <c r="Y141" s="37"/>
      <c r="Z141" s="37"/>
      <c r="AA141" s="37"/>
      <c r="AB141" s="37"/>
      <c r="AC141" s="37"/>
      <c r="AD141" s="37"/>
      <c r="AE141" s="37"/>
      <c r="AR141" s="197" t="s">
        <v>140</v>
      </c>
      <c r="AT141" s="197" t="s">
        <v>135</v>
      </c>
      <c r="AU141" s="197" t="s">
        <v>79</v>
      </c>
      <c r="AY141" s="16" t="s">
        <v>132</v>
      </c>
      <c r="BE141" s="198">
        <f>IF(O141="základní",K141,0)</f>
        <v>0</v>
      </c>
      <c r="BF141" s="198">
        <f>IF(O141="snížená",K141,0)</f>
        <v>0</v>
      </c>
      <c r="BG141" s="198">
        <f>IF(O141="zákl. přenesená",K141,0)</f>
        <v>0</v>
      </c>
      <c r="BH141" s="198">
        <f>IF(O141="sníž. přenesená",K141,0)</f>
        <v>0</v>
      </c>
      <c r="BI141" s="198">
        <f>IF(O141="nulová",K141,0)</f>
        <v>0</v>
      </c>
      <c r="BJ141" s="16" t="s">
        <v>87</v>
      </c>
      <c r="BK141" s="198">
        <f>ROUND(P141*H141,2)</f>
        <v>0</v>
      </c>
      <c r="BL141" s="16" t="s">
        <v>140</v>
      </c>
      <c r="BM141" s="197" t="s">
        <v>303</v>
      </c>
    </row>
    <row r="142" s="2" customFormat="1" ht="24.15" customHeight="1">
      <c r="A142" s="37"/>
      <c r="B142" s="38"/>
      <c r="C142" s="183" t="s">
        <v>304</v>
      </c>
      <c r="D142" s="183" t="s">
        <v>126</v>
      </c>
      <c r="E142" s="184" t="s">
        <v>305</v>
      </c>
      <c r="F142" s="185" t="s">
        <v>306</v>
      </c>
      <c r="G142" s="186" t="s">
        <v>129</v>
      </c>
      <c r="H142" s="187">
        <v>1</v>
      </c>
      <c r="I142" s="188"/>
      <c r="J142" s="189"/>
      <c r="K142" s="190">
        <f>ROUND(P142*H142,2)</f>
        <v>0</v>
      </c>
      <c r="L142" s="185" t="s">
        <v>139</v>
      </c>
      <c r="M142" s="191"/>
      <c r="N142" s="192" t="s">
        <v>22</v>
      </c>
      <c r="O142" s="193" t="s">
        <v>48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83"/>
      <c r="T142" s="195">
        <f>S142*H142</f>
        <v>0</v>
      </c>
      <c r="U142" s="195">
        <v>0</v>
      </c>
      <c r="V142" s="195">
        <f>U142*H142</f>
        <v>0</v>
      </c>
      <c r="W142" s="195">
        <v>0</v>
      </c>
      <c r="X142" s="196">
        <f>W142*H142</f>
        <v>0</v>
      </c>
      <c r="Y142" s="37"/>
      <c r="Z142" s="37"/>
      <c r="AA142" s="37"/>
      <c r="AB142" s="37"/>
      <c r="AC142" s="37"/>
      <c r="AD142" s="37"/>
      <c r="AE142" s="37"/>
      <c r="AR142" s="197" t="s">
        <v>131</v>
      </c>
      <c r="AT142" s="197" t="s">
        <v>126</v>
      </c>
      <c r="AU142" s="197" t="s">
        <v>79</v>
      </c>
      <c r="AY142" s="16" t="s">
        <v>132</v>
      </c>
      <c r="BE142" s="198">
        <f>IF(O142="základní",K142,0)</f>
        <v>0</v>
      </c>
      <c r="BF142" s="198">
        <f>IF(O142="snížená",K142,0)</f>
        <v>0</v>
      </c>
      <c r="BG142" s="198">
        <f>IF(O142="zákl. přenesená",K142,0)</f>
        <v>0</v>
      </c>
      <c r="BH142" s="198">
        <f>IF(O142="sníž. přenesená",K142,0)</f>
        <v>0</v>
      </c>
      <c r="BI142" s="198">
        <f>IF(O142="nulová",K142,0)</f>
        <v>0</v>
      </c>
      <c r="BJ142" s="16" t="s">
        <v>87</v>
      </c>
      <c r="BK142" s="198">
        <f>ROUND(P142*H142,2)</f>
        <v>0</v>
      </c>
      <c r="BL142" s="16" t="s">
        <v>133</v>
      </c>
      <c r="BM142" s="197" t="s">
        <v>307</v>
      </c>
    </row>
    <row r="143" s="2" customFormat="1" ht="24.15" customHeight="1">
      <c r="A143" s="37"/>
      <c r="B143" s="38"/>
      <c r="C143" s="199" t="s">
        <v>308</v>
      </c>
      <c r="D143" s="199" t="s">
        <v>135</v>
      </c>
      <c r="E143" s="200" t="s">
        <v>309</v>
      </c>
      <c r="F143" s="201" t="s">
        <v>310</v>
      </c>
      <c r="G143" s="202" t="s">
        <v>129</v>
      </c>
      <c r="H143" s="203">
        <v>1</v>
      </c>
      <c r="I143" s="204"/>
      <c r="J143" s="204"/>
      <c r="K143" s="205">
        <f>ROUND(P143*H143,2)</f>
        <v>0</v>
      </c>
      <c r="L143" s="201" t="s">
        <v>139</v>
      </c>
      <c r="M143" s="43"/>
      <c r="N143" s="206" t="s">
        <v>22</v>
      </c>
      <c r="O143" s="193" t="s">
        <v>48</v>
      </c>
      <c r="P143" s="194">
        <f>I143+J143</f>
        <v>0</v>
      </c>
      <c r="Q143" s="194">
        <f>ROUND(I143*H143,2)</f>
        <v>0</v>
      </c>
      <c r="R143" s="194">
        <f>ROUND(J143*H143,2)</f>
        <v>0</v>
      </c>
      <c r="S143" s="83"/>
      <c r="T143" s="195">
        <f>S143*H143</f>
        <v>0</v>
      </c>
      <c r="U143" s="195">
        <v>0</v>
      </c>
      <c r="V143" s="195">
        <f>U143*H143</f>
        <v>0</v>
      </c>
      <c r="W143" s="195">
        <v>0</v>
      </c>
      <c r="X143" s="196">
        <f>W143*H143</f>
        <v>0</v>
      </c>
      <c r="Y143" s="37"/>
      <c r="Z143" s="37"/>
      <c r="AA143" s="37"/>
      <c r="AB143" s="37"/>
      <c r="AC143" s="37"/>
      <c r="AD143" s="37"/>
      <c r="AE143" s="37"/>
      <c r="AR143" s="197" t="s">
        <v>140</v>
      </c>
      <c r="AT143" s="197" t="s">
        <v>135</v>
      </c>
      <c r="AU143" s="197" t="s">
        <v>79</v>
      </c>
      <c r="AY143" s="16" t="s">
        <v>132</v>
      </c>
      <c r="BE143" s="198">
        <f>IF(O143="základní",K143,0)</f>
        <v>0</v>
      </c>
      <c r="BF143" s="198">
        <f>IF(O143="snížená",K143,0)</f>
        <v>0</v>
      </c>
      <c r="BG143" s="198">
        <f>IF(O143="zákl. přenesená",K143,0)</f>
        <v>0</v>
      </c>
      <c r="BH143" s="198">
        <f>IF(O143="sníž. přenesená",K143,0)</f>
        <v>0</v>
      </c>
      <c r="BI143" s="198">
        <f>IF(O143="nulová",K143,0)</f>
        <v>0</v>
      </c>
      <c r="BJ143" s="16" t="s">
        <v>87</v>
      </c>
      <c r="BK143" s="198">
        <f>ROUND(P143*H143,2)</f>
        <v>0</v>
      </c>
      <c r="BL143" s="16" t="s">
        <v>140</v>
      </c>
      <c r="BM143" s="197" t="s">
        <v>311</v>
      </c>
    </row>
    <row r="144" s="2" customFormat="1" ht="24.15" customHeight="1">
      <c r="A144" s="37"/>
      <c r="B144" s="38"/>
      <c r="C144" s="183" t="s">
        <v>312</v>
      </c>
      <c r="D144" s="183" t="s">
        <v>126</v>
      </c>
      <c r="E144" s="184" t="s">
        <v>313</v>
      </c>
      <c r="F144" s="185" t="s">
        <v>314</v>
      </c>
      <c r="G144" s="186" t="s">
        <v>129</v>
      </c>
      <c r="H144" s="187">
        <v>4</v>
      </c>
      <c r="I144" s="188"/>
      <c r="J144" s="189"/>
      <c r="K144" s="190">
        <f>ROUND(P144*H144,2)</f>
        <v>0</v>
      </c>
      <c r="L144" s="185" t="s">
        <v>22</v>
      </c>
      <c r="M144" s="191"/>
      <c r="N144" s="192" t="s">
        <v>22</v>
      </c>
      <c r="O144" s="193" t="s">
        <v>48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8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7"/>
      <c r="Z144" s="37"/>
      <c r="AA144" s="37"/>
      <c r="AB144" s="37"/>
      <c r="AC144" s="37"/>
      <c r="AD144" s="37"/>
      <c r="AE144" s="37"/>
      <c r="AR144" s="197" t="s">
        <v>131</v>
      </c>
      <c r="AT144" s="197" t="s">
        <v>126</v>
      </c>
      <c r="AU144" s="197" t="s">
        <v>79</v>
      </c>
      <c r="AY144" s="16" t="s">
        <v>132</v>
      </c>
      <c r="BE144" s="198">
        <f>IF(O144="základní",K144,0)</f>
        <v>0</v>
      </c>
      <c r="BF144" s="198">
        <f>IF(O144="snížená",K144,0)</f>
        <v>0</v>
      </c>
      <c r="BG144" s="198">
        <f>IF(O144="zákl. přenesená",K144,0)</f>
        <v>0</v>
      </c>
      <c r="BH144" s="198">
        <f>IF(O144="sníž. přenesená",K144,0)</f>
        <v>0</v>
      </c>
      <c r="BI144" s="198">
        <f>IF(O144="nulová",K144,0)</f>
        <v>0</v>
      </c>
      <c r="BJ144" s="16" t="s">
        <v>87</v>
      </c>
      <c r="BK144" s="198">
        <f>ROUND(P144*H144,2)</f>
        <v>0</v>
      </c>
      <c r="BL144" s="16" t="s">
        <v>133</v>
      </c>
      <c r="BM144" s="197" t="s">
        <v>315</v>
      </c>
    </row>
    <row r="145" s="2" customFormat="1" ht="24.15" customHeight="1">
      <c r="A145" s="37"/>
      <c r="B145" s="38"/>
      <c r="C145" s="199" t="s">
        <v>316</v>
      </c>
      <c r="D145" s="199" t="s">
        <v>135</v>
      </c>
      <c r="E145" s="200" t="s">
        <v>317</v>
      </c>
      <c r="F145" s="201" t="s">
        <v>318</v>
      </c>
      <c r="G145" s="202" t="s">
        <v>129</v>
      </c>
      <c r="H145" s="203">
        <v>4</v>
      </c>
      <c r="I145" s="204"/>
      <c r="J145" s="204"/>
      <c r="K145" s="205">
        <f>ROUND(P145*H145,2)</f>
        <v>0</v>
      </c>
      <c r="L145" s="201" t="s">
        <v>22</v>
      </c>
      <c r="M145" s="43"/>
      <c r="N145" s="206" t="s">
        <v>22</v>
      </c>
      <c r="O145" s="193" t="s">
        <v>48</v>
      </c>
      <c r="P145" s="194">
        <f>I145+J145</f>
        <v>0</v>
      </c>
      <c r="Q145" s="194">
        <f>ROUND(I145*H145,2)</f>
        <v>0</v>
      </c>
      <c r="R145" s="194">
        <f>ROUND(J145*H145,2)</f>
        <v>0</v>
      </c>
      <c r="S145" s="83"/>
      <c r="T145" s="195">
        <f>S145*H145</f>
        <v>0</v>
      </c>
      <c r="U145" s="195">
        <v>0</v>
      </c>
      <c r="V145" s="195">
        <f>U145*H145</f>
        <v>0</v>
      </c>
      <c r="W145" s="195">
        <v>0</v>
      </c>
      <c r="X145" s="196">
        <f>W145*H145</f>
        <v>0</v>
      </c>
      <c r="Y145" s="37"/>
      <c r="Z145" s="37"/>
      <c r="AA145" s="37"/>
      <c r="AB145" s="37"/>
      <c r="AC145" s="37"/>
      <c r="AD145" s="37"/>
      <c r="AE145" s="37"/>
      <c r="AR145" s="197" t="s">
        <v>140</v>
      </c>
      <c r="AT145" s="197" t="s">
        <v>135</v>
      </c>
      <c r="AU145" s="197" t="s">
        <v>79</v>
      </c>
      <c r="AY145" s="16" t="s">
        <v>132</v>
      </c>
      <c r="BE145" s="198">
        <f>IF(O145="základní",K145,0)</f>
        <v>0</v>
      </c>
      <c r="BF145" s="198">
        <f>IF(O145="snížená",K145,0)</f>
        <v>0</v>
      </c>
      <c r="BG145" s="198">
        <f>IF(O145="zákl. přenesená",K145,0)</f>
        <v>0</v>
      </c>
      <c r="BH145" s="198">
        <f>IF(O145="sníž. přenesená",K145,0)</f>
        <v>0</v>
      </c>
      <c r="BI145" s="198">
        <f>IF(O145="nulová",K145,0)</f>
        <v>0</v>
      </c>
      <c r="BJ145" s="16" t="s">
        <v>87</v>
      </c>
      <c r="BK145" s="198">
        <f>ROUND(P145*H145,2)</f>
        <v>0</v>
      </c>
      <c r="BL145" s="16" t="s">
        <v>140</v>
      </c>
      <c r="BM145" s="197" t="s">
        <v>319</v>
      </c>
    </row>
    <row r="146" s="2" customFormat="1" ht="24.15" customHeight="1">
      <c r="A146" s="37"/>
      <c r="B146" s="38"/>
      <c r="C146" s="183" t="s">
        <v>320</v>
      </c>
      <c r="D146" s="183" t="s">
        <v>126</v>
      </c>
      <c r="E146" s="184" t="s">
        <v>321</v>
      </c>
      <c r="F146" s="185" t="s">
        <v>322</v>
      </c>
      <c r="G146" s="186" t="s">
        <v>129</v>
      </c>
      <c r="H146" s="187">
        <v>1</v>
      </c>
      <c r="I146" s="188"/>
      <c r="J146" s="189"/>
      <c r="K146" s="190">
        <f>ROUND(P146*H146,2)</f>
        <v>0</v>
      </c>
      <c r="L146" s="185" t="s">
        <v>22</v>
      </c>
      <c r="M146" s="191"/>
      <c r="N146" s="192" t="s">
        <v>22</v>
      </c>
      <c r="O146" s="193" t="s">
        <v>48</v>
      </c>
      <c r="P146" s="194">
        <f>I146+J146</f>
        <v>0</v>
      </c>
      <c r="Q146" s="194">
        <f>ROUND(I146*H146,2)</f>
        <v>0</v>
      </c>
      <c r="R146" s="194">
        <f>ROUND(J146*H146,2)</f>
        <v>0</v>
      </c>
      <c r="S146" s="83"/>
      <c r="T146" s="195">
        <f>S146*H146</f>
        <v>0</v>
      </c>
      <c r="U146" s="195">
        <v>0</v>
      </c>
      <c r="V146" s="195">
        <f>U146*H146</f>
        <v>0</v>
      </c>
      <c r="W146" s="195">
        <v>0</v>
      </c>
      <c r="X146" s="196">
        <f>W146*H146</f>
        <v>0</v>
      </c>
      <c r="Y146" s="37"/>
      <c r="Z146" s="37"/>
      <c r="AA146" s="37"/>
      <c r="AB146" s="37"/>
      <c r="AC146" s="37"/>
      <c r="AD146" s="37"/>
      <c r="AE146" s="37"/>
      <c r="AR146" s="197" t="s">
        <v>131</v>
      </c>
      <c r="AT146" s="197" t="s">
        <v>126</v>
      </c>
      <c r="AU146" s="197" t="s">
        <v>79</v>
      </c>
      <c r="AY146" s="16" t="s">
        <v>132</v>
      </c>
      <c r="BE146" s="198">
        <f>IF(O146="základní",K146,0)</f>
        <v>0</v>
      </c>
      <c r="BF146" s="198">
        <f>IF(O146="snížená",K146,0)</f>
        <v>0</v>
      </c>
      <c r="BG146" s="198">
        <f>IF(O146="zákl. přenesená",K146,0)</f>
        <v>0</v>
      </c>
      <c r="BH146" s="198">
        <f>IF(O146="sníž. přenesená",K146,0)</f>
        <v>0</v>
      </c>
      <c r="BI146" s="198">
        <f>IF(O146="nulová",K146,0)</f>
        <v>0</v>
      </c>
      <c r="BJ146" s="16" t="s">
        <v>87</v>
      </c>
      <c r="BK146" s="198">
        <f>ROUND(P146*H146,2)</f>
        <v>0</v>
      </c>
      <c r="BL146" s="16" t="s">
        <v>133</v>
      </c>
      <c r="BM146" s="197" t="s">
        <v>323</v>
      </c>
    </row>
    <row r="147" s="2" customFormat="1" ht="33" customHeight="1">
      <c r="A147" s="37"/>
      <c r="B147" s="38"/>
      <c r="C147" s="199" t="s">
        <v>324</v>
      </c>
      <c r="D147" s="199" t="s">
        <v>135</v>
      </c>
      <c r="E147" s="200" t="s">
        <v>325</v>
      </c>
      <c r="F147" s="201" t="s">
        <v>326</v>
      </c>
      <c r="G147" s="202" t="s">
        <v>129</v>
      </c>
      <c r="H147" s="203">
        <v>1</v>
      </c>
      <c r="I147" s="204"/>
      <c r="J147" s="204"/>
      <c r="K147" s="205">
        <f>ROUND(P147*H147,2)</f>
        <v>0</v>
      </c>
      <c r="L147" s="201" t="s">
        <v>139</v>
      </c>
      <c r="M147" s="43"/>
      <c r="N147" s="206" t="s">
        <v>22</v>
      </c>
      <c r="O147" s="193" t="s">
        <v>48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8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7"/>
      <c r="Z147" s="37"/>
      <c r="AA147" s="37"/>
      <c r="AB147" s="37"/>
      <c r="AC147" s="37"/>
      <c r="AD147" s="37"/>
      <c r="AE147" s="37"/>
      <c r="AR147" s="197" t="s">
        <v>140</v>
      </c>
      <c r="AT147" s="197" t="s">
        <v>135</v>
      </c>
      <c r="AU147" s="197" t="s">
        <v>79</v>
      </c>
      <c r="AY147" s="16" t="s">
        <v>132</v>
      </c>
      <c r="BE147" s="198">
        <f>IF(O147="základní",K147,0)</f>
        <v>0</v>
      </c>
      <c r="BF147" s="198">
        <f>IF(O147="snížená",K147,0)</f>
        <v>0</v>
      </c>
      <c r="BG147" s="198">
        <f>IF(O147="zákl. přenesená",K147,0)</f>
        <v>0</v>
      </c>
      <c r="BH147" s="198">
        <f>IF(O147="sníž. přenesená",K147,0)</f>
        <v>0</v>
      </c>
      <c r="BI147" s="198">
        <f>IF(O147="nulová",K147,0)</f>
        <v>0</v>
      </c>
      <c r="BJ147" s="16" t="s">
        <v>87</v>
      </c>
      <c r="BK147" s="198">
        <f>ROUND(P147*H147,2)</f>
        <v>0</v>
      </c>
      <c r="BL147" s="16" t="s">
        <v>140</v>
      </c>
      <c r="BM147" s="197" t="s">
        <v>327</v>
      </c>
    </row>
    <row r="148" s="2" customFormat="1" ht="24.15" customHeight="1">
      <c r="A148" s="37"/>
      <c r="B148" s="38"/>
      <c r="C148" s="183" t="s">
        <v>328</v>
      </c>
      <c r="D148" s="183" t="s">
        <v>126</v>
      </c>
      <c r="E148" s="184" t="s">
        <v>329</v>
      </c>
      <c r="F148" s="185" t="s">
        <v>330</v>
      </c>
      <c r="G148" s="186" t="s">
        <v>138</v>
      </c>
      <c r="H148" s="187">
        <v>300</v>
      </c>
      <c r="I148" s="188"/>
      <c r="J148" s="189"/>
      <c r="K148" s="190">
        <f>ROUND(P148*H148,2)</f>
        <v>0</v>
      </c>
      <c r="L148" s="185" t="s">
        <v>22</v>
      </c>
      <c r="M148" s="191"/>
      <c r="N148" s="192" t="s">
        <v>22</v>
      </c>
      <c r="O148" s="193" t="s">
        <v>48</v>
      </c>
      <c r="P148" s="194">
        <f>I148+J148</f>
        <v>0</v>
      </c>
      <c r="Q148" s="194">
        <f>ROUND(I148*H148,2)</f>
        <v>0</v>
      </c>
      <c r="R148" s="194">
        <f>ROUND(J148*H148,2)</f>
        <v>0</v>
      </c>
      <c r="S148" s="83"/>
      <c r="T148" s="195">
        <f>S148*H148</f>
        <v>0</v>
      </c>
      <c r="U148" s="195">
        <v>0</v>
      </c>
      <c r="V148" s="195">
        <f>U148*H148</f>
        <v>0</v>
      </c>
      <c r="W148" s="195">
        <v>0</v>
      </c>
      <c r="X148" s="196">
        <f>W148*H148</f>
        <v>0</v>
      </c>
      <c r="Y148" s="37"/>
      <c r="Z148" s="37"/>
      <c r="AA148" s="37"/>
      <c r="AB148" s="37"/>
      <c r="AC148" s="37"/>
      <c r="AD148" s="37"/>
      <c r="AE148" s="37"/>
      <c r="AR148" s="197" t="s">
        <v>131</v>
      </c>
      <c r="AT148" s="197" t="s">
        <v>126</v>
      </c>
      <c r="AU148" s="197" t="s">
        <v>79</v>
      </c>
      <c r="AY148" s="16" t="s">
        <v>132</v>
      </c>
      <c r="BE148" s="198">
        <f>IF(O148="základní",K148,0)</f>
        <v>0</v>
      </c>
      <c r="BF148" s="198">
        <f>IF(O148="snížená",K148,0)</f>
        <v>0</v>
      </c>
      <c r="BG148" s="198">
        <f>IF(O148="zákl. přenesená",K148,0)</f>
        <v>0</v>
      </c>
      <c r="BH148" s="198">
        <f>IF(O148="sníž. přenesená",K148,0)</f>
        <v>0</v>
      </c>
      <c r="BI148" s="198">
        <f>IF(O148="nulová",K148,0)</f>
        <v>0</v>
      </c>
      <c r="BJ148" s="16" t="s">
        <v>87</v>
      </c>
      <c r="BK148" s="198">
        <f>ROUND(P148*H148,2)</f>
        <v>0</v>
      </c>
      <c r="BL148" s="16" t="s">
        <v>133</v>
      </c>
      <c r="BM148" s="197" t="s">
        <v>331</v>
      </c>
    </row>
    <row r="149" s="2" customFormat="1">
      <c r="A149" s="37"/>
      <c r="B149" s="38"/>
      <c r="C149" s="39"/>
      <c r="D149" s="207" t="s">
        <v>161</v>
      </c>
      <c r="E149" s="39"/>
      <c r="F149" s="208" t="s">
        <v>332</v>
      </c>
      <c r="G149" s="39"/>
      <c r="H149" s="39"/>
      <c r="I149" s="209"/>
      <c r="J149" s="209"/>
      <c r="K149" s="39"/>
      <c r="L149" s="39"/>
      <c r="M149" s="43"/>
      <c r="N149" s="210"/>
      <c r="O149" s="211"/>
      <c r="P149" s="83"/>
      <c r="Q149" s="83"/>
      <c r="R149" s="83"/>
      <c r="S149" s="83"/>
      <c r="T149" s="83"/>
      <c r="U149" s="83"/>
      <c r="V149" s="83"/>
      <c r="W149" s="83"/>
      <c r="X149" s="84"/>
      <c r="Y149" s="37"/>
      <c r="Z149" s="37"/>
      <c r="AA149" s="37"/>
      <c r="AB149" s="37"/>
      <c r="AC149" s="37"/>
      <c r="AD149" s="37"/>
      <c r="AE149" s="37"/>
      <c r="AT149" s="16" t="s">
        <v>161</v>
      </c>
      <c r="AU149" s="16" t="s">
        <v>79</v>
      </c>
    </row>
    <row r="150" s="2" customFormat="1" ht="78" customHeight="1">
      <c r="A150" s="37"/>
      <c r="B150" s="38"/>
      <c r="C150" s="199" t="s">
        <v>333</v>
      </c>
      <c r="D150" s="199" t="s">
        <v>135</v>
      </c>
      <c r="E150" s="200" t="s">
        <v>334</v>
      </c>
      <c r="F150" s="201" t="s">
        <v>335</v>
      </c>
      <c r="G150" s="202" t="s">
        <v>138</v>
      </c>
      <c r="H150" s="203">
        <v>300</v>
      </c>
      <c r="I150" s="204"/>
      <c r="J150" s="204"/>
      <c r="K150" s="205">
        <f>ROUND(P150*H150,2)</f>
        <v>0</v>
      </c>
      <c r="L150" s="201" t="s">
        <v>139</v>
      </c>
      <c r="M150" s="43"/>
      <c r="N150" s="206" t="s">
        <v>22</v>
      </c>
      <c r="O150" s="193" t="s">
        <v>48</v>
      </c>
      <c r="P150" s="194">
        <f>I150+J150</f>
        <v>0</v>
      </c>
      <c r="Q150" s="194">
        <f>ROUND(I150*H150,2)</f>
        <v>0</v>
      </c>
      <c r="R150" s="194">
        <f>ROUND(J150*H150,2)</f>
        <v>0</v>
      </c>
      <c r="S150" s="83"/>
      <c r="T150" s="195">
        <f>S150*H150</f>
        <v>0</v>
      </c>
      <c r="U150" s="195">
        <v>0</v>
      </c>
      <c r="V150" s="195">
        <f>U150*H150</f>
        <v>0</v>
      </c>
      <c r="W150" s="195">
        <v>0</v>
      </c>
      <c r="X150" s="196">
        <f>W150*H150</f>
        <v>0</v>
      </c>
      <c r="Y150" s="37"/>
      <c r="Z150" s="37"/>
      <c r="AA150" s="37"/>
      <c r="AB150" s="37"/>
      <c r="AC150" s="37"/>
      <c r="AD150" s="37"/>
      <c r="AE150" s="37"/>
      <c r="AR150" s="197" t="s">
        <v>140</v>
      </c>
      <c r="AT150" s="197" t="s">
        <v>135</v>
      </c>
      <c r="AU150" s="197" t="s">
        <v>79</v>
      </c>
      <c r="AY150" s="16" t="s">
        <v>132</v>
      </c>
      <c r="BE150" s="198">
        <f>IF(O150="základní",K150,0)</f>
        <v>0</v>
      </c>
      <c r="BF150" s="198">
        <f>IF(O150="snížená",K150,0)</f>
        <v>0</v>
      </c>
      <c r="BG150" s="198">
        <f>IF(O150="zákl. přenesená",K150,0)</f>
        <v>0</v>
      </c>
      <c r="BH150" s="198">
        <f>IF(O150="sníž. přenesená",K150,0)</f>
        <v>0</v>
      </c>
      <c r="BI150" s="198">
        <f>IF(O150="nulová",K150,0)</f>
        <v>0</v>
      </c>
      <c r="BJ150" s="16" t="s">
        <v>87</v>
      </c>
      <c r="BK150" s="198">
        <f>ROUND(P150*H150,2)</f>
        <v>0</v>
      </c>
      <c r="BL150" s="16" t="s">
        <v>140</v>
      </c>
      <c r="BM150" s="197" t="s">
        <v>336</v>
      </c>
    </row>
    <row r="151" s="2" customFormat="1" ht="24.15" customHeight="1">
      <c r="A151" s="37"/>
      <c r="B151" s="38"/>
      <c r="C151" s="183" t="s">
        <v>337</v>
      </c>
      <c r="D151" s="183" t="s">
        <v>126</v>
      </c>
      <c r="E151" s="184" t="s">
        <v>338</v>
      </c>
      <c r="F151" s="185" t="s">
        <v>339</v>
      </c>
      <c r="G151" s="186" t="s">
        <v>340</v>
      </c>
      <c r="H151" s="187">
        <v>100</v>
      </c>
      <c r="I151" s="188"/>
      <c r="J151" s="189"/>
      <c r="K151" s="190">
        <f>ROUND(P151*H151,2)</f>
        <v>0</v>
      </c>
      <c r="L151" s="185" t="s">
        <v>22</v>
      </c>
      <c r="M151" s="191"/>
      <c r="N151" s="192" t="s">
        <v>22</v>
      </c>
      <c r="O151" s="193" t="s">
        <v>48</v>
      </c>
      <c r="P151" s="194">
        <f>I151+J151</f>
        <v>0</v>
      </c>
      <c r="Q151" s="194">
        <f>ROUND(I151*H151,2)</f>
        <v>0</v>
      </c>
      <c r="R151" s="194">
        <f>ROUND(J151*H151,2)</f>
        <v>0</v>
      </c>
      <c r="S151" s="83"/>
      <c r="T151" s="195">
        <f>S151*H151</f>
        <v>0</v>
      </c>
      <c r="U151" s="195">
        <v>0</v>
      </c>
      <c r="V151" s="195">
        <f>U151*H151</f>
        <v>0</v>
      </c>
      <c r="W151" s="195">
        <v>0</v>
      </c>
      <c r="X151" s="196">
        <f>W151*H151</f>
        <v>0</v>
      </c>
      <c r="Y151" s="37"/>
      <c r="Z151" s="37"/>
      <c r="AA151" s="37"/>
      <c r="AB151" s="37"/>
      <c r="AC151" s="37"/>
      <c r="AD151" s="37"/>
      <c r="AE151" s="37"/>
      <c r="AR151" s="197" t="s">
        <v>131</v>
      </c>
      <c r="AT151" s="197" t="s">
        <v>126</v>
      </c>
      <c r="AU151" s="197" t="s">
        <v>79</v>
      </c>
      <c r="AY151" s="16" t="s">
        <v>132</v>
      </c>
      <c r="BE151" s="198">
        <f>IF(O151="základní",K151,0)</f>
        <v>0</v>
      </c>
      <c r="BF151" s="198">
        <f>IF(O151="snížená",K151,0)</f>
        <v>0</v>
      </c>
      <c r="BG151" s="198">
        <f>IF(O151="zákl. přenesená",K151,0)</f>
        <v>0</v>
      </c>
      <c r="BH151" s="198">
        <f>IF(O151="sníž. přenesená",K151,0)</f>
        <v>0</v>
      </c>
      <c r="BI151" s="198">
        <f>IF(O151="nulová",K151,0)</f>
        <v>0</v>
      </c>
      <c r="BJ151" s="16" t="s">
        <v>87</v>
      </c>
      <c r="BK151" s="198">
        <f>ROUND(P151*H151,2)</f>
        <v>0</v>
      </c>
      <c r="BL151" s="16" t="s">
        <v>133</v>
      </c>
      <c r="BM151" s="197" t="s">
        <v>341</v>
      </c>
    </row>
    <row r="152" s="2" customFormat="1">
      <c r="A152" s="37"/>
      <c r="B152" s="38"/>
      <c r="C152" s="39"/>
      <c r="D152" s="207" t="s">
        <v>161</v>
      </c>
      <c r="E152" s="39"/>
      <c r="F152" s="208" t="s">
        <v>342</v>
      </c>
      <c r="G152" s="39"/>
      <c r="H152" s="39"/>
      <c r="I152" s="209"/>
      <c r="J152" s="209"/>
      <c r="K152" s="39"/>
      <c r="L152" s="39"/>
      <c r="M152" s="43"/>
      <c r="N152" s="210"/>
      <c r="O152" s="211"/>
      <c r="P152" s="83"/>
      <c r="Q152" s="83"/>
      <c r="R152" s="83"/>
      <c r="S152" s="83"/>
      <c r="T152" s="83"/>
      <c r="U152" s="83"/>
      <c r="V152" s="83"/>
      <c r="W152" s="83"/>
      <c r="X152" s="84"/>
      <c r="Y152" s="37"/>
      <c r="Z152" s="37"/>
      <c r="AA152" s="37"/>
      <c r="AB152" s="37"/>
      <c r="AC152" s="37"/>
      <c r="AD152" s="37"/>
      <c r="AE152" s="37"/>
      <c r="AT152" s="16" t="s">
        <v>161</v>
      </c>
      <c r="AU152" s="16" t="s">
        <v>79</v>
      </c>
    </row>
    <row r="153" s="2" customFormat="1" ht="49.05" customHeight="1">
      <c r="A153" s="37"/>
      <c r="B153" s="38"/>
      <c r="C153" s="199" t="s">
        <v>343</v>
      </c>
      <c r="D153" s="199" t="s">
        <v>135</v>
      </c>
      <c r="E153" s="200" t="s">
        <v>293</v>
      </c>
      <c r="F153" s="201" t="s">
        <v>294</v>
      </c>
      <c r="G153" s="202" t="s">
        <v>138</v>
      </c>
      <c r="H153" s="203">
        <v>100</v>
      </c>
      <c r="I153" s="204"/>
      <c r="J153" s="204"/>
      <c r="K153" s="205">
        <f>ROUND(P153*H153,2)</f>
        <v>0</v>
      </c>
      <c r="L153" s="201" t="s">
        <v>139</v>
      </c>
      <c r="M153" s="43"/>
      <c r="N153" s="206" t="s">
        <v>22</v>
      </c>
      <c r="O153" s="193" t="s">
        <v>48</v>
      </c>
      <c r="P153" s="194">
        <f>I153+J153</f>
        <v>0</v>
      </c>
      <c r="Q153" s="194">
        <f>ROUND(I153*H153,2)</f>
        <v>0</v>
      </c>
      <c r="R153" s="194">
        <f>ROUND(J153*H153,2)</f>
        <v>0</v>
      </c>
      <c r="S153" s="83"/>
      <c r="T153" s="195">
        <f>S153*H153</f>
        <v>0</v>
      </c>
      <c r="U153" s="195">
        <v>0</v>
      </c>
      <c r="V153" s="195">
        <f>U153*H153</f>
        <v>0</v>
      </c>
      <c r="W153" s="195">
        <v>0</v>
      </c>
      <c r="X153" s="196">
        <f>W153*H153</f>
        <v>0</v>
      </c>
      <c r="Y153" s="37"/>
      <c r="Z153" s="37"/>
      <c r="AA153" s="37"/>
      <c r="AB153" s="37"/>
      <c r="AC153" s="37"/>
      <c r="AD153" s="37"/>
      <c r="AE153" s="37"/>
      <c r="AR153" s="197" t="s">
        <v>140</v>
      </c>
      <c r="AT153" s="197" t="s">
        <v>135</v>
      </c>
      <c r="AU153" s="197" t="s">
        <v>79</v>
      </c>
      <c r="AY153" s="16" t="s">
        <v>132</v>
      </c>
      <c r="BE153" s="198">
        <f>IF(O153="základní",K153,0)</f>
        <v>0</v>
      </c>
      <c r="BF153" s="198">
        <f>IF(O153="snížená",K153,0)</f>
        <v>0</v>
      </c>
      <c r="BG153" s="198">
        <f>IF(O153="zákl. přenesená",K153,0)</f>
        <v>0</v>
      </c>
      <c r="BH153" s="198">
        <f>IF(O153="sníž. přenesená",K153,0)</f>
        <v>0</v>
      </c>
      <c r="BI153" s="198">
        <f>IF(O153="nulová",K153,0)</f>
        <v>0</v>
      </c>
      <c r="BJ153" s="16" t="s">
        <v>87</v>
      </c>
      <c r="BK153" s="198">
        <f>ROUND(P153*H153,2)</f>
        <v>0</v>
      </c>
      <c r="BL153" s="16" t="s">
        <v>140</v>
      </c>
      <c r="BM153" s="197" t="s">
        <v>344</v>
      </c>
    </row>
    <row r="154" s="2" customFormat="1" ht="37.8" customHeight="1">
      <c r="A154" s="37"/>
      <c r="B154" s="38"/>
      <c r="C154" s="183" t="s">
        <v>345</v>
      </c>
      <c r="D154" s="183" t="s">
        <v>126</v>
      </c>
      <c r="E154" s="184" t="s">
        <v>346</v>
      </c>
      <c r="F154" s="185" t="s">
        <v>347</v>
      </c>
      <c r="G154" s="186" t="s">
        <v>129</v>
      </c>
      <c r="H154" s="187">
        <v>100</v>
      </c>
      <c r="I154" s="188"/>
      <c r="J154" s="189"/>
      <c r="K154" s="190">
        <f>ROUND(P154*H154,2)</f>
        <v>0</v>
      </c>
      <c r="L154" s="185" t="s">
        <v>130</v>
      </c>
      <c r="M154" s="191"/>
      <c r="N154" s="192" t="s">
        <v>22</v>
      </c>
      <c r="O154" s="193" t="s">
        <v>48</v>
      </c>
      <c r="P154" s="194">
        <f>I154+J154</f>
        <v>0</v>
      </c>
      <c r="Q154" s="194">
        <f>ROUND(I154*H154,2)</f>
        <v>0</v>
      </c>
      <c r="R154" s="194">
        <f>ROUND(J154*H154,2)</f>
        <v>0</v>
      </c>
      <c r="S154" s="83"/>
      <c r="T154" s="195">
        <f>S154*H154</f>
        <v>0</v>
      </c>
      <c r="U154" s="195">
        <v>0</v>
      </c>
      <c r="V154" s="195">
        <f>U154*H154</f>
        <v>0</v>
      </c>
      <c r="W154" s="195">
        <v>0</v>
      </c>
      <c r="X154" s="196">
        <f>W154*H154</f>
        <v>0</v>
      </c>
      <c r="Y154" s="37"/>
      <c r="Z154" s="37"/>
      <c r="AA154" s="37"/>
      <c r="AB154" s="37"/>
      <c r="AC154" s="37"/>
      <c r="AD154" s="37"/>
      <c r="AE154" s="37"/>
      <c r="AR154" s="197" t="s">
        <v>131</v>
      </c>
      <c r="AT154" s="197" t="s">
        <v>126</v>
      </c>
      <c r="AU154" s="197" t="s">
        <v>79</v>
      </c>
      <c r="AY154" s="16" t="s">
        <v>132</v>
      </c>
      <c r="BE154" s="198">
        <f>IF(O154="základní",K154,0)</f>
        <v>0</v>
      </c>
      <c r="BF154" s="198">
        <f>IF(O154="snížená",K154,0)</f>
        <v>0</v>
      </c>
      <c r="BG154" s="198">
        <f>IF(O154="zákl. přenesená",K154,0)</f>
        <v>0</v>
      </c>
      <c r="BH154" s="198">
        <f>IF(O154="sníž. přenesená",K154,0)</f>
        <v>0</v>
      </c>
      <c r="BI154" s="198">
        <f>IF(O154="nulová",K154,0)</f>
        <v>0</v>
      </c>
      <c r="BJ154" s="16" t="s">
        <v>87</v>
      </c>
      <c r="BK154" s="198">
        <f>ROUND(P154*H154,2)</f>
        <v>0</v>
      </c>
      <c r="BL154" s="16" t="s">
        <v>133</v>
      </c>
      <c r="BM154" s="197" t="s">
        <v>348</v>
      </c>
    </row>
    <row r="155" s="2" customFormat="1">
      <c r="A155" s="37"/>
      <c r="B155" s="38"/>
      <c r="C155" s="39"/>
      <c r="D155" s="207" t="s">
        <v>161</v>
      </c>
      <c r="E155" s="39"/>
      <c r="F155" s="208" t="s">
        <v>332</v>
      </c>
      <c r="G155" s="39"/>
      <c r="H155" s="39"/>
      <c r="I155" s="209"/>
      <c r="J155" s="209"/>
      <c r="K155" s="39"/>
      <c r="L155" s="39"/>
      <c r="M155" s="43"/>
      <c r="N155" s="210"/>
      <c r="O155" s="211"/>
      <c r="P155" s="83"/>
      <c r="Q155" s="83"/>
      <c r="R155" s="83"/>
      <c r="S155" s="83"/>
      <c r="T155" s="83"/>
      <c r="U155" s="83"/>
      <c r="V155" s="83"/>
      <c r="W155" s="83"/>
      <c r="X155" s="84"/>
      <c r="Y155" s="37"/>
      <c r="Z155" s="37"/>
      <c r="AA155" s="37"/>
      <c r="AB155" s="37"/>
      <c r="AC155" s="37"/>
      <c r="AD155" s="37"/>
      <c r="AE155" s="37"/>
      <c r="AT155" s="16" t="s">
        <v>161</v>
      </c>
      <c r="AU155" s="16" t="s">
        <v>79</v>
      </c>
    </row>
    <row r="156" s="2" customFormat="1" ht="44.25" customHeight="1">
      <c r="A156" s="37"/>
      <c r="B156" s="38"/>
      <c r="C156" s="183" t="s">
        <v>349</v>
      </c>
      <c r="D156" s="183" t="s">
        <v>126</v>
      </c>
      <c r="E156" s="184" t="s">
        <v>350</v>
      </c>
      <c r="F156" s="185" t="s">
        <v>351</v>
      </c>
      <c r="G156" s="186" t="s">
        <v>129</v>
      </c>
      <c r="H156" s="187">
        <v>5</v>
      </c>
      <c r="I156" s="188"/>
      <c r="J156" s="189"/>
      <c r="K156" s="190">
        <f>ROUND(P156*H156,2)</f>
        <v>0</v>
      </c>
      <c r="L156" s="185" t="s">
        <v>22</v>
      </c>
      <c r="M156" s="191"/>
      <c r="N156" s="192" t="s">
        <v>22</v>
      </c>
      <c r="O156" s="193" t="s">
        <v>48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8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7"/>
      <c r="Z156" s="37"/>
      <c r="AA156" s="37"/>
      <c r="AB156" s="37"/>
      <c r="AC156" s="37"/>
      <c r="AD156" s="37"/>
      <c r="AE156" s="37"/>
      <c r="AR156" s="197" t="s">
        <v>131</v>
      </c>
      <c r="AT156" s="197" t="s">
        <v>126</v>
      </c>
      <c r="AU156" s="197" t="s">
        <v>79</v>
      </c>
      <c r="AY156" s="16" t="s">
        <v>132</v>
      </c>
      <c r="BE156" s="198">
        <f>IF(O156="základní",K156,0)</f>
        <v>0</v>
      </c>
      <c r="BF156" s="198">
        <f>IF(O156="snížená",K156,0)</f>
        <v>0</v>
      </c>
      <c r="BG156" s="198">
        <f>IF(O156="zákl. přenesená",K156,0)</f>
        <v>0</v>
      </c>
      <c r="BH156" s="198">
        <f>IF(O156="sníž. přenesená",K156,0)</f>
        <v>0</v>
      </c>
      <c r="BI156" s="198">
        <f>IF(O156="nulová",K156,0)</f>
        <v>0</v>
      </c>
      <c r="BJ156" s="16" t="s">
        <v>87</v>
      </c>
      <c r="BK156" s="198">
        <f>ROUND(P156*H156,2)</f>
        <v>0</v>
      </c>
      <c r="BL156" s="16" t="s">
        <v>133</v>
      </c>
      <c r="BM156" s="197" t="s">
        <v>352</v>
      </c>
    </row>
    <row r="157" s="2" customFormat="1">
      <c r="A157" s="37"/>
      <c r="B157" s="38"/>
      <c r="C157" s="39"/>
      <c r="D157" s="207" t="s">
        <v>161</v>
      </c>
      <c r="E157" s="39"/>
      <c r="F157" s="208" t="s">
        <v>353</v>
      </c>
      <c r="G157" s="39"/>
      <c r="H157" s="39"/>
      <c r="I157" s="209"/>
      <c r="J157" s="209"/>
      <c r="K157" s="39"/>
      <c r="L157" s="39"/>
      <c r="M157" s="43"/>
      <c r="N157" s="210"/>
      <c r="O157" s="211"/>
      <c r="P157" s="83"/>
      <c r="Q157" s="83"/>
      <c r="R157" s="83"/>
      <c r="S157" s="83"/>
      <c r="T157" s="83"/>
      <c r="U157" s="83"/>
      <c r="V157" s="83"/>
      <c r="W157" s="83"/>
      <c r="X157" s="84"/>
      <c r="Y157" s="37"/>
      <c r="Z157" s="37"/>
      <c r="AA157" s="37"/>
      <c r="AB157" s="37"/>
      <c r="AC157" s="37"/>
      <c r="AD157" s="37"/>
      <c r="AE157" s="37"/>
      <c r="AT157" s="16" t="s">
        <v>161</v>
      </c>
      <c r="AU157" s="16" t="s">
        <v>79</v>
      </c>
    </row>
    <row r="158" s="2" customFormat="1" ht="24.15" customHeight="1">
      <c r="A158" s="37"/>
      <c r="B158" s="38"/>
      <c r="C158" s="199" t="s">
        <v>354</v>
      </c>
      <c r="D158" s="199" t="s">
        <v>135</v>
      </c>
      <c r="E158" s="200" t="s">
        <v>309</v>
      </c>
      <c r="F158" s="201" t="s">
        <v>310</v>
      </c>
      <c r="G158" s="202" t="s">
        <v>129</v>
      </c>
      <c r="H158" s="203">
        <v>105</v>
      </c>
      <c r="I158" s="204"/>
      <c r="J158" s="204"/>
      <c r="K158" s="205">
        <f>ROUND(P158*H158,2)</f>
        <v>0</v>
      </c>
      <c r="L158" s="201" t="s">
        <v>139</v>
      </c>
      <c r="M158" s="43"/>
      <c r="N158" s="206" t="s">
        <v>22</v>
      </c>
      <c r="O158" s="193" t="s">
        <v>48</v>
      </c>
      <c r="P158" s="194">
        <f>I158+J158</f>
        <v>0</v>
      </c>
      <c r="Q158" s="194">
        <f>ROUND(I158*H158,2)</f>
        <v>0</v>
      </c>
      <c r="R158" s="194">
        <f>ROUND(J158*H158,2)</f>
        <v>0</v>
      </c>
      <c r="S158" s="83"/>
      <c r="T158" s="195">
        <f>S158*H158</f>
        <v>0</v>
      </c>
      <c r="U158" s="195">
        <v>0</v>
      </c>
      <c r="V158" s="195">
        <f>U158*H158</f>
        <v>0</v>
      </c>
      <c r="W158" s="195">
        <v>0</v>
      </c>
      <c r="X158" s="196">
        <f>W158*H158</f>
        <v>0</v>
      </c>
      <c r="Y158" s="37"/>
      <c r="Z158" s="37"/>
      <c r="AA158" s="37"/>
      <c r="AB158" s="37"/>
      <c r="AC158" s="37"/>
      <c r="AD158" s="37"/>
      <c r="AE158" s="37"/>
      <c r="AR158" s="197" t="s">
        <v>140</v>
      </c>
      <c r="AT158" s="197" t="s">
        <v>135</v>
      </c>
      <c r="AU158" s="197" t="s">
        <v>79</v>
      </c>
      <c r="AY158" s="16" t="s">
        <v>132</v>
      </c>
      <c r="BE158" s="198">
        <f>IF(O158="základní",K158,0)</f>
        <v>0</v>
      </c>
      <c r="BF158" s="198">
        <f>IF(O158="snížená",K158,0)</f>
        <v>0</v>
      </c>
      <c r="BG158" s="198">
        <f>IF(O158="zákl. přenesená",K158,0)</f>
        <v>0</v>
      </c>
      <c r="BH158" s="198">
        <f>IF(O158="sníž. přenesená",K158,0)</f>
        <v>0</v>
      </c>
      <c r="BI158" s="198">
        <f>IF(O158="nulová",K158,0)</f>
        <v>0</v>
      </c>
      <c r="BJ158" s="16" t="s">
        <v>87</v>
      </c>
      <c r="BK158" s="198">
        <f>ROUND(P158*H158,2)</f>
        <v>0</v>
      </c>
      <c r="BL158" s="16" t="s">
        <v>140</v>
      </c>
      <c r="BM158" s="197" t="s">
        <v>355</v>
      </c>
    </row>
    <row r="159" s="11" customFormat="1">
      <c r="A159" s="11"/>
      <c r="B159" s="212"/>
      <c r="C159" s="213"/>
      <c r="D159" s="207" t="s">
        <v>163</v>
      </c>
      <c r="E159" s="214" t="s">
        <v>22</v>
      </c>
      <c r="F159" s="215" t="s">
        <v>356</v>
      </c>
      <c r="G159" s="213"/>
      <c r="H159" s="216">
        <v>105</v>
      </c>
      <c r="I159" s="217"/>
      <c r="J159" s="217"/>
      <c r="K159" s="213"/>
      <c r="L159" s="213"/>
      <c r="M159" s="218"/>
      <c r="N159" s="219"/>
      <c r="O159" s="220"/>
      <c r="P159" s="220"/>
      <c r="Q159" s="220"/>
      <c r="R159" s="220"/>
      <c r="S159" s="220"/>
      <c r="T159" s="220"/>
      <c r="U159" s="220"/>
      <c r="V159" s="220"/>
      <c r="W159" s="220"/>
      <c r="X159" s="221"/>
      <c r="Y159" s="11"/>
      <c r="Z159" s="11"/>
      <c r="AA159" s="11"/>
      <c r="AB159" s="11"/>
      <c r="AC159" s="11"/>
      <c r="AD159" s="11"/>
      <c r="AE159" s="11"/>
      <c r="AT159" s="222" t="s">
        <v>163</v>
      </c>
      <c r="AU159" s="222" t="s">
        <v>79</v>
      </c>
      <c r="AV159" s="11" t="s">
        <v>89</v>
      </c>
      <c r="AW159" s="11" t="s">
        <v>5</v>
      </c>
      <c r="AX159" s="11" t="s">
        <v>87</v>
      </c>
      <c r="AY159" s="222" t="s">
        <v>132</v>
      </c>
    </row>
    <row r="160" s="2" customFormat="1" ht="55.5" customHeight="1">
      <c r="A160" s="37"/>
      <c r="B160" s="38"/>
      <c r="C160" s="183" t="s">
        <v>357</v>
      </c>
      <c r="D160" s="183" t="s">
        <v>126</v>
      </c>
      <c r="E160" s="184" t="s">
        <v>358</v>
      </c>
      <c r="F160" s="185" t="s">
        <v>359</v>
      </c>
      <c r="G160" s="186" t="s">
        <v>129</v>
      </c>
      <c r="H160" s="187">
        <v>164</v>
      </c>
      <c r="I160" s="188"/>
      <c r="J160" s="189"/>
      <c r="K160" s="190">
        <f>ROUND(P160*H160,2)</f>
        <v>0</v>
      </c>
      <c r="L160" s="185" t="s">
        <v>22</v>
      </c>
      <c r="M160" s="191"/>
      <c r="N160" s="192" t="s">
        <v>22</v>
      </c>
      <c r="O160" s="193" t="s">
        <v>48</v>
      </c>
      <c r="P160" s="194">
        <f>I160+J160</f>
        <v>0</v>
      </c>
      <c r="Q160" s="194">
        <f>ROUND(I160*H160,2)</f>
        <v>0</v>
      </c>
      <c r="R160" s="194">
        <f>ROUND(J160*H160,2)</f>
        <v>0</v>
      </c>
      <c r="S160" s="83"/>
      <c r="T160" s="195">
        <f>S160*H160</f>
        <v>0</v>
      </c>
      <c r="U160" s="195">
        <v>0</v>
      </c>
      <c r="V160" s="195">
        <f>U160*H160</f>
        <v>0</v>
      </c>
      <c r="W160" s="195">
        <v>0</v>
      </c>
      <c r="X160" s="196">
        <f>W160*H160</f>
        <v>0</v>
      </c>
      <c r="Y160" s="37"/>
      <c r="Z160" s="37"/>
      <c r="AA160" s="37"/>
      <c r="AB160" s="37"/>
      <c r="AC160" s="37"/>
      <c r="AD160" s="37"/>
      <c r="AE160" s="37"/>
      <c r="AR160" s="197" t="s">
        <v>131</v>
      </c>
      <c r="AT160" s="197" t="s">
        <v>126</v>
      </c>
      <c r="AU160" s="197" t="s">
        <v>79</v>
      </c>
      <c r="AY160" s="16" t="s">
        <v>132</v>
      </c>
      <c r="BE160" s="198">
        <f>IF(O160="základní",K160,0)</f>
        <v>0</v>
      </c>
      <c r="BF160" s="198">
        <f>IF(O160="snížená",K160,0)</f>
        <v>0</v>
      </c>
      <c r="BG160" s="198">
        <f>IF(O160="zákl. přenesená",K160,0)</f>
        <v>0</v>
      </c>
      <c r="BH160" s="198">
        <f>IF(O160="sníž. přenesená",K160,0)</f>
        <v>0</v>
      </c>
      <c r="BI160" s="198">
        <f>IF(O160="nulová",K160,0)</f>
        <v>0</v>
      </c>
      <c r="BJ160" s="16" t="s">
        <v>87</v>
      </c>
      <c r="BK160" s="198">
        <f>ROUND(P160*H160,2)</f>
        <v>0</v>
      </c>
      <c r="BL160" s="16" t="s">
        <v>133</v>
      </c>
      <c r="BM160" s="197" t="s">
        <v>360</v>
      </c>
    </row>
    <row r="161" s="2" customFormat="1" ht="44.25" customHeight="1">
      <c r="A161" s="37"/>
      <c r="B161" s="38"/>
      <c r="C161" s="183" t="s">
        <v>361</v>
      </c>
      <c r="D161" s="183" t="s">
        <v>126</v>
      </c>
      <c r="E161" s="184" t="s">
        <v>362</v>
      </c>
      <c r="F161" s="185" t="s">
        <v>363</v>
      </c>
      <c r="G161" s="186" t="s">
        <v>129</v>
      </c>
      <c r="H161" s="187">
        <v>55</v>
      </c>
      <c r="I161" s="188"/>
      <c r="J161" s="189"/>
      <c r="K161" s="190">
        <f>ROUND(P161*H161,2)</f>
        <v>0</v>
      </c>
      <c r="L161" s="185" t="s">
        <v>22</v>
      </c>
      <c r="M161" s="191"/>
      <c r="N161" s="192" t="s">
        <v>22</v>
      </c>
      <c r="O161" s="193" t="s">
        <v>48</v>
      </c>
      <c r="P161" s="194">
        <f>I161+J161</f>
        <v>0</v>
      </c>
      <c r="Q161" s="194">
        <f>ROUND(I161*H161,2)</f>
        <v>0</v>
      </c>
      <c r="R161" s="194">
        <f>ROUND(J161*H161,2)</f>
        <v>0</v>
      </c>
      <c r="S161" s="83"/>
      <c r="T161" s="195">
        <f>S161*H161</f>
        <v>0</v>
      </c>
      <c r="U161" s="195">
        <v>0</v>
      </c>
      <c r="V161" s="195">
        <f>U161*H161</f>
        <v>0</v>
      </c>
      <c r="W161" s="195">
        <v>0</v>
      </c>
      <c r="X161" s="196">
        <f>W161*H161</f>
        <v>0</v>
      </c>
      <c r="Y161" s="37"/>
      <c r="Z161" s="37"/>
      <c r="AA161" s="37"/>
      <c r="AB161" s="37"/>
      <c r="AC161" s="37"/>
      <c r="AD161" s="37"/>
      <c r="AE161" s="37"/>
      <c r="AR161" s="197" t="s">
        <v>131</v>
      </c>
      <c r="AT161" s="197" t="s">
        <v>126</v>
      </c>
      <c r="AU161" s="197" t="s">
        <v>79</v>
      </c>
      <c r="AY161" s="16" t="s">
        <v>132</v>
      </c>
      <c r="BE161" s="198">
        <f>IF(O161="základní",K161,0)</f>
        <v>0</v>
      </c>
      <c r="BF161" s="198">
        <f>IF(O161="snížená",K161,0)</f>
        <v>0</v>
      </c>
      <c r="BG161" s="198">
        <f>IF(O161="zákl. přenesená",K161,0)</f>
        <v>0</v>
      </c>
      <c r="BH161" s="198">
        <f>IF(O161="sníž. přenesená",K161,0)</f>
        <v>0</v>
      </c>
      <c r="BI161" s="198">
        <f>IF(O161="nulová",K161,0)</f>
        <v>0</v>
      </c>
      <c r="BJ161" s="16" t="s">
        <v>87</v>
      </c>
      <c r="BK161" s="198">
        <f>ROUND(P161*H161,2)</f>
        <v>0</v>
      </c>
      <c r="BL161" s="16" t="s">
        <v>133</v>
      </c>
      <c r="BM161" s="197" t="s">
        <v>364</v>
      </c>
    </row>
    <row r="162" s="2" customFormat="1" ht="49.05" customHeight="1">
      <c r="A162" s="37"/>
      <c r="B162" s="38"/>
      <c r="C162" s="199" t="s">
        <v>365</v>
      </c>
      <c r="D162" s="199" t="s">
        <v>135</v>
      </c>
      <c r="E162" s="200" t="s">
        <v>366</v>
      </c>
      <c r="F162" s="201" t="s">
        <v>367</v>
      </c>
      <c r="G162" s="202" t="s">
        <v>129</v>
      </c>
      <c r="H162" s="203">
        <v>164</v>
      </c>
      <c r="I162" s="204"/>
      <c r="J162" s="204"/>
      <c r="K162" s="205">
        <f>ROUND(P162*H162,2)</f>
        <v>0</v>
      </c>
      <c r="L162" s="201" t="s">
        <v>139</v>
      </c>
      <c r="M162" s="43"/>
      <c r="N162" s="206" t="s">
        <v>22</v>
      </c>
      <c r="O162" s="193" t="s">
        <v>48</v>
      </c>
      <c r="P162" s="194">
        <f>I162+J162</f>
        <v>0</v>
      </c>
      <c r="Q162" s="194">
        <f>ROUND(I162*H162,2)</f>
        <v>0</v>
      </c>
      <c r="R162" s="194">
        <f>ROUND(J162*H162,2)</f>
        <v>0</v>
      </c>
      <c r="S162" s="83"/>
      <c r="T162" s="195">
        <f>S162*H162</f>
        <v>0</v>
      </c>
      <c r="U162" s="195">
        <v>0</v>
      </c>
      <c r="V162" s="195">
        <f>U162*H162</f>
        <v>0</v>
      </c>
      <c r="W162" s="195">
        <v>0</v>
      </c>
      <c r="X162" s="196">
        <f>W162*H162</f>
        <v>0</v>
      </c>
      <c r="Y162" s="37"/>
      <c r="Z162" s="37"/>
      <c r="AA162" s="37"/>
      <c r="AB162" s="37"/>
      <c r="AC162" s="37"/>
      <c r="AD162" s="37"/>
      <c r="AE162" s="37"/>
      <c r="AR162" s="197" t="s">
        <v>140</v>
      </c>
      <c r="AT162" s="197" t="s">
        <v>135</v>
      </c>
      <c r="AU162" s="197" t="s">
        <v>79</v>
      </c>
      <c r="AY162" s="16" t="s">
        <v>132</v>
      </c>
      <c r="BE162" s="198">
        <f>IF(O162="základní",K162,0)</f>
        <v>0</v>
      </c>
      <c r="BF162" s="198">
        <f>IF(O162="snížená",K162,0)</f>
        <v>0</v>
      </c>
      <c r="BG162" s="198">
        <f>IF(O162="zákl. přenesená",K162,0)</f>
        <v>0</v>
      </c>
      <c r="BH162" s="198">
        <f>IF(O162="sníž. přenesená",K162,0)</f>
        <v>0</v>
      </c>
      <c r="BI162" s="198">
        <f>IF(O162="nulová",K162,0)</f>
        <v>0</v>
      </c>
      <c r="BJ162" s="16" t="s">
        <v>87</v>
      </c>
      <c r="BK162" s="198">
        <f>ROUND(P162*H162,2)</f>
        <v>0</v>
      </c>
      <c r="BL162" s="16" t="s">
        <v>140</v>
      </c>
      <c r="BM162" s="197" t="s">
        <v>368</v>
      </c>
    </row>
    <row r="163" s="2" customFormat="1">
      <c r="A163" s="37"/>
      <c r="B163" s="38"/>
      <c r="C163" s="39"/>
      <c r="D163" s="207" t="s">
        <v>161</v>
      </c>
      <c r="E163" s="39"/>
      <c r="F163" s="208" t="s">
        <v>369</v>
      </c>
      <c r="G163" s="39"/>
      <c r="H163" s="39"/>
      <c r="I163" s="209"/>
      <c r="J163" s="209"/>
      <c r="K163" s="39"/>
      <c r="L163" s="39"/>
      <c r="M163" s="43"/>
      <c r="N163" s="210"/>
      <c r="O163" s="211"/>
      <c r="P163" s="83"/>
      <c r="Q163" s="83"/>
      <c r="R163" s="83"/>
      <c r="S163" s="83"/>
      <c r="T163" s="83"/>
      <c r="U163" s="83"/>
      <c r="V163" s="83"/>
      <c r="W163" s="83"/>
      <c r="X163" s="84"/>
      <c r="Y163" s="37"/>
      <c r="Z163" s="37"/>
      <c r="AA163" s="37"/>
      <c r="AB163" s="37"/>
      <c r="AC163" s="37"/>
      <c r="AD163" s="37"/>
      <c r="AE163" s="37"/>
      <c r="AT163" s="16" t="s">
        <v>161</v>
      </c>
      <c r="AU163" s="16" t="s">
        <v>79</v>
      </c>
    </row>
    <row r="164" s="2" customFormat="1" ht="78" customHeight="1">
      <c r="A164" s="37"/>
      <c r="B164" s="38"/>
      <c r="C164" s="183" t="s">
        <v>370</v>
      </c>
      <c r="D164" s="183" t="s">
        <v>126</v>
      </c>
      <c r="E164" s="184" t="s">
        <v>371</v>
      </c>
      <c r="F164" s="185" t="s">
        <v>372</v>
      </c>
      <c r="G164" s="186" t="s">
        <v>129</v>
      </c>
      <c r="H164" s="187">
        <v>50</v>
      </c>
      <c r="I164" s="188"/>
      <c r="J164" s="189"/>
      <c r="K164" s="190">
        <f>ROUND(P164*H164,2)</f>
        <v>0</v>
      </c>
      <c r="L164" s="185" t="s">
        <v>22</v>
      </c>
      <c r="M164" s="191"/>
      <c r="N164" s="192" t="s">
        <v>22</v>
      </c>
      <c r="O164" s="193" t="s">
        <v>48</v>
      </c>
      <c r="P164" s="194">
        <f>I164+J164</f>
        <v>0</v>
      </c>
      <c r="Q164" s="194">
        <f>ROUND(I164*H164,2)</f>
        <v>0</v>
      </c>
      <c r="R164" s="194">
        <f>ROUND(J164*H164,2)</f>
        <v>0</v>
      </c>
      <c r="S164" s="83"/>
      <c r="T164" s="195">
        <f>S164*H164</f>
        <v>0</v>
      </c>
      <c r="U164" s="195">
        <v>0</v>
      </c>
      <c r="V164" s="195">
        <f>U164*H164</f>
        <v>0</v>
      </c>
      <c r="W164" s="195">
        <v>0</v>
      </c>
      <c r="X164" s="196">
        <f>W164*H164</f>
        <v>0</v>
      </c>
      <c r="Y164" s="37"/>
      <c r="Z164" s="37"/>
      <c r="AA164" s="37"/>
      <c r="AB164" s="37"/>
      <c r="AC164" s="37"/>
      <c r="AD164" s="37"/>
      <c r="AE164" s="37"/>
      <c r="AR164" s="197" t="s">
        <v>131</v>
      </c>
      <c r="AT164" s="197" t="s">
        <v>126</v>
      </c>
      <c r="AU164" s="197" t="s">
        <v>79</v>
      </c>
      <c r="AY164" s="16" t="s">
        <v>132</v>
      </c>
      <c r="BE164" s="198">
        <f>IF(O164="základní",K164,0)</f>
        <v>0</v>
      </c>
      <c r="BF164" s="198">
        <f>IF(O164="snížená",K164,0)</f>
        <v>0</v>
      </c>
      <c r="BG164" s="198">
        <f>IF(O164="zákl. přenesená",K164,0)</f>
        <v>0</v>
      </c>
      <c r="BH164" s="198">
        <f>IF(O164="sníž. přenesená",K164,0)</f>
        <v>0</v>
      </c>
      <c r="BI164" s="198">
        <f>IF(O164="nulová",K164,0)</f>
        <v>0</v>
      </c>
      <c r="BJ164" s="16" t="s">
        <v>87</v>
      </c>
      <c r="BK164" s="198">
        <f>ROUND(P164*H164,2)</f>
        <v>0</v>
      </c>
      <c r="BL164" s="16" t="s">
        <v>133</v>
      </c>
      <c r="BM164" s="197" t="s">
        <v>373</v>
      </c>
    </row>
    <row r="165" s="2" customFormat="1" ht="24.15" customHeight="1">
      <c r="A165" s="37"/>
      <c r="B165" s="38"/>
      <c r="C165" s="199" t="s">
        <v>374</v>
      </c>
      <c r="D165" s="199" t="s">
        <v>135</v>
      </c>
      <c r="E165" s="200" t="s">
        <v>221</v>
      </c>
      <c r="F165" s="201" t="s">
        <v>222</v>
      </c>
      <c r="G165" s="202" t="s">
        <v>129</v>
      </c>
      <c r="H165" s="203">
        <v>50</v>
      </c>
      <c r="I165" s="204"/>
      <c r="J165" s="204"/>
      <c r="K165" s="205">
        <f>ROUND(P165*H165,2)</f>
        <v>0</v>
      </c>
      <c r="L165" s="201" t="s">
        <v>139</v>
      </c>
      <c r="M165" s="43"/>
      <c r="N165" s="206" t="s">
        <v>22</v>
      </c>
      <c r="O165" s="193" t="s">
        <v>48</v>
      </c>
      <c r="P165" s="194">
        <f>I165+J165</f>
        <v>0</v>
      </c>
      <c r="Q165" s="194">
        <f>ROUND(I165*H165,2)</f>
        <v>0</v>
      </c>
      <c r="R165" s="194">
        <f>ROUND(J165*H165,2)</f>
        <v>0</v>
      </c>
      <c r="S165" s="83"/>
      <c r="T165" s="195">
        <f>S165*H165</f>
        <v>0</v>
      </c>
      <c r="U165" s="195">
        <v>0</v>
      </c>
      <c r="V165" s="195">
        <f>U165*H165</f>
        <v>0</v>
      </c>
      <c r="W165" s="195">
        <v>0</v>
      </c>
      <c r="X165" s="196">
        <f>W165*H165</f>
        <v>0</v>
      </c>
      <c r="Y165" s="37"/>
      <c r="Z165" s="37"/>
      <c r="AA165" s="37"/>
      <c r="AB165" s="37"/>
      <c r="AC165" s="37"/>
      <c r="AD165" s="37"/>
      <c r="AE165" s="37"/>
      <c r="AR165" s="197" t="s">
        <v>140</v>
      </c>
      <c r="AT165" s="197" t="s">
        <v>135</v>
      </c>
      <c r="AU165" s="197" t="s">
        <v>79</v>
      </c>
      <c r="AY165" s="16" t="s">
        <v>132</v>
      </c>
      <c r="BE165" s="198">
        <f>IF(O165="základní",K165,0)</f>
        <v>0</v>
      </c>
      <c r="BF165" s="198">
        <f>IF(O165="snížená",K165,0)</f>
        <v>0</v>
      </c>
      <c r="BG165" s="198">
        <f>IF(O165="zákl. přenesená",K165,0)</f>
        <v>0</v>
      </c>
      <c r="BH165" s="198">
        <f>IF(O165="sníž. přenesená",K165,0)</f>
        <v>0</v>
      </c>
      <c r="BI165" s="198">
        <f>IF(O165="nulová",K165,0)</f>
        <v>0</v>
      </c>
      <c r="BJ165" s="16" t="s">
        <v>87</v>
      </c>
      <c r="BK165" s="198">
        <f>ROUND(P165*H165,2)</f>
        <v>0</v>
      </c>
      <c r="BL165" s="16" t="s">
        <v>140</v>
      </c>
      <c r="BM165" s="197" t="s">
        <v>375</v>
      </c>
    </row>
    <row r="166" s="2" customFormat="1" ht="24.15" customHeight="1">
      <c r="A166" s="37"/>
      <c r="B166" s="38"/>
      <c r="C166" s="183" t="s">
        <v>376</v>
      </c>
      <c r="D166" s="183" t="s">
        <v>126</v>
      </c>
      <c r="E166" s="184" t="s">
        <v>377</v>
      </c>
      <c r="F166" s="185" t="s">
        <v>378</v>
      </c>
      <c r="G166" s="186" t="s">
        <v>138</v>
      </c>
      <c r="H166" s="187">
        <v>5</v>
      </c>
      <c r="I166" s="188"/>
      <c r="J166" s="189"/>
      <c r="K166" s="190">
        <f>ROUND(P166*H166,2)</f>
        <v>0</v>
      </c>
      <c r="L166" s="185" t="s">
        <v>22</v>
      </c>
      <c r="M166" s="191"/>
      <c r="N166" s="192" t="s">
        <v>22</v>
      </c>
      <c r="O166" s="193" t="s">
        <v>48</v>
      </c>
      <c r="P166" s="194">
        <f>I166+J166</f>
        <v>0</v>
      </c>
      <c r="Q166" s="194">
        <f>ROUND(I166*H166,2)</f>
        <v>0</v>
      </c>
      <c r="R166" s="194">
        <f>ROUND(J166*H166,2)</f>
        <v>0</v>
      </c>
      <c r="S166" s="83"/>
      <c r="T166" s="195">
        <f>S166*H166</f>
        <v>0</v>
      </c>
      <c r="U166" s="195">
        <v>0</v>
      </c>
      <c r="V166" s="195">
        <f>U166*H166</f>
        <v>0</v>
      </c>
      <c r="W166" s="195">
        <v>0</v>
      </c>
      <c r="X166" s="196">
        <f>W166*H166</f>
        <v>0</v>
      </c>
      <c r="Y166" s="37"/>
      <c r="Z166" s="37"/>
      <c r="AA166" s="37"/>
      <c r="AB166" s="37"/>
      <c r="AC166" s="37"/>
      <c r="AD166" s="37"/>
      <c r="AE166" s="37"/>
      <c r="AR166" s="197" t="s">
        <v>131</v>
      </c>
      <c r="AT166" s="197" t="s">
        <v>126</v>
      </c>
      <c r="AU166" s="197" t="s">
        <v>79</v>
      </c>
      <c r="AY166" s="16" t="s">
        <v>132</v>
      </c>
      <c r="BE166" s="198">
        <f>IF(O166="základní",K166,0)</f>
        <v>0</v>
      </c>
      <c r="BF166" s="198">
        <f>IF(O166="snížená",K166,0)</f>
        <v>0</v>
      </c>
      <c r="BG166" s="198">
        <f>IF(O166="zákl. přenesená",K166,0)</f>
        <v>0</v>
      </c>
      <c r="BH166" s="198">
        <f>IF(O166="sníž. přenesená",K166,0)</f>
        <v>0</v>
      </c>
      <c r="BI166" s="198">
        <f>IF(O166="nulová",K166,0)</f>
        <v>0</v>
      </c>
      <c r="BJ166" s="16" t="s">
        <v>87</v>
      </c>
      <c r="BK166" s="198">
        <f>ROUND(P166*H166,2)</f>
        <v>0</v>
      </c>
      <c r="BL166" s="16" t="s">
        <v>133</v>
      </c>
      <c r="BM166" s="197" t="s">
        <v>379</v>
      </c>
    </row>
    <row r="167" s="2" customFormat="1">
      <c r="A167" s="37"/>
      <c r="B167" s="38"/>
      <c r="C167" s="39"/>
      <c r="D167" s="207" t="s">
        <v>161</v>
      </c>
      <c r="E167" s="39"/>
      <c r="F167" s="208" t="s">
        <v>353</v>
      </c>
      <c r="G167" s="39"/>
      <c r="H167" s="39"/>
      <c r="I167" s="209"/>
      <c r="J167" s="209"/>
      <c r="K167" s="39"/>
      <c r="L167" s="39"/>
      <c r="M167" s="43"/>
      <c r="N167" s="210"/>
      <c r="O167" s="211"/>
      <c r="P167" s="83"/>
      <c r="Q167" s="83"/>
      <c r="R167" s="83"/>
      <c r="S167" s="83"/>
      <c r="T167" s="83"/>
      <c r="U167" s="83"/>
      <c r="V167" s="83"/>
      <c r="W167" s="83"/>
      <c r="X167" s="84"/>
      <c r="Y167" s="37"/>
      <c r="Z167" s="37"/>
      <c r="AA167" s="37"/>
      <c r="AB167" s="37"/>
      <c r="AC167" s="37"/>
      <c r="AD167" s="37"/>
      <c r="AE167" s="37"/>
      <c r="AT167" s="16" t="s">
        <v>161</v>
      </c>
      <c r="AU167" s="16" t="s">
        <v>79</v>
      </c>
    </row>
    <row r="168" s="2" customFormat="1" ht="49.05" customHeight="1">
      <c r="A168" s="37"/>
      <c r="B168" s="38"/>
      <c r="C168" s="199" t="s">
        <v>380</v>
      </c>
      <c r="D168" s="199" t="s">
        <v>135</v>
      </c>
      <c r="E168" s="200" t="s">
        <v>366</v>
      </c>
      <c r="F168" s="201" t="s">
        <v>367</v>
      </c>
      <c r="G168" s="202" t="s">
        <v>129</v>
      </c>
      <c r="H168" s="203">
        <v>5</v>
      </c>
      <c r="I168" s="204"/>
      <c r="J168" s="204"/>
      <c r="K168" s="205">
        <f>ROUND(P168*H168,2)</f>
        <v>0</v>
      </c>
      <c r="L168" s="201" t="s">
        <v>139</v>
      </c>
      <c r="M168" s="43"/>
      <c r="N168" s="206" t="s">
        <v>22</v>
      </c>
      <c r="O168" s="193" t="s">
        <v>48</v>
      </c>
      <c r="P168" s="194">
        <f>I168+J168</f>
        <v>0</v>
      </c>
      <c r="Q168" s="194">
        <f>ROUND(I168*H168,2)</f>
        <v>0</v>
      </c>
      <c r="R168" s="194">
        <f>ROUND(J168*H168,2)</f>
        <v>0</v>
      </c>
      <c r="S168" s="83"/>
      <c r="T168" s="195">
        <f>S168*H168</f>
        <v>0</v>
      </c>
      <c r="U168" s="195">
        <v>0</v>
      </c>
      <c r="V168" s="195">
        <f>U168*H168</f>
        <v>0</v>
      </c>
      <c r="W168" s="195">
        <v>0</v>
      </c>
      <c r="X168" s="196">
        <f>W168*H168</f>
        <v>0</v>
      </c>
      <c r="Y168" s="37"/>
      <c r="Z168" s="37"/>
      <c r="AA168" s="37"/>
      <c r="AB168" s="37"/>
      <c r="AC168" s="37"/>
      <c r="AD168" s="37"/>
      <c r="AE168" s="37"/>
      <c r="AR168" s="197" t="s">
        <v>140</v>
      </c>
      <c r="AT168" s="197" t="s">
        <v>135</v>
      </c>
      <c r="AU168" s="197" t="s">
        <v>79</v>
      </c>
      <c r="AY168" s="16" t="s">
        <v>132</v>
      </c>
      <c r="BE168" s="198">
        <f>IF(O168="základní",K168,0)</f>
        <v>0</v>
      </c>
      <c r="BF168" s="198">
        <f>IF(O168="snížená",K168,0)</f>
        <v>0</v>
      </c>
      <c r="BG168" s="198">
        <f>IF(O168="zákl. přenesená",K168,0)</f>
        <v>0</v>
      </c>
      <c r="BH168" s="198">
        <f>IF(O168="sníž. přenesená",K168,0)</f>
        <v>0</v>
      </c>
      <c r="BI168" s="198">
        <f>IF(O168="nulová",K168,0)</f>
        <v>0</v>
      </c>
      <c r="BJ168" s="16" t="s">
        <v>87</v>
      </c>
      <c r="BK168" s="198">
        <f>ROUND(P168*H168,2)</f>
        <v>0</v>
      </c>
      <c r="BL168" s="16" t="s">
        <v>140</v>
      </c>
      <c r="BM168" s="197" t="s">
        <v>381</v>
      </c>
    </row>
    <row r="169" s="2" customFormat="1" ht="24.15" customHeight="1">
      <c r="A169" s="37"/>
      <c r="B169" s="38"/>
      <c r="C169" s="183" t="s">
        <v>382</v>
      </c>
      <c r="D169" s="183" t="s">
        <v>126</v>
      </c>
      <c r="E169" s="184" t="s">
        <v>383</v>
      </c>
      <c r="F169" s="185" t="s">
        <v>384</v>
      </c>
      <c r="G169" s="186" t="s">
        <v>138</v>
      </c>
      <c r="H169" s="187">
        <v>10</v>
      </c>
      <c r="I169" s="188"/>
      <c r="J169" s="189"/>
      <c r="K169" s="190">
        <f>ROUND(P169*H169,2)</f>
        <v>0</v>
      </c>
      <c r="L169" s="185" t="s">
        <v>22</v>
      </c>
      <c r="M169" s="191"/>
      <c r="N169" s="192" t="s">
        <v>22</v>
      </c>
      <c r="O169" s="193" t="s">
        <v>48</v>
      </c>
      <c r="P169" s="194">
        <f>I169+J169</f>
        <v>0</v>
      </c>
      <c r="Q169" s="194">
        <f>ROUND(I169*H169,2)</f>
        <v>0</v>
      </c>
      <c r="R169" s="194">
        <f>ROUND(J169*H169,2)</f>
        <v>0</v>
      </c>
      <c r="S169" s="83"/>
      <c r="T169" s="195">
        <f>S169*H169</f>
        <v>0</v>
      </c>
      <c r="U169" s="195">
        <v>0</v>
      </c>
      <c r="V169" s="195">
        <f>U169*H169</f>
        <v>0</v>
      </c>
      <c r="W169" s="195">
        <v>0</v>
      </c>
      <c r="X169" s="196">
        <f>W169*H169</f>
        <v>0</v>
      </c>
      <c r="Y169" s="37"/>
      <c r="Z169" s="37"/>
      <c r="AA169" s="37"/>
      <c r="AB169" s="37"/>
      <c r="AC169" s="37"/>
      <c r="AD169" s="37"/>
      <c r="AE169" s="37"/>
      <c r="AR169" s="197" t="s">
        <v>131</v>
      </c>
      <c r="AT169" s="197" t="s">
        <v>126</v>
      </c>
      <c r="AU169" s="197" t="s">
        <v>79</v>
      </c>
      <c r="AY169" s="16" t="s">
        <v>132</v>
      </c>
      <c r="BE169" s="198">
        <f>IF(O169="základní",K169,0)</f>
        <v>0</v>
      </c>
      <c r="BF169" s="198">
        <f>IF(O169="snížená",K169,0)</f>
        <v>0</v>
      </c>
      <c r="BG169" s="198">
        <f>IF(O169="zákl. přenesená",K169,0)</f>
        <v>0</v>
      </c>
      <c r="BH169" s="198">
        <f>IF(O169="sníž. přenesená",K169,0)</f>
        <v>0</v>
      </c>
      <c r="BI169" s="198">
        <f>IF(O169="nulová",K169,0)</f>
        <v>0</v>
      </c>
      <c r="BJ169" s="16" t="s">
        <v>87</v>
      </c>
      <c r="BK169" s="198">
        <f>ROUND(P169*H169,2)</f>
        <v>0</v>
      </c>
      <c r="BL169" s="16" t="s">
        <v>133</v>
      </c>
      <c r="BM169" s="197" t="s">
        <v>385</v>
      </c>
    </row>
    <row r="170" s="2" customFormat="1" ht="37.8" customHeight="1">
      <c r="A170" s="37"/>
      <c r="B170" s="38"/>
      <c r="C170" s="199" t="s">
        <v>386</v>
      </c>
      <c r="D170" s="199" t="s">
        <v>135</v>
      </c>
      <c r="E170" s="200" t="s">
        <v>387</v>
      </c>
      <c r="F170" s="201" t="s">
        <v>388</v>
      </c>
      <c r="G170" s="202" t="s">
        <v>129</v>
      </c>
      <c r="H170" s="203">
        <v>10</v>
      </c>
      <c r="I170" s="204"/>
      <c r="J170" s="204"/>
      <c r="K170" s="205">
        <f>ROUND(P170*H170,2)</f>
        <v>0</v>
      </c>
      <c r="L170" s="201" t="s">
        <v>139</v>
      </c>
      <c r="M170" s="43"/>
      <c r="N170" s="206" t="s">
        <v>22</v>
      </c>
      <c r="O170" s="193" t="s">
        <v>48</v>
      </c>
      <c r="P170" s="194">
        <f>I170+J170</f>
        <v>0</v>
      </c>
      <c r="Q170" s="194">
        <f>ROUND(I170*H170,2)</f>
        <v>0</v>
      </c>
      <c r="R170" s="194">
        <f>ROUND(J170*H170,2)</f>
        <v>0</v>
      </c>
      <c r="S170" s="83"/>
      <c r="T170" s="195">
        <f>S170*H170</f>
        <v>0</v>
      </c>
      <c r="U170" s="195">
        <v>0</v>
      </c>
      <c r="V170" s="195">
        <f>U170*H170</f>
        <v>0</v>
      </c>
      <c r="W170" s="195">
        <v>0</v>
      </c>
      <c r="X170" s="196">
        <f>W170*H170</f>
        <v>0</v>
      </c>
      <c r="Y170" s="37"/>
      <c r="Z170" s="37"/>
      <c r="AA170" s="37"/>
      <c r="AB170" s="37"/>
      <c r="AC170" s="37"/>
      <c r="AD170" s="37"/>
      <c r="AE170" s="37"/>
      <c r="AR170" s="197" t="s">
        <v>140</v>
      </c>
      <c r="AT170" s="197" t="s">
        <v>135</v>
      </c>
      <c r="AU170" s="197" t="s">
        <v>79</v>
      </c>
      <c r="AY170" s="16" t="s">
        <v>132</v>
      </c>
      <c r="BE170" s="198">
        <f>IF(O170="základní",K170,0)</f>
        <v>0</v>
      </c>
      <c r="BF170" s="198">
        <f>IF(O170="snížená",K170,0)</f>
        <v>0</v>
      </c>
      <c r="BG170" s="198">
        <f>IF(O170="zákl. přenesená",K170,0)</f>
        <v>0</v>
      </c>
      <c r="BH170" s="198">
        <f>IF(O170="sníž. přenesená",K170,0)</f>
        <v>0</v>
      </c>
      <c r="BI170" s="198">
        <f>IF(O170="nulová",K170,0)</f>
        <v>0</v>
      </c>
      <c r="BJ170" s="16" t="s">
        <v>87</v>
      </c>
      <c r="BK170" s="198">
        <f>ROUND(P170*H170,2)</f>
        <v>0</v>
      </c>
      <c r="BL170" s="16" t="s">
        <v>140</v>
      </c>
      <c r="BM170" s="197" t="s">
        <v>389</v>
      </c>
    </row>
    <row r="171" s="2" customFormat="1" ht="24.15" customHeight="1">
      <c r="A171" s="37"/>
      <c r="B171" s="38"/>
      <c r="C171" s="183" t="s">
        <v>390</v>
      </c>
      <c r="D171" s="183" t="s">
        <v>126</v>
      </c>
      <c r="E171" s="184" t="s">
        <v>391</v>
      </c>
      <c r="F171" s="185" t="s">
        <v>392</v>
      </c>
      <c r="G171" s="186" t="s">
        <v>129</v>
      </c>
      <c r="H171" s="187">
        <v>14</v>
      </c>
      <c r="I171" s="188"/>
      <c r="J171" s="189"/>
      <c r="K171" s="190">
        <f>ROUND(P171*H171,2)</f>
        <v>0</v>
      </c>
      <c r="L171" s="185" t="s">
        <v>22</v>
      </c>
      <c r="M171" s="191"/>
      <c r="N171" s="192" t="s">
        <v>22</v>
      </c>
      <c r="O171" s="193" t="s">
        <v>48</v>
      </c>
      <c r="P171" s="194">
        <f>I171+J171</f>
        <v>0</v>
      </c>
      <c r="Q171" s="194">
        <f>ROUND(I171*H171,2)</f>
        <v>0</v>
      </c>
      <c r="R171" s="194">
        <f>ROUND(J171*H171,2)</f>
        <v>0</v>
      </c>
      <c r="S171" s="83"/>
      <c r="T171" s="195">
        <f>S171*H171</f>
        <v>0</v>
      </c>
      <c r="U171" s="195">
        <v>0</v>
      </c>
      <c r="V171" s="195">
        <f>U171*H171</f>
        <v>0</v>
      </c>
      <c r="W171" s="195">
        <v>0</v>
      </c>
      <c r="X171" s="196">
        <f>W171*H171</f>
        <v>0</v>
      </c>
      <c r="Y171" s="37"/>
      <c r="Z171" s="37"/>
      <c r="AA171" s="37"/>
      <c r="AB171" s="37"/>
      <c r="AC171" s="37"/>
      <c r="AD171" s="37"/>
      <c r="AE171" s="37"/>
      <c r="AR171" s="197" t="s">
        <v>140</v>
      </c>
      <c r="AT171" s="197" t="s">
        <v>126</v>
      </c>
      <c r="AU171" s="197" t="s">
        <v>79</v>
      </c>
      <c r="AY171" s="16" t="s">
        <v>132</v>
      </c>
      <c r="BE171" s="198">
        <f>IF(O171="základní",K171,0)</f>
        <v>0</v>
      </c>
      <c r="BF171" s="198">
        <f>IF(O171="snížená",K171,0)</f>
        <v>0</v>
      </c>
      <c r="BG171" s="198">
        <f>IF(O171="zákl. přenesená",K171,0)</f>
        <v>0</v>
      </c>
      <c r="BH171" s="198">
        <f>IF(O171="sníž. přenesená",K171,0)</f>
        <v>0</v>
      </c>
      <c r="BI171" s="198">
        <f>IF(O171="nulová",K171,0)</f>
        <v>0</v>
      </c>
      <c r="BJ171" s="16" t="s">
        <v>87</v>
      </c>
      <c r="BK171" s="198">
        <f>ROUND(P171*H171,2)</f>
        <v>0</v>
      </c>
      <c r="BL171" s="16" t="s">
        <v>140</v>
      </c>
      <c r="BM171" s="197" t="s">
        <v>393</v>
      </c>
    </row>
    <row r="172" s="2" customFormat="1" ht="100.5" customHeight="1">
      <c r="A172" s="37"/>
      <c r="B172" s="38"/>
      <c r="C172" s="199" t="s">
        <v>394</v>
      </c>
      <c r="D172" s="199" t="s">
        <v>135</v>
      </c>
      <c r="E172" s="200" t="s">
        <v>395</v>
      </c>
      <c r="F172" s="201" t="s">
        <v>396</v>
      </c>
      <c r="G172" s="202" t="s">
        <v>129</v>
      </c>
      <c r="H172" s="203">
        <v>14</v>
      </c>
      <c r="I172" s="204"/>
      <c r="J172" s="204"/>
      <c r="K172" s="205">
        <f>ROUND(P172*H172,2)</f>
        <v>0</v>
      </c>
      <c r="L172" s="201" t="s">
        <v>139</v>
      </c>
      <c r="M172" s="43"/>
      <c r="N172" s="206" t="s">
        <v>22</v>
      </c>
      <c r="O172" s="193" t="s">
        <v>48</v>
      </c>
      <c r="P172" s="194">
        <f>I172+J172</f>
        <v>0</v>
      </c>
      <c r="Q172" s="194">
        <f>ROUND(I172*H172,2)</f>
        <v>0</v>
      </c>
      <c r="R172" s="194">
        <f>ROUND(J172*H172,2)</f>
        <v>0</v>
      </c>
      <c r="S172" s="83"/>
      <c r="T172" s="195">
        <f>S172*H172</f>
        <v>0</v>
      </c>
      <c r="U172" s="195">
        <v>0</v>
      </c>
      <c r="V172" s="195">
        <f>U172*H172</f>
        <v>0</v>
      </c>
      <c r="W172" s="195">
        <v>0</v>
      </c>
      <c r="X172" s="196">
        <f>W172*H172</f>
        <v>0</v>
      </c>
      <c r="Y172" s="37"/>
      <c r="Z172" s="37"/>
      <c r="AA172" s="37"/>
      <c r="AB172" s="37"/>
      <c r="AC172" s="37"/>
      <c r="AD172" s="37"/>
      <c r="AE172" s="37"/>
      <c r="AR172" s="197" t="s">
        <v>140</v>
      </c>
      <c r="AT172" s="197" t="s">
        <v>135</v>
      </c>
      <c r="AU172" s="197" t="s">
        <v>79</v>
      </c>
      <c r="AY172" s="16" t="s">
        <v>132</v>
      </c>
      <c r="BE172" s="198">
        <f>IF(O172="základní",K172,0)</f>
        <v>0</v>
      </c>
      <c r="BF172" s="198">
        <f>IF(O172="snížená",K172,0)</f>
        <v>0</v>
      </c>
      <c r="BG172" s="198">
        <f>IF(O172="zákl. přenesená",K172,0)</f>
        <v>0</v>
      </c>
      <c r="BH172" s="198">
        <f>IF(O172="sníž. přenesená",K172,0)</f>
        <v>0</v>
      </c>
      <c r="BI172" s="198">
        <f>IF(O172="nulová",K172,0)</f>
        <v>0</v>
      </c>
      <c r="BJ172" s="16" t="s">
        <v>87</v>
      </c>
      <c r="BK172" s="198">
        <f>ROUND(P172*H172,2)</f>
        <v>0</v>
      </c>
      <c r="BL172" s="16" t="s">
        <v>140</v>
      </c>
      <c r="BM172" s="197" t="s">
        <v>397</v>
      </c>
    </row>
    <row r="173" s="12" customFormat="1" ht="25.92" customHeight="1">
      <c r="A173" s="12"/>
      <c r="B173" s="223"/>
      <c r="C173" s="224"/>
      <c r="D173" s="225" t="s">
        <v>78</v>
      </c>
      <c r="E173" s="226" t="s">
        <v>398</v>
      </c>
      <c r="F173" s="226" t="s">
        <v>399</v>
      </c>
      <c r="G173" s="224"/>
      <c r="H173" s="224"/>
      <c r="I173" s="227"/>
      <c r="J173" s="227"/>
      <c r="K173" s="228">
        <f>BK173</f>
        <v>0</v>
      </c>
      <c r="L173" s="224"/>
      <c r="M173" s="229"/>
      <c r="N173" s="230"/>
      <c r="O173" s="231"/>
      <c r="P173" s="231"/>
      <c r="Q173" s="232">
        <f>SUM(Q174:Q187)</f>
        <v>0</v>
      </c>
      <c r="R173" s="232">
        <f>SUM(R174:R187)</f>
        <v>0</v>
      </c>
      <c r="S173" s="231"/>
      <c r="T173" s="233">
        <f>SUM(T174:T187)</f>
        <v>0</v>
      </c>
      <c r="U173" s="231"/>
      <c r="V173" s="233">
        <f>SUM(V174:V187)</f>
        <v>0</v>
      </c>
      <c r="W173" s="231"/>
      <c r="X173" s="234">
        <f>SUM(X174:X187)</f>
        <v>0</v>
      </c>
      <c r="Y173" s="12"/>
      <c r="Z173" s="12"/>
      <c r="AA173" s="12"/>
      <c r="AB173" s="12"/>
      <c r="AC173" s="12"/>
      <c r="AD173" s="12"/>
      <c r="AE173" s="12"/>
      <c r="AR173" s="235" t="s">
        <v>133</v>
      </c>
      <c r="AT173" s="236" t="s">
        <v>78</v>
      </c>
      <c r="AU173" s="236" t="s">
        <v>79</v>
      </c>
      <c r="AY173" s="235" t="s">
        <v>132</v>
      </c>
      <c r="BK173" s="237">
        <f>SUM(BK174:BK187)</f>
        <v>0</v>
      </c>
    </row>
    <row r="174" s="2" customFormat="1" ht="24.15" customHeight="1">
      <c r="A174" s="37"/>
      <c r="B174" s="38"/>
      <c r="C174" s="199" t="s">
        <v>400</v>
      </c>
      <c r="D174" s="199" t="s">
        <v>135</v>
      </c>
      <c r="E174" s="200" t="s">
        <v>401</v>
      </c>
      <c r="F174" s="201" t="s">
        <v>402</v>
      </c>
      <c r="G174" s="202" t="s">
        <v>138</v>
      </c>
      <c r="H174" s="203">
        <v>540</v>
      </c>
      <c r="I174" s="204"/>
      <c r="J174" s="204"/>
      <c r="K174" s="205">
        <f>ROUND(P174*H174,2)</f>
        <v>0</v>
      </c>
      <c r="L174" s="201" t="s">
        <v>22</v>
      </c>
      <c r="M174" s="43"/>
      <c r="N174" s="206" t="s">
        <v>22</v>
      </c>
      <c r="O174" s="193" t="s">
        <v>48</v>
      </c>
      <c r="P174" s="194">
        <f>I174+J174</f>
        <v>0</v>
      </c>
      <c r="Q174" s="194">
        <f>ROUND(I174*H174,2)</f>
        <v>0</v>
      </c>
      <c r="R174" s="194">
        <f>ROUND(J174*H174,2)</f>
        <v>0</v>
      </c>
      <c r="S174" s="83"/>
      <c r="T174" s="195">
        <f>S174*H174</f>
        <v>0</v>
      </c>
      <c r="U174" s="195">
        <v>0</v>
      </c>
      <c r="V174" s="195">
        <f>U174*H174</f>
        <v>0</v>
      </c>
      <c r="W174" s="195">
        <v>0</v>
      </c>
      <c r="X174" s="196">
        <f>W174*H174</f>
        <v>0</v>
      </c>
      <c r="Y174" s="37"/>
      <c r="Z174" s="37"/>
      <c r="AA174" s="37"/>
      <c r="AB174" s="37"/>
      <c r="AC174" s="37"/>
      <c r="AD174" s="37"/>
      <c r="AE174" s="37"/>
      <c r="AR174" s="197" t="s">
        <v>140</v>
      </c>
      <c r="AT174" s="197" t="s">
        <v>135</v>
      </c>
      <c r="AU174" s="197" t="s">
        <v>87</v>
      </c>
      <c r="AY174" s="16" t="s">
        <v>132</v>
      </c>
      <c r="BE174" s="198">
        <f>IF(O174="základní",K174,0)</f>
        <v>0</v>
      </c>
      <c r="BF174" s="198">
        <f>IF(O174="snížená",K174,0)</f>
        <v>0</v>
      </c>
      <c r="BG174" s="198">
        <f>IF(O174="zákl. přenesená",K174,0)</f>
        <v>0</v>
      </c>
      <c r="BH174" s="198">
        <f>IF(O174="sníž. přenesená",K174,0)</f>
        <v>0</v>
      </c>
      <c r="BI174" s="198">
        <f>IF(O174="nulová",K174,0)</f>
        <v>0</v>
      </c>
      <c r="BJ174" s="16" t="s">
        <v>87</v>
      </c>
      <c r="BK174" s="198">
        <f>ROUND(P174*H174,2)</f>
        <v>0</v>
      </c>
      <c r="BL174" s="16" t="s">
        <v>140</v>
      </c>
      <c r="BM174" s="197" t="s">
        <v>403</v>
      </c>
    </row>
    <row r="175" s="2" customFormat="1">
      <c r="A175" s="37"/>
      <c r="B175" s="38"/>
      <c r="C175" s="39"/>
      <c r="D175" s="207" t="s">
        <v>161</v>
      </c>
      <c r="E175" s="39"/>
      <c r="F175" s="208" t="s">
        <v>404</v>
      </c>
      <c r="G175" s="39"/>
      <c r="H175" s="39"/>
      <c r="I175" s="209"/>
      <c r="J175" s="209"/>
      <c r="K175" s="39"/>
      <c r="L175" s="39"/>
      <c r="M175" s="43"/>
      <c r="N175" s="210"/>
      <c r="O175" s="211"/>
      <c r="P175" s="83"/>
      <c r="Q175" s="83"/>
      <c r="R175" s="83"/>
      <c r="S175" s="83"/>
      <c r="T175" s="83"/>
      <c r="U175" s="83"/>
      <c r="V175" s="83"/>
      <c r="W175" s="83"/>
      <c r="X175" s="84"/>
      <c r="Y175" s="37"/>
      <c r="Z175" s="37"/>
      <c r="AA175" s="37"/>
      <c r="AB175" s="37"/>
      <c r="AC175" s="37"/>
      <c r="AD175" s="37"/>
      <c r="AE175" s="37"/>
      <c r="AT175" s="16" t="s">
        <v>161</v>
      </c>
      <c r="AU175" s="16" t="s">
        <v>87</v>
      </c>
    </row>
    <row r="176" s="11" customFormat="1">
      <c r="A176" s="11"/>
      <c r="B176" s="212"/>
      <c r="C176" s="213"/>
      <c r="D176" s="207" t="s">
        <v>163</v>
      </c>
      <c r="E176" s="214" t="s">
        <v>22</v>
      </c>
      <c r="F176" s="215" t="s">
        <v>405</v>
      </c>
      <c r="G176" s="213"/>
      <c r="H176" s="216">
        <v>540</v>
      </c>
      <c r="I176" s="217"/>
      <c r="J176" s="217"/>
      <c r="K176" s="213"/>
      <c r="L176" s="213"/>
      <c r="M176" s="218"/>
      <c r="N176" s="219"/>
      <c r="O176" s="220"/>
      <c r="P176" s="220"/>
      <c r="Q176" s="220"/>
      <c r="R176" s="220"/>
      <c r="S176" s="220"/>
      <c r="T176" s="220"/>
      <c r="U176" s="220"/>
      <c r="V176" s="220"/>
      <c r="W176" s="220"/>
      <c r="X176" s="221"/>
      <c r="Y176" s="11"/>
      <c r="Z176" s="11"/>
      <c r="AA176" s="11"/>
      <c r="AB176" s="11"/>
      <c r="AC176" s="11"/>
      <c r="AD176" s="11"/>
      <c r="AE176" s="11"/>
      <c r="AT176" s="222" t="s">
        <v>163</v>
      </c>
      <c r="AU176" s="222" t="s">
        <v>87</v>
      </c>
      <c r="AV176" s="11" t="s">
        <v>89</v>
      </c>
      <c r="AW176" s="11" t="s">
        <v>5</v>
      </c>
      <c r="AX176" s="11" t="s">
        <v>87</v>
      </c>
      <c r="AY176" s="222" t="s">
        <v>132</v>
      </c>
    </row>
    <row r="177" s="2" customFormat="1" ht="33" customHeight="1">
      <c r="A177" s="37"/>
      <c r="B177" s="38"/>
      <c r="C177" s="199" t="s">
        <v>406</v>
      </c>
      <c r="D177" s="199" t="s">
        <v>135</v>
      </c>
      <c r="E177" s="200" t="s">
        <v>407</v>
      </c>
      <c r="F177" s="201" t="s">
        <v>408</v>
      </c>
      <c r="G177" s="202" t="s">
        <v>129</v>
      </c>
      <c r="H177" s="203">
        <v>19</v>
      </c>
      <c r="I177" s="204"/>
      <c r="J177" s="204"/>
      <c r="K177" s="205">
        <f>ROUND(P177*H177,2)</f>
        <v>0</v>
      </c>
      <c r="L177" s="201" t="s">
        <v>139</v>
      </c>
      <c r="M177" s="43"/>
      <c r="N177" s="206" t="s">
        <v>22</v>
      </c>
      <c r="O177" s="193" t="s">
        <v>48</v>
      </c>
      <c r="P177" s="194">
        <f>I177+J177</f>
        <v>0</v>
      </c>
      <c r="Q177" s="194">
        <f>ROUND(I177*H177,2)</f>
        <v>0</v>
      </c>
      <c r="R177" s="194">
        <f>ROUND(J177*H177,2)</f>
        <v>0</v>
      </c>
      <c r="S177" s="83"/>
      <c r="T177" s="195">
        <f>S177*H177</f>
        <v>0</v>
      </c>
      <c r="U177" s="195">
        <v>0</v>
      </c>
      <c r="V177" s="195">
        <f>U177*H177</f>
        <v>0</v>
      </c>
      <c r="W177" s="195">
        <v>0</v>
      </c>
      <c r="X177" s="196">
        <f>W177*H177</f>
        <v>0</v>
      </c>
      <c r="Y177" s="37"/>
      <c r="Z177" s="37"/>
      <c r="AA177" s="37"/>
      <c r="AB177" s="37"/>
      <c r="AC177" s="37"/>
      <c r="AD177" s="37"/>
      <c r="AE177" s="37"/>
      <c r="AR177" s="197" t="s">
        <v>140</v>
      </c>
      <c r="AT177" s="197" t="s">
        <v>135</v>
      </c>
      <c r="AU177" s="197" t="s">
        <v>87</v>
      </c>
      <c r="AY177" s="16" t="s">
        <v>132</v>
      </c>
      <c r="BE177" s="198">
        <f>IF(O177="základní",K177,0)</f>
        <v>0</v>
      </c>
      <c r="BF177" s="198">
        <f>IF(O177="snížená",K177,0)</f>
        <v>0</v>
      </c>
      <c r="BG177" s="198">
        <f>IF(O177="zákl. přenesená",K177,0)</f>
        <v>0</v>
      </c>
      <c r="BH177" s="198">
        <f>IF(O177="sníž. přenesená",K177,0)</f>
        <v>0</v>
      </c>
      <c r="BI177" s="198">
        <f>IF(O177="nulová",K177,0)</f>
        <v>0</v>
      </c>
      <c r="BJ177" s="16" t="s">
        <v>87</v>
      </c>
      <c r="BK177" s="198">
        <f>ROUND(P177*H177,2)</f>
        <v>0</v>
      </c>
      <c r="BL177" s="16" t="s">
        <v>140</v>
      </c>
      <c r="BM177" s="197" t="s">
        <v>409</v>
      </c>
    </row>
    <row r="178" s="2" customFormat="1" ht="49.05" customHeight="1">
      <c r="A178" s="37"/>
      <c r="B178" s="38"/>
      <c r="C178" s="199" t="s">
        <v>410</v>
      </c>
      <c r="D178" s="199" t="s">
        <v>135</v>
      </c>
      <c r="E178" s="200" t="s">
        <v>267</v>
      </c>
      <c r="F178" s="201" t="s">
        <v>268</v>
      </c>
      <c r="G178" s="202" t="s">
        <v>204</v>
      </c>
      <c r="H178" s="203">
        <v>175</v>
      </c>
      <c r="I178" s="204"/>
      <c r="J178" s="204"/>
      <c r="K178" s="205">
        <f>ROUND(P178*H178,2)</f>
        <v>0</v>
      </c>
      <c r="L178" s="201" t="s">
        <v>139</v>
      </c>
      <c r="M178" s="43"/>
      <c r="N178" s="206" t="s">
        <v>22</v>
      </c>
      <c r="O178" s="193" t="s">
        <v>48</v>
      </c>
      <c r="P178" s="194">
        <f>I178+J178</f>
        <v>0</v>
      </c>
      <c r="Q178" s="194">
        <f>ROUND(I178*H178,2)</f>
        <v>0</v>
      </c>
      <c r="R178" s="194">
        <f>ROUND(J178*H178,2)</f>
        <v>0</v>
      </c>
      <c r="S178" s="83"/>
      <c r="T178" s="195">
        <f>S178*H178</f>
        <v>0</v>
      </c>
      <c r="U178" s="195">
        <v>0</v>
      </c>
      <c r="V178" s="195">
        <f>U178*H178</f>
        <v>0</v>
      </c>
      <c r="W178" s="195">
        <v>0</v>
      </c>
      <c r="X178" s="196">
        <f>W178*H178</f>
        <v>0</v>
      </c>
      <c r="Y178" s="37"/>
      <c r="Z178" s="37"/>
      <c r="AA178" s="37"/>
      <c r="AB178" s="37"/>
      <c r="AC178" s="37"/>
      <c r="AD178" s="37"/>
      <c r="AE178" s="37"/>
      <c r="AR178" s="197" t="s">
        <v>140</v>
      </c>
      <c r="AT178" s="197" t="s">
        <v>135</v>
      </c>
      <c r="AU178" s="197" t="s">
        <v>87</v>
      </c>
      <c r="AY178" s="16" t="s">
        <v>132</v>
      </c>
      <c r="BE178" s="198">
        <f>IF(O178="základní",K178,0)</f>
        <v>0</v>
      </c>
      <c r="BF178" s="198">
        <f>IF(O178="snížená",K178,0)</f>
        <v>0</v>
      </c>
      <c r="BG178" s="198">
        <f>IF(O178="zákl. přenesená",K178,0)</f>
        <v>0</v>
      </c>
      <c r="BH178" s="198">
        <f>IF(O178="sníž. přenesená",K178,0)</f>
        <v>0</v>
      </c>
      <c r="BI178" s="198">
        <f>IF(O178="nulová",K178,0)</f>
        <v>0</v>
      </c>
      <c r="BJ178" s="16" t="s">
        <v>87</v>
      </c>
      <c r="BK178" s="198">
        <f>ROUND(P178*H178,2)</f>
        <v>0</v>
      </c>
      <c r="BL178" s="16" t="s">
        <v>140</v>
      </c>
      <c r="BM178" s="197" t="s">
        <v>411</v>
      </c>
    </row>
    <row r="179" s="2" customFormat="1" ht="111.75" customHeight="1">
      <c r="A179" s="37"/>
      <c r="B179" s="38"/>
      <c r="C179" s="199" t="s">
        <v>412</v>
      </c>
      <c r="D179" s="199" t="s">
        <v>135</v>
      </c>
      <c r="E179" s="200" t="s">
        <v>413</v>
      </c>
      <c r="F179" s="201" t="s">
        <v>414</v>
      </c>
      <c r="G179" s="202" t="s">
        <v>129</v>
      </c>
      <c r="H179" s="203">
        <v>10</v>
      </c>
      <c r="I179" s="204"/>
      <c r="J179" s="204"/>
      <c r="K179" s="205">
        <f>ROUND(P179*H179,2)</f>
        <v>0</v>
      </c>
      <c r="L179" s="201" t="s">
        <v>139</v>
      </c>
      <c r="M179" s="43"/>
      <c r="N179" s="206" t="s">
        <v>22</v>
      </c>
      <c r="O179" s="193" t="s">
        <v>48</v>
      </c>
      <c r="P179" s="194">
        <f>I179+J179</f>
        <v>0</v>
      </c>
      <c r="Q179" s="194">
        <f>ROUND(I179*H179,2)</f>
        <v>0</v>
      </c>
      <c r="R179" s="194">
        <f>ROUND(J179*H179,2)</f>
        <v>0</v>
      </c>
      <c r="S179" s="83"/>
      <c r="T179" s="195">
        <f>S179*H179</f>
        <v>0</v>
      </c>
      <c r="U179" s="195">
        <v>0</v>
      </c>
      <c r="V179" s="195">
        <f>U179*H179</f>
        <v>0</v>
      </c>
      <c r="W179" s="195">
        <v>0</v>
      </c>
      <c r="X179" s="196">
        <f>W179*H179</f>
        <v>0</v>
      </c>
      <c r="Y179" s="37"/>
      <c r="Z179" s="37"/>
      <c r="AA179" s="37"/>
      <c r="AB179" s="37"/>
      <c r="AC179" s="37"/>
      <c r="AD179" s="37"/>
      <c r="AE179" s="37"/>
      <c r="AR179" s="197" t="s">
        <v>140</v>
      </c>
      <c r="AT179" s="197" t="s">
        <v>135</v>
      </c>
      <c r="AU179" s="197" t="s">
        <v>87</v>
      </c>
      <c r="AY179" s="16" t="s">
        <v>132</v>
      </c>
      <c r="BE179" s="198">
        <f>IF(O179="základní",K179,0)</f>
        <v>0</v>
      </c>
      <c r="BF179" s="198">
        <f>IF(O179="snížená",K179,0)</f>
        <v>0</v>
      </c>
      <c r="BG179" s="198">
        <f>IF(O179="zákl. přenesená",K179,0)</f>
        <v>0</v>
      </c>
      <c r="BH179" s="198">
        <f>IF(O179="sníž. přenesená",K179,0)</f>
        <v>0</v>
      </c>
      <c r="BI179" s="198">
        <f>IF(O179="nulová",K179,0)</f>
        <v>0</v>
      </c>
      <c r="BJ179" s="16" t="s">
        <v>87</v>
      </c>
      <c r="BK179" s="198">
        <f>ROUND(P179*H179,2)</f>
        <v>0</v>
      </c>
      <c r="BL179" s="16" t="s">
        <v>140</v>
      </c>
      <c r="BM179" s="197" t="s">
        <v>415</v>
      </c>
    </row>
    <row r="180" s="2" customFormat="1" ht="78" customHeight="1">
      <c r="A180" s="37"/>
      <c r="B180" s="38"/>
      <c r="C180" s="199" t="s">
        <v>416</v>
      </c>
      <c r="D180" s="199" t="s">
        <v>135</v>
      </c>
      <c r="E180" s="200" t="s">
        <v>417</v>
      </c>
      <c r="F180" s="201" t="s">
        <v>418</v>
      </c>
      <c r="G180" s="202" t="s">
        <v>419</v>
      </c>
      <c r="H180" s="203">
        <v>2</v>
      </c>
      <c r="I180" s="204"/>
      <c r="J180" s="204"/>
      <c r="K180" s="205">
        <f>ROUND(P180*H180,2)</f>
        <v>0</v>
      </c>
      <c r="L180" s="201" t="s">
        <v>139</v>
      </c>
      <c r="M180" s="43"/>
      <c r="N180" s="206" t="s">
        <v>22</v>
      </c>
      <c r="O180" s="193" t="s">
        <v>48</v>
      </c>
      <c r="P180" s="194">
        <f>I180+J180</f>
        <v>0</v>
      </c>
      <c r="Q180" s="194">
        <f>ROUND(I180*H180,2)</f>
        <v>0</v>
      </c>
      <c r="R180" s="194">
        <f>ROUND(J180*H180,2)</f>
        <v>0</v>
      </c>
      <c r="S180" s="83"/>
      <c r="T180" s="195">
        <f>S180*H180</f>
        <v>0</v>
      </c>
      <c r="U180" s="195">
        <v>0</v>
      </c>
      <c r="V180" s="195">
        <f>U180*H180</f>
        <v>0</v>
      </c>
      <c r="W180" s="195">
        <v>0</v>
      </c>
      <c r="X180" s="196">
        <f>W180*H180</f>
        <v>0</v>
      </c>
      <c r="Y180" s="37"/>
      <c r="Z180" s="37"/>
      <c r="AA180" s="37"/>
      <c r="AB180" s="37"/>
      <c r="AC180" s="37"/>
      <c r="AD180" s="37"/>
      <c r="AE180" s="37"/>
      <c r="AR180" s="197" t="s">
        <v>140</v>
      </c>
      <c r="AT180" s="197" t="s">
        <v>135</v>
      </c>
      <c r="AU180" s="197" t="s">
        <v>87</v>
      </c>
      <c r="AY180" s="16" t="s">
        <v>132</v>
      </c>
      <c r="BE180" s="198">
        <f>IF(O180="základní",K180,0)</f>
        <v>0</v>
      </c>
      <c r="BF180" s="198">
        <f>IF(O180="snížená",K180,0)</f>
        <v>0</v>
      </c>
      <c r="BG180" s="198">
        <f>IF(O180="zákl. přenesená",K180,0)</f>
        <v>0</v>
      </c>
      <c r="BH180" s="198">
        <f>IF(O180="sníž. přenesená",K180,0)</f>
        <v>0</v>
      </c>
      <c r="BI180" s="198">
        <f>IF(O180="nulová",K180,0)</f>
        <v>0</v>
      </c>
      <c r="BJ180" s="16" t="s">
        <v>87</v>
      </c>
      <c r="BK180" s="198">
        <f>ROUND(P180*H180,2)</f>
        <v>0</v>
      </c>
      <c r="BL180" s="16" t="s">
        <v>140</v>
      </c>
      <c r="BM180" s="197" t="s">
        <v>420</v>
      </c>
    </row>
    <row r="181" s="2" customFormat="1" ht="37.8" customHeight="1">
      <c r="A181" s="37"/>
      <c r="B181" s="38"/>
      <c r="C181" s="199" t="s">
        <v>421</v>
      </c>
      <c r="D181" s="199" t="s">
        <v>135</v>
      </c>
      <c r="E181" s="200" t="s">
        <v>422</v>
      </c>
      <c r="F181" s="201" t="s">
        <v>423</v>
      </c>
      <c r="G181" s="202" t="s">
        <v>419</v>
      </c>
      <c r="H181" s="203">
        <v>2</v>
      </c>
      <c r="I181" s="204"/>
      <c r="J181" s="204"/>
      <c r="K181" s="205">
        <f>ROUND(P181*H181,2)</f>
        <v>0</v>
      </c>
      <c r="L181" s="201" t="s">
        <v>139</v>
      </c>
      <c r="M181" s="43"/>
      <c r="N181" s="206" t="s">
        <v>22</v>
      </c>
      <c r="O181" s="193" t="s">
        <v>48</v>
      </c>
      <c r="P181" s="194">
        <f>I181+J181</f>
        <v>0</v>
      </c>
      <c r="Q181" s="194">
        <f>ROUND(I181*H181,2)</f>
        <v>0</v>
      </c>
      <c r="R181" s="194">
        <f>ROUND(J181*H181,2)</f>
        <v>0</v>
      </c>
      <c r="S181" s="83"/>
      <c r="T181" s="195">
        <f>S181*H181</f>
        <v>0</v>
      </c>
      <c r="U181" s="195">
        <v>0</v>
      </c>
      <c r="V181" s="195">
        <f>U181*H181</f>
        <v>0</v>
      </c>
      <c r="W181" s="195">
        <v>0</v>
      </c>
      <c r="X181" s="196">
        <f>W181*H181</f>
        <v>0</v>
      </c>
      <c r="Y181" s="37"/>
      <c r="Z181" s="37"/>
      <c r="AA181" s="37"/>
      <c r="AB181" s="37"/>
      <c r="AC181" s="37"/>
      <c r="AD181" s="37"/>
      <c r="AE181" s="37"/>
      <c r="AR181" s="197" t="s">
        <v>140</v>
      </c>
      <c r="AT181" s="197" t="s">
        <v>135</v>
      </c>
      <c r="AU181" s="197" t="s">
        <v>87</v>
      </c>
      <c r="AY181" s="16" t="s">
        <v>132</v>
      </c>
      <c r="BE181" s="198">
        <f>IF(O181="základní",K181,0)</f>
        <v>0</v>
      </c>
      <c r="BF181" s="198">
        <f>IF(O181="snížená",K181,0)</f>
        <v>0</v>
      </c>
      <c r="BG181" s="198">
        <f>IF(O181="zákl. přenesená",K181,0)</f>
        <v>0</v>
      </c>
      <c r="BH181" s="198">
        <f>IF(O181="sníž. přenesená",K181,0)</f>
        <v>0</v>
      </c>
      <c r="BI181" s="198">
        <f>IF(O181="nulová",K181,0)</f>
        <v>0</v>
      </c>
      <c r="BJ181" s="16" t="s">
        <v>87</v>
      </c>
      <c r="BK181" s="198">
        <f>ROUND(P181*H181,2)</f>
        <v>0</v>
      </c>
      <c r="BL181" s="16" t="s">
        <v>140</v>
      </c>
      <c r="BM181" s="197" t="s">
        <v>424</v>
      </c>
    </row>
    <row r="182" s="2" customFormat="1" ht="100.5" customHeight="1">
      <c r="A182" s="37"/>
      <c r="B182" s="38"/>
      <c r="C182" s="199" t="s">
        <v>425</v>
      </c>
      <c r="D182" s="199" t="s">
        <v>135</v>
      </c>
      <c r="E182" s="200" t="s">
        <v>426</v>
      </c>
      <c r="F182" s="201" t="s">
        <v>427</v>
      </c>
      <c r="G182" s="202" t="s">
        <v>419</v>
      </c>
      <c r="H182" s="203">
        <v>2</v>
      </c>
      <c r="I182" s="204"/>
      <c r="J182" s="204"/>
      <c r="K182" s="205">
        <f>ROUND(P182*H182,2)</f>
        <v>0</v>
      </c>
      <c r="L182" s="201" t="s">
        <v>139</v>
      </c>
      <c r="M182" s="43"/>
      <c r="N182" s="206" t="s">
        <v>22</v>
      </c>
      <c r="O182" s="193" t="s">
        <v>48</v>
      </c>
      <c r="P182" s="194">
        <f>I182+J182</f>
        <v>0</v>
      </c>
      <c r="Q182" s="194">
        <f>ROUND(I182*H182,2)</f>
        <v>0</v>
      </c>
      <c r="R182" s="194">
        <f>ROUND(J182*H182,2)</f>
        <v>0</v>
      </c>
      <c r="S182" s="83"/>
      <c r="T182" s="195">
        <f>S182*H182</f>
        <v>0</v>
      </c>
      <c r="U182" s="195">
        <v>0</v>
      </c>
      <c r="V182" s="195">
        <f>U182*H182</f>
        <v>0</v>
      </c>
      <c r="W182" s="195">
        <v>0</v>
      </c>
      <c r="X182" s="196">
        <f>W182*H182</f>
        <v>0</v>
      </c>
      <c r="Y182" s="37"/>
      <c r="Z182" s="37"/>
      <c r="AA182" s="37"/>
      <c r="AB182" s="37"/>
      <c r="AC182" s="37"/>
      <c r="AD182" s="37"/>
      <c r="AE182" s="37"/>
      <c r="AR182" s="197" t="s">
        <v>140</v>
      </c>
      <c r="AT182" s="197" t="s">
        <v>135</v>
      </c>
      <c r="AU182" s="197" t="s">
        <v>87</v>
      </c>
      <c r="AY182" s="16" t="s">
        <v>132</v>
      </c>
      <c r="BE182" s="198">
        <f>IF(O182="základní",K182,0)</f>
        <v>0</v>
      </c>
      <c r="BF182" s="198">
        <f>IF(O182="snížená",K182,0)</f>
        <v>0</v>
      </c>
      <c r="BG182" s="198">
        <f>IF(O182="zákl. přenesená",K182,0)</f>
        <v>0</v>
      </c>
      <c r="BH182" s="198">
        <f>IF(O182="sníž. přenesená",K182,0)</f>
        <v>0</v>
      </c>
      <c r="BI182" s="198">
        <f>IF(O182="nulová",K182,0)</f>
        <v>0</v>
      </c>
      <c r="BJ182" s="16" t="s">
        <v>87</v>
      </c>
      <c r="BK182" s="198">
        <f>ROUND(P182*H182,2)</f>
        <v>0</v>
      </c>
      <c r="BL182" s="16" t="s">
        <v>140</v>
      </c>
      <c r="BM182" s="197" t="s">
        <v>428</v>
      </c>
    </row>
    <row r="183" s="2" customFormat="1" ht="90" customHeight="1">
      <c r="A183" s="37"/>
      <c r="B183" s="38"/>
      <c r="C183" s="199" t="s">
        <v>429</v>
      </c>
      <c r="D183" s="199" t="s">
        <v>135</v>
      </c>
      <c r="E183" s="200" t="s">
        <v>430</v>
      </c>
      <c r="F183" s="201" t="s">
        <v>431</v>
      </c>
      <c r="G183" s="202" t="s">
        <v>129</v>
      </c>
      <c r="H183" s="203">
        <v>2</v>
      </c>
      <c r="I183" s="204"/>
      <c r="J183" s="204"/>
      <c r="K183" s="205">
        <f>ROUND(P183*H183,2)</f>
        <v>0</v>
      </c>
      <c r="L183" s="201" t="s">
        <v>139</v>
      </c>
      <c r="M183" s="43"/>
      <c r="N183" s="206" t="s">
        <v>22</v>
      </c>
      <c r="O183" s="193" t="s">
        <v>48</v>
      </c>
      <c r="P183" s="194">
        <f>I183+J183</f>
        <v>0</v>
      </c>
      <c r="Q183" s="194">
        <f>ROUND(I183*H183,2)</f>
        <v>0</v>
      </c>
      <c r="R183" s="194">
        <f>ROUND(J183*H183,2)</f>
        <v>0</v>
      </c>
      <c r="S183" s="83"/>
      <c r="T183" s="195">
        <f>S183*H183</f>
        <v>0</v>
      </c>
      <c r="U183" s="195">
        <v>0</v>
      </c>
      <c r="V183" s="195">
        <f>U183*H183</f>
        <v>0</v>
      </c>
      <c r="W183" s="195">
        <v>0</v>
      </c>
      <c r="X183" s="196">
        <f>W183*H183</f>
        <v>0</v>
      </c>
      <c r="Y183" s="37"/>
      <c r="Z183" s="37"/>
      <c r="AA183" s="37"/>
      <c r="AB183" s="37"/>
      <c r="AC183" s="37"/>
      <c r="AD183" s="37"/>
      <c r="AE183" s="37"/>
      <c r="AR183" s="197" t="s">
        <v>140</v>
      </c>
      <c r="AT183" s="197" t="s">
        <v>135</v>
      </c>
      <c r="AU183" s="197" t="s">
        <v>87</v>
      </c>
      <c r="AY183" s="16" t="s">
        <v>132</v>
      </c>
      <c r="BE183" s="198">
        <f>IF(O183="základní",K183,0)</f>
        <v>0</v>
      </c>
      <c r="BF183" s="198">
        <f>IF(O183="snížená",K183,0)</f>
        <v>0</v>
      </c>
      <c r="BG183" s="198">
        <f>IF(O183="zákl. přenesená",K183,0)</f>
        <v>0</v>
      </c>
      <c r="BH183" s="198">
        <f>IF(O183="sníž. přenesená",K183,0)</f>
        <v>0</v>
      </c>
      <c r="BI183" s="198">
        <f>IF(O183="nulová",K183,0)</f>
        <v>0</v>
      </c>
      <c r="BJ183" s="16" t="s">
        <v>87</v>
      </c>
      <c r="BK183" s="198">
        <f>ROUND(P183*H183,2)</f>
        <v>0</v>
      </c>
      <c r="BL183" s="16" t="s">
        <v>140</v>
      </c>
      <c r="BM183" s="197" t="s">
        <v>432</v>
      </c>
    </row>
    <row r="184" s="2" customFormat="1" ht="101.25" customHeight="1">
      <c r="A184" s="37"/>
      <c r="B184" s="38"/>
      <c r="C184" s="199" t="s">
        <v>433</v>
      </c>
      <c r="D184" s="199" t="s">
        <v>135</v>
      </c>
      <c r="E184" s="200" t="s">
        <v>434</v>
      </c>
      <c r="F184" s="201" t="s">
        <v>435</v>
      </c>
      <c r="G184" s="202" t="s">
        <v>129</v>
      </c>
      <c r="H184" s="203">
        <v>1</v>
      </c>
      <c r="I184" s="204"/>
      <c r="J184" s="204"/>
      <c r="K184" s="205">
        <f>ROUND(P184*H184,2)</f>
        <v>0</v>
      </c>
      <c r="L184" s="201" t="s">
        <v>139</v>
      </c>
      <c r="M184" s="43"/>
      <c r="N184" s="206" t="s">
        <v>22</v>
      </c>
      <c r="O184" s="193" t="s">
        <v>48</v>
      </c>
      <c r="P184" s="194">
        <f>I184+J184</f>
        <v>0</v>
      </c>
      <c r="Q184" s="194">
        <f>ROUND(I184*H184,2)</f>
        <v>0</v>
      </c>
      <c r="R184" s="194">
        <f>ROUND(J184*H184,2)</f>
        <v>0</v>
      </c>
      <c r="S184" s="83"/>
      <c r="T184" s="195">
        <f>S184*H184</f>
        <v>0</v>
      </c>
      <c r="U184" s="195">
        <v>0</v>
      </c>
      <c r="V184" s="195">
        <f>U184*H184</f>
        <v>0</v>
      </c>
      <c r="W184" s="195">
        <v>0</v>
      </c>
      <c r="X184" s="196">
        <f>W184*H184</f>
        <v>0</v>
      </c>
      <c r="Y184" s="37"/>
      <c r="Z184" s="37"/>
      <c r="AA184" s="37"/>
      <c r="AB184" s="37"/>
      <c r="AC184" s="37"/>
      <c r="AD184" s="37"/>
      <c r="AE184" s="37"/>
      <c r="AR184" s="197" t="s">
        <v>140</v>
      </c>
      <c r="AT184" s="197" t="s">
        <v>135</v>
      </c>
      <c r="AU184" s="197" t="s">
        <v>87</v>
      </c>
      <c r="AY184" s="16" t="s">
        <v>132</v>
      </c>
      <c r="BE184" s="198">
        <f>IF(O184="základní",K184,0)</f>
        <v>0</v>
      </c>
      <c r="BF184" s="198">
        <f>IF(O184="snížená",K184,0)</f>
        <v>0</v>
      </c>
      <c r="BG184" s="198">
        <f>IF(O184="zákl. přenesená",K184,0)</f>
        <v>0</v>
      </c>
      <c r="BH184" s="198">
        <f>IF(O184="sníž. přenesená",K184,0)</f>
        <v>0</v>
      </c>
      <c r="BI184" s="198">
        <f>IF(O184="nulová",K184,0)</f>
        <v>0</v>
      </c>
      <c r="BJ184" s="16" t="s">
        <v>87</v>
      </c>
      <c r="BK184" s="198">
        <f>ROUND(P184*H184,2)</f>
        <v>0</v>
      </c>
      <c r="BL184" s="16" t="s">
        <v>140</v>
      </c>
      <c r="BM184" s="197" t="s">
        <v>436</v>
      </c>
    </row>
    <row r="185" s="2" customFormat="1" ht="33" customHeight="1">
      <c r="A185" s="37"/>
      <c r="B185" s="38"/>
      <c r="C185" s="199" t="s">
        <v>437</v>
      </c>
      <c r="D185" s="199" t="s">
        <v>135</v>
      </c>
      <c r="E185" s="200" t="s">
        <v>438</v>
      </c>
      <c r="F185" s="201" t="s">
        <v>439</v>
      </c>
      <c r="G185" s="202" t="s">
        <v>129</v>
      </c>
      <c r="H185" s="203">
        <v>10</v>
      </c>
      <c r="I185" s="204"/>
      <c r="J185" s="204"/>
      <c r="K185" s="205">
        <f>ROUND(P185*H185,2)</f>
        <v>0</v>
      </c>
      <c r="L185" s="201" t="s">
        <v>139</v>
      </c>
      <c r="M185" s="43"/>
      <c r="N185" s="206" t="s">
        <v>22</v>
      </c>
      <c r="O185" s="193" t="s">
        <v>48</v>
      </c>
      <c r="P185" s="194">
        <f>I185+J185</f>
        <v>0</v>
      </c>
      <c r="Q185" s="194">
        <f>ROUND(I185*H185,2)</f>
        <v>0</v>
      </c>
      <c r="R185" s="194">
        <f>ROUND(J185*H185,2)</f>
        <v>0</v>
      </c>
      <c r="S185" s="83"/>
      <c r="T185" s="195">
        <f>S185*H185</f>
        <v>0</v>
      </c>
      <c r="U185" s="195">
        <v>0</v>
      </c>
      <c r="V185" s="195">
        <f>U185*H185</f>
        <v>0</v>
      </c>
      <c r="W185" s="195">
        <v>0</v>
      </c>
      <c r="X185" s="196">
        <f>W185*H185</f>
        <v>0</v>
      </c>
      <c r="Y185" s="37"/>
      <c r="Z185" s="37"/>
      <c r="AA185" s="37"/>
      <c r="AB185" s="37"/>
      <c r="AC185" s="37"/>
      <c r="AD185" s="37"/>
      <c r="AE185" s="37"/>
      <c r="AR185" s="197" t="s">
        <v>140</v>
      </c>
      <c r="AT185" s="197" t="s">
        <v>135</v>
      </c>
      <c r="AU185" s="197" t="s">
        <v>87</v>
      </c>
      <c r="AY185" s="16" t="s">
        <v>132</v>
      </c>
      <c r="BE185" s="198">
        <f>IF(O185="základní",K185,0)</f>
        <v>0</v>
      </c>
      <c r="BF185" s="198">
        <f>IF(O185="snížená",K185,0)</f>
        <v>0</v>
      </c>
      <c r="BG185" s="198">
        <f>IF(O185="zákl. přenesená",K185,0)</f>
        <v>0</v>
      </c>
      <c r="BH185" s="198">
        <f>IF(O185="sníž. přenesená",K185,0)</f>
        <v>0</v>
      </c>
      <c r="BI185" s="198">
        <f>IF(O185="nulová",K185,0)</f>
        <v>0</v>
      </c>
      <c r="BJ185" s="16" t="s">
        <v>87</v>
      </c>
      <c r="BK185" s="198">
        <f>ROUND(P185*H185,2)</f>
        <v>0</v>
      </c>
      <c r="BL185" s="16" t="s">
        <v>140</v>
      </c>
      <c r="BM185" s="197" t="s">
        <v>440</v>
      </c>
    </row>
    <row r="186" s="2" customFormat="1" ht="114.9" customHeight="1">
      <c r="A186" s="37"/>
      <c r="B186" s="38"/>
      <c r="C186" s="199" t="s">
        <v>441</v>
      </c>
      <c r="D186" s="199" t="s">
        <v>135</v>
      </c>
      <c r="E186" s="200" t="s">
        <v>442</v>
      </c>
      <c r="F186" s="201" t="s">
        <v>443</v>
      </c>
      <c r="G186" s="202" t="s">
        <v>129</v>
      </c>
      <c r="H186" s="203">
        <v>1</v>
      </c>
      <c r="I186" s="204"/>
      <c r="J186" s="204"/>
      <c r="K186" s="205">
        <f>ROUND(P186*H186,2)</f>
        <v>0</v>
      </c>
      <c r="L186" s="201" t="s">
        <v>139</v>
      </c>
      <c r="M186" s="43"/>
      <c r="N186" s="206" t="s">
        <v>22</v>
      </c>
      <c r="O186" s="193" t="s">
        <v>48</v>
      </c>
      <c r="P186" s="194">
        <f>I186+J186</f>
        <v>0</v>
      </c>
      <c r="Q186" s="194">
        <f>ROUND(I186*H186,2)</f>
        <v>0</v>
      </c>
      <c r="R186" s="194">
        <f>ROUND(J186*H186,2)</f>
        <v>0</v>
      </c>
      <c r="S186" s="83"/>
      <c r="T186" s="195">
        <f>S186*H186</f>
        <v>0</v>
      </c>
      <c r="U186" s="195">
        <v>0</v>
      </c>
      <c r="V186" s="195">
        <f>U186*H186</f>
        <v>0</v>
      </c>
      <c r="W186" s="195">
        <v>0</v>
      </c>
      <c r="X186" s="196">
        <f>W186*H186</f>
        <v>0</v>
      </c>
      <c r="Y186" s="37"/>
      <c r="Z186" s="37"/>
      <c r="AA186" s="37"/>
      <c r="AB186" s="37"/>
      <c r="AC186" s="37"/>
      <c r="AD186" s="37"/>
      <c r="AE186" s="37"/>
      <c r="AR186" s="197" t="s">
        <v>140</v>
      </c>
      <c r="AT186" s="197" t="s">
        <v>135</v>
      </c>
      <c r="AU186" s="197" t="s">
        <v>87</v>
      </c>
      <c r="AY186" s="16" t="s">
        <v>132</v>
      </c>
      <c r="BE186" s="198">
        <f>IF(O186="základní",K186,0)</f>
        <v>0</v>
      </c>
      <c r="BF186" s="198">
        <f>IF(O186="snížená",K186,0)</f>
        <v>0</v>
      </c>
      <c r="BG186" s="198">
        <f>IF(O186="zákl. přenesená",K186,0)</f>
        <v>0</v>
      </c>
      <c r="BH186" s="198">
        <f>IF(O186="sníž. přenesená",K186,0)</f>
        <v>0</v>
      </c>
      <c r="BI186" s="198">
        <f>IF(O186="nulová",K186,0)</f>
        <v>0</v>
      </c>
      <c r="BJ186" s="16" t="s">
        <v>87</v>
      </c>
      <c r="BK186" s="198">
        <f>ROUND(P186*H186,2)</f>
        <v>0</v>
      </c>
      <c r="BL186" s="16" t="s">
        <v>140</v>
      </c>
      <c r="BM186" s="197" t="s">
        <v>444</v>
      </c>
    </row>
    <row r="187" s="2" customFormat="1" ht="44.25" customHeight="1">
      <c r="A187" s="37"/>
      <c r="B187" s="38"/>
      <c r="C187" s="199" t="s">
        <v>445</v>
      </c>
      <c r="D187" s="199" t="s">
        <v>135</v>
      </c>
      <c r="E187" s="200" t="s">
        <v>446</v>
      </c>
      <c r="F187" s="201" t="s">
        <v>447</v>
      </c>
      <c r="G187" s="202" t="s">
        <v>129</v>
      </c>
      <c r="H187" s="203">
        <v>1</v>
      </c>
      <c r="I187" s="204"/>
      <c r="J187" s="204"/>
      <c r="K187" s="205">
        <f>ROUND(P187*H187,2)</f>
        <v>0</v>
      </c>
      <c r="L187" s="201" t="s">
        <v>139</v>
      </c>
      <c r="M187" s="43"/>
      <c r="N187" s="238" t="s">
        <v>22</v>
      </c>
      <c r="O187" s="239" t="s">
        <v>48</v>
      </c>
      <c r="P187" s="240">
        <f>I187+J187</f>
        <v>0</v>
      </c>
      <c r="Q187" s="240">
        <f>ROUND(I187*H187,2)</f>
        <v>0</v>
      </c>
      <c r="R187" s="240">
        <f>ROUND(J187*H187,2)</f>
        <v>0</v>
      </c>
      <c r="S187" s="241"/>
      <c r="T187" s="242">
        <f>S187*H187</f>
        <v>0</v>
      </c>
      <c r="U187" s="242">
        <v>0</v>
      </c>
      <c r="V187" s="242">
        <f>U187*H187</f>
        <v>0</v>
      </c>
      <c r="W187" s="242">
        <v>0</v>
      </c>
      <c r="X187" s="243">
        <f>W187*H187</f>
        <v>0</v>
      </c>
      <c r="Y187" s="37"/>
      <c r="Z187" s="37"/>
      <c r="AA187" s="37"/>
      <c r="AB187" s="37"/>
      <c r="AC187" s="37"/>
      <c r="AD187" s="37"/>
      <c r="AE187" s="37"/>
      <c r="AR187" s="197" t="s">
        <v>140</v>
      </c>
      <c r="AT187" s="197" t="s">
        <v>135</v>
      </c>
      <c r="AU187" s="197" t="s">
        <v>87</v>
      </c>
      <c r="AY187" s="16" t="s">
        <v>132</v>
      </c>
      <c r="BE187" s="198">
        <f>IF(O187="základní",K187,0)</f>
        <v>0</v>
      </c>
      <c r="BF187" s="198">
        <f>IF(O187="snížená",K187,0)</f>
        <v>0</v>
      </c>
      <c r="BG187" s="198">
        <f>IF(O187="zákl. přenesená",K187,0)</f>
        <v>0</v>
      </c>
      <c r="BH187" s="198">
        <f>IF(O187="sníž. přenesená",K187,0)</f>
        <v>0</v>
      </c>
      <c r="BI187" s="198">
        <f>IF(O187="nulová",K187,0)</f>
        <v>0</v>
      </c>
      <c r="BJ187" s="16" t="s">
        <v>87</v>
      </c>
      <c r="BK187" s="198">
        <f>ROUND(P187*H187,2)</f>
        <v>0</v>
      </c>
      <c r="BL187" s="16" t="s">
        <v>140</v>
      </c>
      <c r="BM187" s="197" t="s">
        <v>448</v>
      </c>
    </row>
    <row r="188" s="2" customFormat="1" ht="6.96" customHeight="1">
      <c r="A188" s="37"/>
      <c r="B188" s="58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43"/>
      <c r="N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</row>
  </sheetData>
  <sheetProtection sheet="1" autoFilter="0" formatColumns="0" formatRows="0" objects="1" scenarios="1" spinCount="100000" saltValue="BW9O6BtpxGj/WLmZzzLRyB0dj0n7zL3qF6QoigFt2qj8+lDpq+26Xllsn5la35RxcpA6dKvgEhtbhm8u4NrA6g==" hashValue="0g6VukOUps54FaWafHHdHRyvHV++ERxCpIHr8VMufeRUc2TjaWea2jCWzy0fgqJZn9e/7amjbSJOFbNfexd44Q==" algorithmName="SHA-512" password="CC35"/>
  <autoFilter ref="C81:L187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89</v>
      </c>
    </row>
    <row r="4" s="1" customFormat="1" ht="24.96" customHeight="1">
      <c r="B4" s="19"/>
      <c r="D4" s="130" t="s">
        <v>97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zakázky'!K6</f>
        <v>Olomouc ADM Nerudova – oprava hromosvodu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98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449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19</v>
      </c>
      <c r="E11" s="37"/>
      <c r="F11" s="136" t="s">
        <v>20</v>
      </c>
      <c r="G11" s="37"/>
      <c r="H11" s="37"/>
      <c r="I11" s="132" t="s">
        <v>21</v>
      </c>
      <c r="J11" s="136" t="s">
        <v>22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23</v>
      </c>
      <c r="E12" s="37"/>
      <c r="F12" s="136" t="s">
        <v>24</v>
      </c>
      <c r="G12" s="37"/>
      <c r="H12" s="37"/>
      <c r="I12" s="132" t="s">
        <v>25</v>
      </c>
      <c r="J12" s="137" t="str">
        <f>'Rekapitulace zakázky'!AN8</f>
        <v>1. 2. 2023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27</v>
      </c>
      <c r="E14" s="37"/>
      <c r="F14" s="37"/>
      <c r="G14" s="37"/>
      <c r="H14" s="37"/>
      <c r="I14" s="132" t="s">
        <v>28</v>
      </c>
      <c r="J14" s="136" t="s">
        <v>29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30</v>
      </c>
      <c r="F15" s="37"/>
      <c r="G15" s="37"/>
      <c r="H15" s="37"/>
      <c r="I15" s="132" t="s">
        <v>31</v>
      </c>
      <c r="J15" s="136" t="s">
        <v>32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33</v>
      </c>
      <c r="E17" s="37"/>
      <c r="F17" s="37"/>
      <c r="G17" s="37"/>
      <c r="H17" s="37"/>
      <c r="I17" s="132" t="s">
        <v>28</v>
      </c>
      <c r="J17" s="32" t="str">
        <f>'Rekapitulace zakázky'!AN13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6"/>
      <c r="G18" s="136"/>
      <c r="H18" s="136"/>
      <c r="I18" s="132" t="s">
        <v>31</v>
      </c>
      <c r="J18" s="32" t="str">
        <f>'Rekapitulace zakázky'!AN14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35</v>
      </c>
      <c r="E20" s="37"/>
      <c r="F20" s="37"/>
      <c r="G20" s="37"/>
      <c r="H20" s="37"/>
      <c r="I20" s="132" t="s">
        <v>28</v>
      </c>
      <c r="J20" s="136" t="s">
        <v>36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37</v>
      </c>
      <c r="F21" s="37"/>
      <c r="G21" s="37"/>
      <c r="H21" s="37"/>
      <c r="I21" s="132" t="s">
        <v>31</v>
      </c>
      <c r="J21" s="136" t="s">
        <v>38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28</v>
      </c>
      <c r="J23" s="136" t="s">
        <v>36</v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40</v>
      </c>
      <c r="F24" s="37"/>
      <c r="G24" s="37"/>
      <c r="H24" s="37"/>
      <c r="I24" s="132" t="s">
        <v>31</v>
      </c>
      <c r="J24" s="136" t="s">
        <v>38</v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100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101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ROUND(K89,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ROUND((SUM(BE89:BE158)),  2)</f>
        <v>0</v>
      </c>
      <c r="G35" s="37"/>
      <c r="H35" s="37"/>
      <c r="I35" s="148">
        <v>0.20999999999999999</v>
      </c>
      <c r="J35" s="37"/>
      <c r="K35" s="143">
        <f>ROUND(((SUM(BE89:BE158))*I35),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ROUND((SUM(BF89:BF158)),  2)</f>
        <v>0</v>
      </c>
      <c r="G36" s="37"/>
      <c r="H36" s="37"/>
      <c r="I36" s="148">
        <v>0.14999999999999999</v>
      </c>
      <c r="J36" s="37"/>
      <c r="K36" s="143">
        <f>ROUND(((SUM(BF89:BF158))*I36),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ROUND((SUM(BG89:BG158)),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ROUND((SUM(BH89:BH158)),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ROUND((SUM(BI89:BI158)),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102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Olomouc ADM Nerudova – oprava hromosvodu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98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SO-01-02.1 - Stavební práce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23</v>
      </c>
      <c r="D54" s="39"/>
      <c r="E54" s="39"/>
      <c r="F54" s="26" t="str">
        <f>F12</f>
        <v>Olomouc, Nerudova 1</v>
      </c>
      <c r="G54" s="39"/>
      <c r="H54" s="39"/>
      <c r="I54" s="31" t="s">
        <v>25</v>
      </c>
      <c r="J54" s="71" t="str">
        <f>IF(J12="","",J12)</f>
        <v>1. 2. 2023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25.65" customHeight="1">
      <c r="A56" s="37"/>
      <c r="B56" s="38"/>
      <c r="C56" s="31" t="s">
        <v>27</v>
      </c>
      <c r="D56" s="39"/>
      <c r="E56" s="39"/>
      <c r="F56" s="26" t="str">
        <f>E15</f>
        <v>Správa železnic, státní organizace, OŘ Olomouc</v>
      </c>
      <c r="G56" s="39"/>
      <c r="H56" s="39"/>
      <c r="I56" s="31" t="s">
        <v>35</v>
      </c>
      <c r="J56" s="35" t="str">
        <f>E21</f>
        <v>VALDAV elektro s.r.o.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33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>Ing.David Valenčín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103</v>
      </c>
      <c r="D59" s="162"/>
      <c r="E59" s="162"/>
      <c r="F59" s="162"/>
      <c r="G59" s="162"/>
      <c r="H59" s="162"/>
      <c r="I59" s="163" t="s">
        <v>104</v>
      </c>
      <c r="J59" s="163" t="s">
        <v>105</v>
      </c>
      <c r="K59" s="163" t="s">
        <v>106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Q89</f>
        <v>0</v>
      </c>
      <c r="J61" s="101">
        <f>R89</f>
        <v>0</v>
      </c>
      <c r="K61" s="101">
        <f>K89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107</v>
      </c>
    </row>
    <row r="62" s="9" customFormat="1" ht="24.96" customHeight="1">
      <c r="A62" s="9"/>
      <c r="B62" s="165"/>
      <c r="C62" s="166"/>
      <c r="D62" s="167" t="s">
        <v>450</v>
      </c>
      <c r="E62" s="168"/>
      <c r="F62" s="168"/>
      <c r="G62" s="168"/>
      <c r="H62" s="168"/>
      <c r="I62" s="169">
        <f>Q90</f>
        <v>0</v>
      </c>
      <c r="J62" s="169">
        <f>R90</f>
        <v>0</v>
      </c>
      <c r="K62" s="169">
        <f>K90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3" customFormat="1" ht="19.92" customHeight="1">
      <c r="A63" s="13"/>
      <c r="B63" s="244"/>
      <c r="C63" s="245"/>
      <c r="D63" s="246" t="s">
        <v>451</v>
      </c>
      <c r="E63" s="247"/>
      <c r="F63" s="247"/>
      <c r="G63" s="247"/>
      <c r="H63" s="247"/>
      <c r="I63" s="248">
        <f>Q91</f>
        <v>0</v>
      </c>
      <c r="J63" s="248">
        <f>R91</f>
        <v>0</v>
      </c>
      <c r="K63" s="248">
        <f>K91</f>
        <v>0</v>
      </c>
      <c r="L63" s="245"/>
      <c r="M63" s="249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</row>
    <row r="64" s="13" customFormat="1" ht="19.92" customHeight="1">
      <c r="A64" s="13"/>
      <c r="B64" s="244"/>
      <c r="C64" s="245"/>
      <c r="D64" s="246" t="s">
        <v>452</v>
      </c>
      <c r="E64" s="247"/>
      <c r="F64" s="247"/>
      <c r="G64" s="247"/>
      <c r="H64" s="247"/>
      <c r="I64" s="248">
        <f>Q92</f>
        <v>0</v>
      </c>
      <c r="J64" s="248">
        <f>R92</f>
        <v>0</v>
      </c>
      <c r="K64" s="248">
        <f>K92</f>
        <v>0</v>
      </c>
      <c r="L64" s="245"/>
      <c r="M64" s="249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</row>
    <row r="65" s="13" customFormat="1" ht="19.92" customHeight="1">
      <c r="A65" s="13"/>
      <c r="B65" s="244"/>
      <c r="C65" s="245"/>
      <c r="D65" s="246" t="s">
        <v>453</v>
      </c>
      <c r="E65" s="247"/>
      <c r="F65" s="247"/>
      <c r="G65" s="247"/>
      <c r="H65" s="247"/>
      <c r="I65" s="248">
        <f>Q102</f>
        <v>0</v>
      </c>
      <c r="J65" s="248">
        <f>R102</f>
        <v>0</v>
      </c>
      <c r="K65" s="248">
        <f>K102</f>
        <v>0</v>
      </c>
      <c r="L65" s="245"/>
      <c r="M65" s="249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</row>
    <row r="66" s="13" customFormat="1" ht="19.92" customHeight="1">
      <c r="A66" s="13"/>
      <c r="B66" s="244"/>
      <c r="C66" s="245"/>
      <c r="D66" s="246" t="s">
        <v>454</v>
      </c>
      <c r="E66" s="247"/>
      <c r="F66" s="247"/>
      <c r="G66" s="247"/>
      <c r="H66" s="247"/>
      <c r="I66" s="248">
        <f>Q110</f>
        <v>0</v>
      </c>
      <c r="J66" s="248">
        <f>R110</f>
        <v>0</v>
      </c>
      <c r="K66" s="248">
        <f>K110</f>
        <v>0</v>
      </c>
      <c r="L66" s="245"/>
      <c r="M66" s="249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</row>
    <row r="67" s="9" customFormat="1" ht="24.96" customHeight="1">
      <c r="A67" s="9"/>
      <c r="B67" s="165"/>
      <c r="C67" s="166"/>
      <c r="D67" s="167" t="s">
        <v>455</v>
      </c>
      <c r="E67" s="168"/>
      <c r="F67" s="168"/>
      <c r="G67" s="168"/>
      <c r="H67" s="168"/>
      <c r="I67" s="169">
        <f>Q119</f>
        <v>0</v>
      </c>
      <c r="J67" s="169">
        <f>R119</f>
        <v>0</v>
      </c>
      <c r="K67" s="169">
        <f>K119</f>
        <v>0</v>
      </c>
      <c r="L67" s="166"/>
      <c r="M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3" customFormat="1" ht="19.92" customHeight="1">
      <c r="A68" s="13"/>
      <c r="B68" s="244"/>
      <c r="C68" s="245"/>
      <c r="D68" s="246" t="s">
        <v>456</v>
      </c>
      <c r="E68" s="247"/>
      <c r="F68" s="247"/>
      <c r="G68" s="247"/>
      <c r="H68" s="247"/>
      <c r="I68" s="248">
        <f>Q120</f>
        <v>0</v>
      </c>
      <c r="J68" s="248">
        <f>R120</f>
        <v>0</v>
      </c>
      <c r="K68" s="248">
        <f>K120</f>
        <v>0</v>
      </c>
      <c r="L68" s="245"/>
      <c r="M68" s="249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</row>
    <row r="69" s="9" customFormat="1" ht="24.96" customHeight="1">
      <c r="A69" s="9"/>
      <c r="B69" s="165"/>
      <c r="C69" s="166"/>
      <c r="D69" s="167" t="s">
        <v>457</v>
      </c>
      <c r="E69" s="168"/>
      <c r="F69" s="168"/>
      <c r="G69" s="168"/>
      <c r="H69" s="168"/>
      <c r="I69" s="169">
        <f>Q146</f>
        <v>0</v>
      </c>
      <c r="J69" s="169">
        <f>R146</f>
        <v>0</v>
      </c>
      <c r="K69" s="169">
        <f>K146</f>
        <v>0</v>
      </c>
      <c r="L69" s="166"/>
      <c r="M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109</v>
      </c>
      <c r="D76" s="39"/>
      <c r="E76" s="39"/>
      <c r="F76" s="39"/>
      <c r="G76" s="39"/>
      <c r="H76" s="39"/>
      <c r="I76" s="39"/>
      <c r="J76" s="39"/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17</v>
      </c>
      <c r="D78" s="39"/>
      <c r="E78" s="39"/>
      <c r="F78" s="39"/>
      <c r="G78" s="39"/>
      <c r="H78" s="39"/>
      <c r="I78" s="39"/>
      <c r="J78" s="39"/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60" t="str">
        <f>E7</f>
        <v>Olomouc ADM Nerudova – oprava hromosvodu</v>
      </c>
      <c r="F79" s="31"/>
      <c r="G79" s="31"/>
      <c r="H79" s="31"/>
      <c r="I79" s="39"/>
      <c r="J79" s="39"/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98</v>
      </c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SO-01-02.1 - Stavební práce</v>
      </c>
      <c r="F81" s="39"/>
      <c r="G81" s="39"/>
      <c r="H81" s="39"/>
      <c r="I81" s="39"/>
      <c r="J81" s="39"/>
      <c r="K81" s="39"/>
      <c r="L81" s="39"/>
      <c r="M81" s="13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13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23</v>
      </c>
      <c r="D83" s="39"/>
      <c r="E83" s="39"/>
      <c r="F83" s="26" t="str">
        <f>F12</f>
        <v>Olomouc, Nerudova 1</v>
      </c>
      <c r="G83" s="39"/>
      <c r="H83" s="39"/>
      <c r="I83" s="31" t="s">
        <v>25</v>
      </c>
      <c r="J83" s="71" t="str">
        <f>IF(J12="","",J12)</f>
        <v>1. 2. 2023</v>
      </c>
      <c r="K83" s="39"/>
      <c r="L83" s="39"/>
      <c r="M83" s="13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13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5.65" customHeight="1">
      <c r="A85" s="37"/>
      <c r="B85" s="38"/>
      <c r="C85" s="31" t="s">
        <v>27</v>
      </c>
      <c r="D85" s="39"/>
      <c r="E85" s="39"/>
      <c r="F85" s="26" t="str">
        <f>E15</f>
        <v>Správa železnic, státní organizace, OŘ Olomouc</v>
      </c>
      <c r="G85" s="39"/>
      <c r="H85" s="39"/>
      <c r="I85" s="31" t="s">
        <v>35</v>
      </c>
      <c r="J85" s="35" t="str">
        <f>E21</f>
        <v>VALDAV elektro s.r.o.</v>
      </c>
      <c r="K85" s="39"/>
      <c r="L85" s="39"/>
      <c r="M85" s="13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5.15" customHeight="1">
      <c r="A86" s="37"/>
      <c r="B86" s="38"/>
      <c r="C86" s="31" t="s">
        <v>33</v>
      </c>
      <c r="D86" s="39"/>
      <c r="E86" s="39"/>
      <c r="F86" s="26" t="str">
        <f>IF(E18="","",E18)</f>
        <v>Vyplň údaj</v>
      </c>
      <c r="G86" s="39"/>
      <c r="H86" s="39"/>
      <c r="I86" s="31" t="s">
        <v>39</v>
      </c>
      <c r="J86" s="35" t="str">
        <f>E24</f>
        <v>Ing.David Valenčín</v>
      </c>
      <c r="K86" s="39"/>
      <c r="L86" s="39"/>
      <c r="M86" s="13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13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0" customFormat="1" ht="29.28" customHeight="1">
      <c r="A88" s="171"/>
      <c r="B88" s="172"/>
      <c r="C88" s="173" t="s">
        <v>110</v>
      </c>
      <c r="D88" s="174" t="s">
        <v>62</v>
      </c>
      <c r="E88" s="174" t="s">
        <v>58</v>
      </c>
      <c r="F88" s="174" t="s">
        <v>59</v>
      </c>
      <c r="G88" s="174" t="s">
        <v>111</v>
      </c>
      <c r="H88" s="174" t="s">
        <v>112</v>
      </c>
      <c r="I88" s="174" t="s">
        <v>113</v>
      </c>
      <c r="J88" s="174" t="s">
        <v>114</v>
      </c>
      <c r="K88" s="174" t="s">
        <v>106</v>
      </c>
      <c r="L88" s="175" t="s">
        <v>115</v>
      </c>
      <c r="M88" s="176"/>
      <c r="N88" s="91" t="s">
        <v>22</v>
      </c>
      <c r="O88" s="92" t="s">
        <v>47</v>
      </c>
      <c r="P88" s="92" t="s">
        <v>116</v>
      </c>
      <c r="Q88" s="92" t="s">
        <v>117</v>
      </c>
      <c r="R88" s="92" t="s">
        <v>118</v>
      </c>
      <c r="S88" s="92" t="s">
        <v>119</v>
      </c>
      <c r="T88" s="92" t="s">
        <v>120</v>
      </c>
      <c r="U88" s="92" t="s">
        <v>121</v>
      </c>
      <c r="V88" s="92" t="s">
        <v>122</v>
      </c>
      <c r="W88" s="92" t="s">
        <v>123</v>
      </c>
      <c r="X88" s="93" t="s">
        <v>124</v>
      </c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7"/>
      <c r="B89" s="38"/>
      <c r="C89" s="98" t="s">
        <v>125</v>
      </c>
      <c r="D89" s="39"/>
      <c r="E89" s="39"/>
      <c r="F89" s="39"/>
      <c r="G89" s="39"/>
      <c r="H89" s="39"/>
      <c r="I89" s="39"/>
      <c r="J89" s="39"/>
      <c r="K89" s="177">
        <f>BK89</f>
        <v>0</v>
      </c>
      <c r="L89" s="39"/>
      <c r="M89" s="43"/>
      <c r="N89" s="94"/>
      <c r="O89" s="178"/>
      <c r="P89" s="95"/>
      <c r="Q89" s="179">
        <f>Q90+Q119+Q146</f>
        <v>0</v>
      </c>
      <c r="R89" s="179">
        <f>R90+R119+R146</f>
        <v>0</v>
      </c>
      <c r="S89" s="95"/>
      <c r="T89" s="180">
        <f>T90+T119+T146</f>
        <v>0</v>
      </c>
      <c r="U89" s="95"/>
      <c r="V89" s="180">
        <f>V90+V119+V146</f>
        <v>133.24674688000002</v>
      </c>
      <c r="W89" s="95"/>
      <c r="X89" s="181">
        <f>X90+X119+X146</f>
        <v>238.03299999999999</v>
      </c>
      <c r="Y89" s="37"/>
      <c r="Z89" s="37"/>
      <c r="AA89" s="37"/>
      <c r="AB89" s="37"/>
      <c r="AC89" s="37"/>
      <c r="AD89" s="37"/>
      <c r="AE89" s="37"/>
      <c r="AT89" s="16" t="s">
        <v>78</v>
      </c>
      <c r="AU89" s="16" t="s">
        <v>107</v>
      </c>
      <c r="BK89" s="182">
        <f>BK90+BK119+BK146</f>
        <v>0</v>
      </c>
    </row>
    <row r="90" s="12" customFormat="1" ht="25.92" customHeight="1">
      <c r="A90" s="12"/>
      <c r="B90" s="223"/>
      <c r="C90" s="224"/>
      <c r="D90" s="225" t="s">
        <v>78</v>
      </c>
      <c r="E90" s="226" t="s">
        <v>458</v>
      </c>
      <c r="F90" s="226" t="s">
        <v>459</v>
      </c>
      <c r="G90" s="224"/>
      <c r="H90" s="224"/>
      <c r="I90" s="227"/>
      <c r="J90" s="227"/>
      <c r="K90" s="228">
        <f>BK90</f>
        <v>0</v>
      </c>
      <c r="L90" s="224"/>
      <c r="M90" s="229"/>
      <c r="N90" s="230"/>
      <c r="O90" s="231"/>
      <c r="P90" s="231"/>
      <c r="Q90" s="232">
        <f>Q91+Q92+Q102+Q110</f>
        <v>0</v>
      </c>
      <c r="R90" s="232">
        <f>R91+R92+R102+R110</f>
        <v>0</v>
      </c>
      <c r="S90" s="231"/>
      <c r="T90" s="233">
        <f>T91+T92+T102+T110</f>
        <v>0</v>
      </c>
      <c r="U90" s="231"/>
      <c r="V90" s="233">
        <f>V91+V92+V102+V110</f>
        <v>0.0057508799999999999</v>
      </c>
      <c r="W90" s="231"/>
      <c r="X90" s="234">
        <f>X91+X92+X102+X110</f>
        <v>0.033000000000000002</v>
      </c>
      <c r="Y90" s="12"/>
      <c r="Z90" s="12"/>
      <c r="AA90" s="12"/>
      <c r="AB90" s="12"/>
      <c r="AC90" s="12"/>
      <c r="AD90" s="12"/>
      <c r="AE90" s="12"/>
      <c r="AR90" s="235" t="s">
        <v>87</v>
      </c>
      <c r="AT90" s="236" t="s">
        <v>78</v>
      </c>
      <c r="AU90" s="236" t="s">
        <v>79</v>
      </c>
      <c r="AY90" s="235" t="s">
        <v>132</v>
      </c>
      <c r="BK90" s="237">
        <f>BK91+BK92+BK102+BK110</f>
        <v>0</v>
      </c>
    </row>
    <row r="91" s="12" customFormat="1" ht="22.8" customHeight="1">
      <c r="A91" s="12"/>
      <c r="B91" s="223"/>
      <c r="C91" s="224"/>
      <c r="D91" s="225" t="s">
        <v>78</v>
      </c>
      <c r="E91" s="250" t="s">
        <v>87</v>
      </c>
      <c r="F91" s="250" t="s">
        <v>460</v>
      </c>
      <c r="G91" s="224"/>
      <c r="H91" s="224"/>
      <c r="I91" s="227"/>
      <c r="J91" s="227"/>
      <c r="K91" s="251">
        <f>BK91</f>
        <v>0</v>
      </c>
      <c r="L91" s="224"/>
      <c r="M91" s="229"/>
      <c r="N91" s="230"/>
      <c r="O91" s="231"/>
      <c r="P91" s="231"/>
      <c r="Q91" s="232">
        <v>0</v>
      </c>
      <c r="R91" s="232">
        <v>0</v>
      </c>
      <c r="S91" s="231"/>
      <c r="T91" s="233">
        <v>0</v>
      </c>
      <c r="U91" s="231"/>
      <c r="V91" s="233">
        <v>0</v>
      </c>
      <c r="W91" s="231"/>
      <c r="X91" s="234">
        <v>0</v>
      </c>
      <c r="Y91" s="12"/>
      <c r="Z91" s="12"/>
      <c r="AA91" s="12"/>
      <c r="AB91" s="12"/>
      <c r="AC91" s="12"/>
      <c r="AD91" s="12"/>
      <c r="AE91" s="12"/>
      <c r="AR91" s="235" t="s">
        <v>87</v>
      </c>
      <c r="AT91" s="236" t="s">
        <v>78</v>
      </c>
      <c r="AU91" s="236" t="s">
        <v>87</v>
      </c>
      <c r="AY91" s="235" t="s">
        <v>132</v>
      </c>
      <c r="BK91" s="237">
        <v>0</v>
      </c>
    </row>
    <row r="92" s="12" customFormat="1" ht="22.8" customHeight="1">
      <c r="A92" s="12"/>
      <c r="B92" s="223"/>
      <c r="C92" s="224"/>
      <c r="D92" s="225" t="s">
        <v>78</v>
      </c>
      <c r="E92" s="250" t="s">
        <v>169</v>
      </c>
      <c r="F92" s="250" t="s">
        <v>461</v>
      </c>
      <c r="G92" s="224"/>
      <c r="H92" s="224"/>
      <c r="I92" s="227"/>
      <c r="J92" s="227"/>
      <c r="K92" s="251">
        <f>BK92</f>
        <v>0</v>
      </c>
      <c r="L92" s="224"/>
      <c r="M92" s="229"/>
      <c r="N92" s="230"/>
      <c r="O92" s="231"/>
      <c r="P92" s="231"/>
      <c r="Q92" s="232">
        <f>SUM(Q93:Q101)</f>
        <v>0</v>
      </c>
      <c r="R92" s="232">
        <f>SUM(R93:R101)</f>
        <v>0</v>
      </c>
      <c r="S92" s="231"/>
      <c r="T92" s="233">
        <f>SUM(T93:T101)</f>
        <v>0</v>
      </c>
      <c r="U92" s="231"/>
      <c r="V92" s="233">
        <f>SUM(V93:V101)</f>
        <v>0.0057508799999999999</v>
      </c>
      <c r="W92" s="231"/>
      <c r="X92" s="234">
        <f>SUM(X93:X101)</f>
        <v>0.033000000000000002</v>
      </c>
      <c r="Y92" s="12"/>
      <c r="Z92" s="12"/>
      <c r="AA92" s="12"/>
      <c r="AB92" s="12"/>
      <c r="AC92" s="12"/>
      <c r="AD92" s="12"/>
      <c r="AE92" s="12"/>
      <c r="AR92" s="235" t="s">
        <v>87</v>
      </c>
      <c r="AT92" s="236" t="s">
        <v>78</v>
      </c>
      <c r="AU92" s="236" t="s">
        <v>87</v>
      </c>
      <c r="AY92" s="235" t="s">
        <v>132</v>
      </c>
      <c r="BK92" s="237">
        <f>SUM(BK93:BK101)</f>
        <v>0</v>
      </c>
    </row>
    <row r="93" s="2" customFormat="1" ht="24.15" customHeight="1">
      <c r="A93" s="37"/>
      <c r="B93" s="38"/>
      <c r="C93" s="199" t="s">
        <v>87</v>
      </c>
      <c r="D93" s="199" t="s">
        <v>135</v>
      </c>
      <c r="E93" s="200" t="s">
        <v>462</v>
      </c>
      <c r="F93" s="201" t="s">
        <v>463</v>
      </c>
      <c r="G93" s="202" t="s">
        <v>464</v>
      </c>
      <c r="H93" s="203">
        <v>448</v>
      </c>
      <c r="I93" s="204"/>
      <c r="J93" s="204"/>
      <c r="K93" s="205">
        <f>ROUND(P93*H93,2)</f>
        <v>0</v>
      </c>
      <c r="L93" s="201" t="s">
        <v>465</v>
      </c>
      <c r="M93" s="43"/>
      <c r="N93" s="206" t="s">
        <v>22</v>
      </c>
      <c r="O93" s="193" t="s">
        <v>48</v>
      </c>
      <c r="P93" s="194">
        <f>I93+J93</f>
        <v>0</v>
      </c>
      <c r="Q93" s="194">
        <f>ROUND(I93*H93,2)</f>
        <v>0</v>
      </c>
      <c r="R93" s="194">
        <f>ROUND(J93*H93,2)</f>
        <v>0</v>
      </c>
      <c r="S93" s="83"/>
      <c r="T93" s="195">
        <f>S93*H93</f>
        <v>0</v>
      </c>
      <c r="U93" s="195">
        <v>0</v>
      </c>
      <c r="V93" s="195">
        <f>U93*H93</f>
        <v>0</v>
      </c>
      <c r="W93" s="195">
        <v>0</v>
      </c>
      <c r="X93" s="196">
        <f>W93*H93</f>
        <v>0</v>
      </c>
      <c r="Y93" s="37"/>
      <c r="Z93" s="37"/>
      <c r="AA93" s="37"/>
      <c r="AB93" s="37"/>
      <c r="AC93" s="37"/>
      <c r="AD93" s="37"/>
      <c r="AE93" s="37"/>
      <c r="AR93" s="197" t="s">
        <v>133</v>
      </c>
      <c r="AT93" s="197" t="s">
        <v>135</v>
      </c>
      <c r="AU93" s="197" t="s">
        <v>89</v>
      </c>
      <c r="AY93" s="16" t="s">
        <v>132</v>
      </c>
      <c r="BE93" s="198">
        <f>IF(O93="základní",K93,0)</f>
        <v>0</v>
      </c>
      <c r="BF93" s="198">
        <f>IF(O93="snížená",K93,0)</f>
        <v>0</v>
      </c>
      <c r="BG93" s="198">
        <f>IF(O93="zákl. přenesená",K93,0)</f>
        <v>0</v>
      </c>
      <c r="BH93" s="198">
        <f>IF(O93="sníž. přenesená",K93,0)</f>
        <v>0</v>
      </c>
      <c r="BI93" s="198">
        <f>IF(O93="nulová",K93,0)</f>
        <v>0</v>
      </c>
      <c r="BJ93" s="16" t="s">
        <v>87</v>
      </c>
      <c r="BK93" s="198">
        <f>ROUND(P93*H93,2)</f>
        <v>0</v>
      </c>
      <c r="BL93" s="16" t="s">
        <v>133</v>
      </c>
      <c r="BM93" s="197" t="s">
        <v>466</v>
      </c>
    </row>
    <row r="94" s="2" customFormat="1">
      <c r="A94" s="37"/>
      <c r="B94" s="38"/>
      <c r="C94" s="39"/>
      <c r="D94" s="252" t="s">
        <v>467</v>
      </c>
      <c r="E94" s="39"/>
      <c r="F94" s="253" t="s">
        <v>468</v>
      </c>
      <c r="G94" s="39"/>
      <c r="H94" s="39"/>
      <c r="I94" s="209"/>
      <c r="J94" s="209"/>
      <c r="K94" s="39"/>
      <c r="L94" s="39"/>
      <c r="M94" s="43"/>
      <c r="N94" s="210"/>
      <c r="O94" s="211"/>
      <c r="P94" s="83"/>
      <c r="Q94" s="83"/>
      <c r="R94" s="83"/>
      <c r="S94" s="83"/>
      <c r="T94" s="83"/>
      <c r="U94" s="83"/>
      <c r="V94" s="83"/>
      <c r="W94" s="83"/>
      <c r="X94" s="84"/>
      <c r="Y94" s="37"/>
      <c r="Z94" s="37"/>
      <c r="AA94" s="37"/>
      <c r="AB94" s="37"/>
      <c r="AC94" s="37"/>
      <c r="AD94" s="37"/>
      <c r="AE94" s="37"/>
      <c r="AT94" s="16" t="s">
        <v>467</v>
      </c>
      <c r="AU94" s="16" t="s">
        <v>89</v>
      </c>
    </row>
    <row r="95" s="2" customFormat="1">
      <c r="A95" s="37"/>
      <c r="B95" s="38"/>
      <c r="C95" s="39"/>
      <c r="D95" s="207" t="s">
        <v>161</v>
      </c>
      <c r="E95" s="39"/>
      <c r="F95" s="208" t="s">
        <v>469</v>
      </c>
      <c r="G95" s="39"/>
      <c r="H95" s="39"/>
      <c r="I95" s="209"/>
      <c r="J95" s="209"/>
      <c r="K95" s="39"/>
      <c r="L95" s="39"/>
      <c r="M95" s="43"/>
      <c r="N95" s="210"/>
      <c r="O95" s="211"/>
      <c r="P95" s="83"/>
      <c r="Q95" s="83"/>
      <c r="R95" s="83"/>
      <c r="S95" s="83"/>
      <c r="T95" s="83"/>
      <c r="U95" s="83"/>
      <c r="V95" s="83"/>
      <c r="W95" s="83"/>
      <c r="X95" s="84"/>
      <c r="Y95" s="37"/>
      <c r="Z95" s="37"/>
      <c r="AA95" s="37"/>
      <c r="AB95" s="37"/>
      <c r="AC95" s="37"/>
      <c r="AD95" s="37"/>
      <c r="AE95" s="37"/>
      <c r="AT95" s="16" t="s">
        <v>161</v>
      </c>
      <c r="AU95" s="16" t="s">
        <v>89</v>
      </c>
    </row>
    <row r="96" s="11" customFormat="1">
      <c r="A96" s="11"/>
      <c r="B96" s="212"/>
      <c r="C96" s="213"/>
      <c r="D96" s="207" t="s">
        <v>163</v>
      </c>
      <c r="E96" s="214" t="s">
        <v>22</v>
      </c>
      <c r="F96" s="215" t="s">
        <v>470</v>
      </c>
      <c r="G96" s="213"/>
      <c r="H96" s="216">
        <v>448</v>
      </c>
      <c r="I96" s="217"/>
      <c r="J96" s="217"/>
      <c r="K96" s="213"/>
      <c r="L96" s="213"/>
      <c r="M96" s="218"/>
      <c r="N96" s="219"/>
      <c r="O96" s="220"/>
      <c r="P96" s="220"/>
      <c r="Q96" s="220"/>
      <c r="R96" s="220"/>
      <c r="S96" s="220"/>
      <c r="T96" s="220"/>
      <c r="U96" s="220"/>
      <c r="V96" s="220"/>
      <c r="W96" s="220"/>
      <c r="X96" s="221"/>
      <c r="Y96" s="11"/>
      <c r="Z96" s="11"/>
      <c r="AA96" s="11"/>
      <c r="AB96" s="11"/>
      <c r="AC96" s="11"/>
      <c r="AD96" s="11"/>
      <c r="AE96" s="11"/>
      <c r="AT96" s="222" t="s">
        <v>163</v>
      </c>
      <c r="AU96" s="222" t="s">
        <v>89</v>
      </c>
      <c r="AV96" s="11" t="s">
        <v>89</v>
      </c>
      <c r="AW96" s="11" t="s">
        <v>5</v>
      </c>
      <c r="AX96" s="11" t="s">
        <v>87</v>
      </c>
      <c r="AY96" s="222" t="s">
        <v>132</v>
      </c>
    </row>
    <row r="97" s="2" customFormat="1" ht="24.15" customHeight="1">
      <c r="A97" s="37"/>
      <c r="B97" s="38"/>
      <c r="C97" s="199" t="s">
        <v>89</v>
      </c>
      <c r="D97" s="199" t="s">
        <v>135</v>
      </c>
      <c r="E97" s="200" t="s">
        <v>471</v>
      </c>
      <c r="F97" s="201" t="s">
        <v>472</v>
      </c>
      <c r="G97" s="202" t="s">
        <v>138</v>
      </c>
      <c r="H97" s="203">
        <v>16.5</v>
      </c>
      <c r="I97" s="204"/>
      <c r="J97" s="204"/>
      <c r="K97" s="205">
        <f>ROUND(P97*H97,2)</f>
        <v>0</v>
      </c>
      <c r="L97" s="201" t="s">
        <v>465</v>
      </c>
      <c r="M97" s="43"/>
      <c r="N97" s="206" t="s">
        <v>22</v>
      </c>
      <c r="O97" s="193" t="s">
        <v>48</v>
      </c>
      <c r="P97" s="194">
        <f>I97+J97</f>
        <v>0</v>
      </c>
      <c r="Q97" s="194">
        <f>ROUND(I97*H97,2)</f>
        <v>0</v>
      </c>
      <c r="R97" s="194">
        <f>ROUND(J97*H97,2)</f>
        <v>0</v>
      </c>
      <c r="S97" s="83"/>
      <c r="T97" s="195">
        <f>S97*H97</f>
        <v>0</v>
      </c>
      <c r="U97" s="195">
        <v>7.8720000000000005E-05</v>
      </c>
      <c r="V97" s="195">
        <f>U97*H97</f>
        <v>0.0012988800000000001</v>
      </c>
      <c r="W97" s="195">
        <v>0.002</v>
      </c>
      <c r="X97" s="196">
        <f>W97*H97</f>
        <v>0.033000000000000002</v>
      </c>
      <c r="Y97" s="37"/>
      <c r="Z97" s="37"/>
      <c r="AA97" s="37"/>
      <c r="AB97" s="37"/>
      <c r="AC97" s="37"/>
      <c r="AD97" s="37"/>
      <c r="AE97" s="37"/>
      <c r="AR97" s="197" t="s">
        <v>473</v>
      </c>
      <c r="AT97" s="197" t="s">
        <v>135</v>
      </c>
      <c r="AU97" s="197" t="s">
        <v>89</v>
      </c>
      <c r="AY97" s="16" t="s">
        <v>132</v>
      </c>
      <c r="BE97" s="198">
        <f>IF(O97="základní",K97,0)</f>
        <v>0</v>
      </c>
      <c r="BF97" s="198">
        <f>IF(O97="snížená",K97,0)</f>
        <v>0</v>
      </c>
      <c r="BG97" s="198">
        <f>IF(O97="zákl. přenesená",K97,0)</f>
        <v>0</v>
      </c>
      <c r="BH97" s="198">
        <f>IF(O97="sníž. přenesená",K97,0)</f>
        <v>0</v>
      </c>
      <c r="BI97" s="198">
        <f>IF(O97="nulová",K97,0)</f>
        <v>0</v>
      </c>
      <c r="BJ97" s="16" t="s">
        <v>87</v>
      </c>
      <c r="BK97" s="198">
        <f>ROUND(P97*H97,2)</f>
        <v>0</v>
      </c>
      <c r="BL97" s="16" t="s">
        <v>473</v>
      </c>
      <c r="BM97" s="197" t="s">
        <v>474</v>
      </c>
    </row>
    <row r="98" s="2" customFormat="1">
      <c r="A98" s="37"/>
      <c r="B98" s="38"/>
      <c r="C98" s="39"/>
      <c r="D98" s="252" t="s">
        <v>467</v>
      </c>
      <c r="E98" s="39"/>
      <c r="F98" s="253" t="s">
        <v>475</v>
      </c>
      <c r="G98" s="39"/>
      <c r="H98" s="39"/>
      <c r="I98" s="209"/>
      <c r="J98" s="209"/>
      <c r="K98" s="39"/>
      <c r="L98" s="39"/>
      <c r="M98" s="43"/>
      <c r="N98" s="210"/>
      <c r="O98" s="211"/>
      <c r="P98" s="83"/>
      <c r="Q98" s="83"/>
      <c r="R98" s="83"/>
      <c r="S98" s="83"/>
      <c r="T98" s="83"/>
      <c r="U98" s="83"/>
      <c r="V98" s="83"/>
      <c r="W98" s="83"/>
      <c r="X98" s="84"/>
      <c r="Y98" s="37"/>
      <c r="Z98" s="37"/>
      <c r="AA98" s="37"/>
      <c r="AB98" s="37"/>
      <c r="AC98" s="37"/>
      <c r="AD98" s="37"/>
      <c r="AE98" s="37"/>
      <c r="AT98" s="16" t="s">
        <v>467</v>
      </c>
      <c r="AU98" s="16" t="s">
        <v>89</v>
      </c>
    </row>
    <row r="99" s="11" customFormat="1">
      <c r="A99" s="11"/>
      <c r="B99" s="212"/>
      <c r="C99" s="213"/>
      <c r="D99" s="207" t="s">
        <v>163</v>
      </c>
      <c r="E99" s="214" t="s">
        <v>22</v>
      </c>
      <c r="F99" s="215" t="s">
        <v>476</v>
      </c>
      <c r="G99" s="213"/>
      <c r="H99" s="216">
        <v>16.5</v>
      </c>
      <c r="I99" s="217"/>
      <c r="J99" s="217"/>
      <c r="K99" s="213"/>
      <c r="L99" s="213"/>
      <c r="M99" s="218"/>
      <c r="N99" s="219"/>
      <c r="O99" s="220"/>
      <c r="P99" s="220"/>
      <c r="Q99" s="220"/>
      <c r="R99" s="220"/>
      <c r="S99" s="220"/>
      <c r="T99" s="220"/>
      <c r="U99" s="220"/>
      <c r="V99" s="220"/>
      <c r="W99" s="220"/>
      <c r="X99" s="221"/>
      <c r="Y99" s="11"/>
      <c r="Z99" s="11"/>
      <c r="AA99" s="11"/>
      <c r="AB99" s="11"/>
      <c r="AC99" s="11"/>
      <c r="AD99" s="11"/>
      <c r="AE99" s="11"/>
      <c r="AT99" s="222" t="s">
        <v>163</v>
      </c>
      <c r="AU99" s="222" t="s">
        <v>89</v>
      </c>
      <c r="AV99" s="11" t="s">
        <v>89</v>
      </c>
      <c r="AW99" s="11" t="s">
        <v>5</v>
      </c>
      <c r="AX99" s="11" t="s">
        <v>87</v>
      </c>
      <c r="AY99" s="222" t="s">
        <v>132</v>
      </c>
    </row>
    <row r="100" s="2" customFormat="1" ht="24.15" customHeight="1">
      <c r="A100" s="37"/>
      <c r="B100" s="38"/>
      <c r="C100" s="199" t="s">
        <v>142</v>
      </c>
      <c r="D100" s="199" t="s">
        <v>135</v>
      </c>
      <c r="E100" s="200" t="s">
        <v>477</v>
      </c>
      <c r="F100" s="201" t="s">
        <v>478</v>
      </c>
      <c r="G100" s="202" t="s">
        <v>138</v>
      </c>
      <c r="H100" s="203">
        <v>400</v>
      </c>
      <c r="I100" s="204"/>
      <c r="J100" s="204"/>
      <c r="K100" s="205">
        <f>ROUND(P100*H100,2)</f>
        <v>0</v>
      </c>
      <c r="L100" s="201" t="s">
        <v>465</v>
      </c>
      <c r="M100" s="43"/>
      <c r="N100" s="206" t="s">
        <v>22</v>
      </c>
      <c r="O100" s="193" t="s">
        <v>48</v>
      </c>
      <c r="P100" s="194">
        <f>I100+J100</f>
        <v>0</v>
      </c>
      <c r="Q100" s="194">
        <f>ROUND(I100*H100,2)</f>
        <v>0</v>
      </c>
      <c r="R100" s="194">
        <f>ROUND(J100*H100,2)</f>
        <v>0</v>
      </c>
      <c r="S100" s="83"/>
      <c r="T100" s="195">
        <f>S100*H100</f>
        <v>0</v>
      </c>
      <c r="U100" s="195">
        <v>1.113E-05</v>
      </c>
      <c r="V100" s="195">
        <f>U100*H100</f>
        <v>0.0044520000000000002</v>
      </c>
      <c r="W100" s="195">
        <v>0</v>
      </c>
      <c r="X100" s="196">
        <f>W100*H100</f>
        <v>0</v>
      </c>
      <c r="Y100" s="37"/>
      <c r="Z100" s="37"/>
      <c r="AA100" s="37"/>
      <c r="AB100" s="37"/>
      <c r="AC100" s="37"/>
      <c r="AD100" s="37"/>
      <c r="AE100" s="37"/>
      <c r="AR100" s="197" t="s">
        <v>140</v>
      </c>
      <c r="AT100" s="197" t="s">
        <v>135</v>
      </c>
      <c r="AU100" s="197" t="s">
        <v>89</v>
      </c>
      <c r="AY100" s="16" t="s">
        <v>132</v>
      </c>
      <c r="BE100" s="198">
        <f>IF(O100="základní",K100,0)</f>
        <v>0</v>
      </c>
      <c r="BF100" s="198">
        <f>IF(O100="snížená",K100,0)</f>
        <v>0</v>
      </c>
      <c r="BG100" s="198">
        <f>IF(O100="zákl. přenesená",K100,0)</f>
        <v>0</v>
      </c>
      <c r="BH100" s="198">
        <f>IF(O100="sníž. přenesená",K100,0)</f>
        <v>0</v>
      </c>
      <c r="BI100" s="198">
        <f>IF(O100="nulová",K100,0)</f>
        <v>0</v>
      </c>
      <c r="BJ100" s="16" t="s">
        <v>87</v>
      </c>
      <c r="BK100" s="198">
        <f>ROUND(P100*H100,2)</f>
        <v>0</v>
      </c>
      <c r="BL100" s="16" t="s">
        <v>140</v>
      </c>
      <c r="BM100" s="197" t="s">
        <v>479</v>
      </c>
    </row>
    <row r="101" s="2" customFormat="1">
      <c r="A101" s="37"/>
      <c r="B101" s="38"/>
      <c r="C101" s="39"/>
      <c r="D101" s="252" t="s">
        <v>467</v>
      </c>
      <c r="E101" s="39"/>
      <c r="F101" s="253" t="s">
        <v>480</v>
      </c>
      <c r="G101" s="39"/>
      <c r="H101" s="39"/>
      <c r="I101" s="209"/>
      <c r="J101" s="209"/>
      <c r="K101" s="39"/>
      <c r="L101" s="39"/>
      <c r="M101" s="43"/>
      <c r="N101" s="210"/>
      <c r="O101" s="211"/>
      <c r="P101" s="83"/>
      <c r="Q101" s="83"/>
      <c r="R101" s="83"/>
      <c r="S101" s="83"/>
      <c r="T101" s="83"/>
      <c r="U101" s="83"/>
      <c r="V101" s="83"/>
      <c r="W101" s="83"/>
      <c r="X101" s="84"/>
      <c r="Y101" s="37"/>
      <c r="Z101" s="37"/>
      <c r="AA101" s="37"/>
      <c r="AB101" s="37"/>
      <c r="AC101" s="37"/>
      <c r="AD101" s="37"/>
      <c r="AE101" s="37"/>
      <c r="AT101" s="16" t="s">
        <v>467</v>
      </c>
      <c r="AU101" s="16" t="s">
        <v>89</v>
      </c>
    </row>
    <row r="102" s="12" customFormat="1" ht="22.8" customHeight="1">
      <c r="A102" s="12"/>
      <c r="B102" s="223"/>
      <c r="C102" s="224"/>
      <c r="D102" s="225" t="s">
        <v>78</v>
      </c>
      <c r="E102" s="250" t="s">
        <v>481</v>
      </c>
      <c r="F102" s="250" t="s">
        <v>482</v>
      </c>
      <c r="G102" s="224"/>
      <c r="H102" s="224"/>
      <c r="I102" s="227"/>
      <c r="J102" s="227"/>
      <c r="K102" s="251">
        <f>BK102</f>
        <v>0</v>
      </c>
      <c r="L102" s="224"/>
      <c r="M102" s="229"/>
      <c r="N102" s="230"/>
      <c r="O102" s="231"/>
      <c r="P102" s="231"/>
      <c r="Q102" s="232">
        <f>SUM(Q103:Q109)</f>
        <v>0</v>
      </c>
      <c r="R102" s="232">
        <f>SUM(R103:R109)</f>
        <v>0</v>
      </c>
      <c r="S102" s="231"/>
      <c r="T102" s="233">
        <f>SUM(T103:T109)</f>
        <v>0</v>
      </c>
      <c r="U102" s="231"/>
      <c r="V102" s="233">
        <f>SUM(V103:V109)</f>
        <v>0</v>
      </c>
      <c r="W102" s="231"/>
      <c r="X102" s="234">
        <f>SUM(X103:X109)</f>
        <v>0</v>
      </c>
      <c r="Y102" s="12"/>
      <c r="Z102" s="12"/>
      <c r="AA102" s="12"/>
      <c r="AB102" s="12"/>
      <c r="AC102" s="12"/>
      <c r="AD102" s="12"/>
      <c r="AE102" s="12"/>
      <c r="AR102" s="235" t="s">
        <v>87</v>
      </c>
      <c r="AT102" s="236" t="s">
        <v>78</v>
      </c>
      <c r="AU102" s="236" t="s">
        <v>87</v>
      </c>
      <c r="AY102" s="235" t="s">
        <v>132</v>
      </c>
      <c r="BK102" s="237">
        <f>SUM(BK103:BK109)</f>
        <v>0</v>
      </c>
    </row>
    <row r="103" s="2" customFormat="1" ht="24.15" customHeight="1">
      <c r="A103" s="37"/>
      <c r="B103" s="38"/>
      <c r="C103" s="199" t="s">
        <v>133</v>
      </c>
      <c r="D103" s="199" t="s">
        <v>135</v>
      </c>
      <c r="E103" s="200" t="s">
        <v>483</v>
      </c>
      <c r="F103" s="201" t="s">
        <v>484</v>
      </c>
      <c r="G103" s="202" t="s">
        <v>419</v>
      </c>
      <c r="H103" s="203">
        <v>50</v>
      </c>
      <c r="I103" s="204"/>
      <c r="J103" s="204"/>
      <c r="K103" s="205">
        <f>ROUND(P103*H103,2)</f>
        <v>0</v>
      </c>
      <c r="L103" s="201" t="s">
        <v>465</v>
      </c>
      <c r="M103" s="43"/>
      <c r="N103" s="206" t="s">
        <v>22</v>
      </c>
      <c r="O103" s="193" t="s">
        <v>48</v>
      </c>
      <c r="P103" s="194">
        <f>I103+J103</f>
        <v>0</v>
      </c>
      <c r="Q103" s="194">
        <f>ROUND(I103*H103,2)</f>
        <v>0</v>
      </c>
      <c r="R103" s="194">
        <f>ROUND(J103*H103,2)</f>
        <v>0</v>
      </c>
      <c r="S103" s="83"/>
      <c r="T103" s="195">
        <f>S103*H103</f>
        <v>0</v>
      </c>
      <c r="U103" s="195">
        <v>0</v>
      </c>
      <c r="V103" s="195">
        <f>U103*H103</f>
        <v>0</v>
      </c>
      <c r="W103" s="195">
        <v>0</v>
      </c>
      <c r="X103" s="196">
        <f>W103*H103</f>
        <v>0</v>
      </c>
      <c r="Y103" s="37"/>
      <c r="Z103" s="37"/>
      <c r="AA103" s="37"/>
      <c r="AB103" s="37"/>
      <c r="AC103" s="37"/>
      <c r="AD103" s="37"/>
      <c r="AE103" s="37"/>
      <c r="AR103" s="197" t="s">
        <v>133</v>
      </c>
      <c r="AT103" s="197" t="s">
        <v>135</v>
      </c>
      <c r="AU103" s="197" t="s">
        <v>89</v>
      </c>
      <c r="AY103" s="16" t="s">
        <v>132</v>
      </c>
      <c r="BE103" s="198">
        <f>IF(O103="základní",K103,0)</f>
        <v>0</v>
      </c>
      <c r="BF103" s="198">
        <f>IF(O103="snížená",K103,0)</f>
        <v>0</v>
      </c>
      <c r="BG103" s="198">
        <f>IF(O103="zákl. přenesená",K103,0)</f>
        <v>0</v>
      </c>
      <c r="BH103" s="198">
        <f>IF(O103="sníž. přenesená",K103,0)</f>
        <v>0</v>
      </c>
      <c r="BI103" s="198">
        <f>IF(O103="nulová",K103,0)</f>
        <v>0</v>
      </c>
      <c r="BJ103" s="16" t="s">
        <v>87</v>
      </c>
      <c r="BK103" s="198">
        <f>ROUND(P103*H103,2)</f>
        <v>0</v>
      </c>
      <c r="BL103" s="16" t="s">
        <v>133</v>
      </c>
      <c r="BM103" s="197" t="s">
        <v>485</v>
      </c>
    </row>
    <row r="104" s="2" customFormat="1">
      <c r="A104" s="37"/>
      <c r="B104" s="38"/>
      <c r="C104" s="39"/>
      <c r="D104" s="252" t="s">
        <v>467</v>
      </c>
      <c r="E104" s="39"/>
      <c r="F104" s="253" t="s">
        <v>486</v>
      </c>
      <c r="G104" s="39"/>
      <c r="H104" s="39"/>
      <c r="I104" s="209"/>
      <c r="J104" s="209"/>
      <c r="K104" s="39"/>
      <c r="L104" s="39"/>
      <c r="M104" s="43"/>
      <c r="N104" s="210"/>
      <c r="O104" s="211"/>
      <c r="P104" s="83"/>
      <c r="Q104" s="83"/>
      <c r="R104" s="83"/>
      <c r="S104" s="83"/>
      <c r="T104" s="83"/>
      <c r="U104" s="83"/>
      <c r="V104" s="83"/>
      <c r="W104" s="83"/>
      <c r="X104" s="84"/>
      <c r="Y104" s="37"/>
      <c r="Z104" s="37"/>
      <c r="AA104" s="37"/>
      <c r="AB104" s="37"/>
      <c r="AC104" s="37"/>
      <c r="AD104" s="37"/>
      <c r="AE104" s="37"/>
      <c r="AT104" s="16" t="s">
        <v>467</v>
      </c>
      <c r="AU104" s="16" t="s">
        <v>89</v>
      </c>
    </row>
    <row r="105" s="2" customFormat="1" ht="37.8" customHeight="1">
      <c r="A105" s="37"/>
      <c r="B105" s="38"/>
      <c r="C105" s="199" t="s">
        <v>149</v>
      </c>
      <c r="D105" s="199" t="s">
        <v>135</v>
      </c>
      <c r="E105" s="200" t="s">
        <v>487</v>
      </c>
      <c r="F105" s="201" t="s">
        <v>488</v>
      </c>
      <c r="G105" s="202" t="s">
        <v>419</v>
      </c>
      <c r="H105" s="203">
        <v>50</v>
      </c>
      <c r="I105" s="204"/>
      <c r="J105" s="204"/>
      <c r="K105" s="205">
        <f>ROUND(P105*H105,2)</f>
        <v>0</v>
      </c>
      <c r="L105" s="201" t="s">
        <v>465</v>
      </c>
      <c r="M105" s="43"/>
      <c r="N105" s="206" t="s">
        <v>22</v>
      </c>
      <c r="O105" s="193" t="s">
        <v>48</v>
      </c>
      <c r="P105" s="194">
        <f>I105+J105</f>
        <v>0</v>
      </c>
      <c r="Q105" s="194">
        <f>ROUND(I105*H105,2)</f>
        <v>0</v>
      </c>
      <c r="R105" s="194">
        <f>ROUND(J105*H105,2)</f>
        <v>0</v>
      </c>
      <c r="S105" s="83"/>
      <c r="T105" s="195">
        <f>S105*H105</f>
        <v>0</v>
      </c>
      <c r="U105" s="195">
        <v>0</v>
      </c>
      <c r="V105" s="195">
        <f>U105*H105</f>
        <v>0</v>
      </c>
      <c r="W105" s="195">
        <v>0</v>
      </c>
      <c r="X105" s="196">
        <f>W105*H105</f>
        <v>0</v>
      </c>
      <c r="Y105" s="37"/>
      <c r="Z105" s="37"/>
      <c r="AA105" s="37"/>
      <c r="AB105" s="37"/>
      <c r="AC105" s="37"/>
      <c r="AD105" s="37"/>
      <c r="AE105" s="37"/>
      <c r="AR105" s="197" t="s">
        <v>133</v>
      </c>
      <c r="AT105" s="197" t="s">
        <v>135</v>
      </c>
      <c r="AU105" s="197" t="s">
        <v>89</v>
      </c>
      <c r="AY105" s="16" t="s">
        <v>132</v>
      </c>
      <c r="BE105" s="198">
        <f>IF(O105="základní",K105,0)</f>
        <v>0</v>
      </c>
      <c r="BF105" s="198">
        <f>IF(O105="snížená",K105,0)</f>
        <v>0</v>
      </c>
      <c r="BG105" s="198">
        <f>IF(O105="zákl. přenesená",K105,0)</f>
        <v>0</v>
      </c>
      <c r="BH105" s="198">
        <f>IF(O105="sníž. přenesená",K105,0)</f>
        <v>0</v>
      </c>
      <c r="BI105" s="198">
        <f>IF(O105="nulová",K105,0)</f>
        <v>0</v>
      </c>
      <c r="BJ105" s="16" t="s">
        <v>87</v>
      </c>
      <c r="BK105" s="198">
        <f>ROUND(P105*H105,2)</f>
        <v>0</v>
      </c>
      <c r="BL105" s="16" t="s">
        <v>133</v>
      </c>
      <c r="BM105" s="197" t="s">
        <v>489</v>
      </c>
    </row>
    <row r="106" s="2" customFormat="1">
      <c r="A106" s="37"/>
      <c r="B106" s="38"/>
      <c r="C106" s="39"/>
      <c r="D106" s="252" t="s">
        <v>467</v>
      </c>
      <c r="E106" s="39"/>
      <c r="F106" s="253" t="s">
        <v>490</v>
      </c>
      <c r="G106" s="39"/>
      <c r="H106" s="39"/>
      <c r="I106" s="209"/>
      <c r="J106" s="209"/>
      <c r="K106" s="39"/>
      <c r="L106" s="39"/>
      <c r="M106" s="43"/>
      <c r="N106" s="210"/>
      <c r="O106" s="211"/>
      <c r="P106" s="83"/>
      <c r="Q106" s="83"/>
      <c r="R106" s="83"/>
      <c r="S106" s="83"/>
      <c r="T106" s="83"/>
      <c r="U106" s="83"/>
      <c r="V106" s="83"/>
      <c r="W106" s="83"/>
      <c r="X106" s="84"/>
      <c r="Y106" s="37"/>
      <c r="Z106" s="37"/>
      <c r="AA106" s="37"/>
      <c r="AB106" s="37"/>
      <c r="AC106" s="37"/>
      <c r="AD106" s="37"/>
      <c r="AE106" s="37"/>
      <c r="AT106" s="16" t="s">
        <v>467</v>
      </c>
      <c r="AU106" s="16" t="s">
        <v>89</v>
      </c>
    </row>
    <row r="107" s="2" customFormat="1" ht="49.05" customHeight="1">
      <c r="A107" s="37"/>
      <c r="B107" s="38"/>
      <c r="C107" s="199" t="s">
        <v>153</v>
      </c>
      <c r="D107" s="199" t="s">
        <v>135</v>
      </c>
      <c r="E107" s="200" t="s">
        <v>491</v>
      </c>
      <c r="F107" s="201" t="s">
        <v>492</v>
      </c>
      <c r="G107" s="202" t="s">
        <v>419</v>
      </c>
      <c r="H107" s="203">
        <v>1000</v>
      </c>
      <c r="I107" s="204"/>
      <c r="J107" s="204"/>
      <c r="K107" s="205">
        <f>ROUND(P107*H107,2)</f>
        <v>0</v>
      </c>
      <c r="L107" s="201" t="s">
        <v>465</v>
      </c>
      <c r="M107" s="43"/>
      <c r="N107" s="206" t="s">
        <v>22</v>
      </c>
      <c r="O107" s="193" t="s">
        <v>48</v>
      </c>
      <c r="P107" s="194">
        <f>I107+J107</f>
        <v>0</v>
      </c>
      <c r="Q107" s="194">
        <f>ROUND(I107*H107,2)</f>
        <v>0</v>
      </c>
      <c r="R107" s="194">
        <f>ROUND(J107*H107,2)</f>
        <v>0</v>
      </c>
      <c r="S107" s="83"/>
      <c r="T107" s="195">
        <f>S107*H107</f>
        <v>0</v>
      </c>
      <c r="U107" s="195">
        <v>0</v>
      </c>
      <c r="V107" s="195">
        <f>U107*H107</f>
        <v>0</v>
      </c>
      <c r="W107" s="195">
        <v>0</v>
      </c>
      <c r="X107" s="196">
        <f>W107*H107</f>
        <v>0</v>
      </c>
      <c r="Y107" s="37"/>
      <c r="Z107" s="37"/>
      <c r="AA107" s="37"/>
      <c r="AB107" s="37"/>
      <c r="AC107" s="37"/>
      <c r="AD107" s="37"/>
      <c r="AE107" s="37"/>
      <c r="AR107" s="197" t="s">
        <v>133</v>
      </c>
      <c r="AT107" s="197" t="s">
        <v>135</v>
      </c>
      <c r="AU107" s="197" t="s">
        <v>89</v>
      </c>
      <c r="AY107" s="16" t="s">
        <v>132</v>
      </c>
      <c r="BE107" s="198">
        <f>IF(O107="základní",K107,0)</f>
        <v>0</v>
      </c>
      <c r="BF107" s="198">
        <f>IF(O107="snížená",K107,0)</f>
        <v>0</v>
      </c>
      <c r="BG107" s="198">
        <f>IF(O107="zákl. přenesená",K107,0)</f>
        <v>0</v>
      </c>
      <c r="BH107" s="198">
        <f>IF(O107="sníž. přenesená",K107,0)</f>
        <v>0</v>
      </c>
      <c r="BI107" s="198">
        <f>IF(O107="nulová",K107,0)</f>
        <v>0</v>
      </c>
      <c r="BJ107" s="16" t="s">
        <v>87</v>
      </c>
      <c r="BK107" s="198">
        <f>ROUND(P107*H107,2)</f>
        <v>0</v>
      </c>
      <c r="BL107" s="16" t="s">
        <v>133</v>
      </c>
      <c r="BM107" s="197" t="s">
        <v>493</v>
      </c>
    </row>
    <row r="108" s="2" customFormat="1">
      <c r="A108" s="37"/>
      <c r="B108" s="38"/>
      <c r="C108" s="39"/>
      <c r="D108" s="252" t="s">
        <v>467</v>
      </c>
      <c r="E108" s="39"/>
      <c r="F108" s="253" t="s">
        <v>494</v>
      </c>
      <c r="G108" s="39"/>
      <c r="H108" s="39"/>
      <c r="I108" s="209"/>
      <c r="J108" s="209"/>
      <c r="K108" s="39"/>
      <c r="L108" s="39"/>
      <c r="M108" s="43"/>
      <c r="N108" s="210"/>
      <c r="O108" s="211"/>
      <c r="P108" s="83"/>
      <c r="Q108" s="83"/>
      <c r="R108" s="83"/>
      <c r="S108" s="83"/>
      <c r="T108" s="83"/>
      <c r="U108" s="83"/>
      <c r="V108" s="83"/>
      <c r="W108" s="83"/>
      <c r="X108" s="84"/>
      <c r="Y108" s="37"/>
      <c r="Z108" s="37"/>
      <c r="AA108" s="37"/>
      <c r="AB108" s="37"/>
      <c r="AC108" s="37"/>
      <c r="AD108" s="37"/>
      <c r="AE108" s="37"/>
      <c r="AT108" s="16" t="s">
        <v>467</v>
      </c>
      <c r="AU108" s="16" t="s">
        <v>89</v>
      </c>
    </row>
    <row r="109" s="11" customFormat="1">
      <c r="A109" s="11"/>
      <c r="B109" s="212"/>
      <c r="C109" s="213"/>
      <c r="D109" s="207" t="s">
        <v>163</v>
      </c>
      <c r="E109" s="214" t="s">
        <v>22</v>
      </c>
      <c r="F109" s="215" t="s">
        <v>495</v>
      </c>
      <c r="G109" s="213"/>
      <c r="H109" s="216">
        <v>1000</v>
      </c>
      <c r="I109" s="217"/>
      <c r="J109" s="217"/>
      <c r="K109" s="213"/>
      <c r="L109" s="213"/>
      <c r="M109" s="218"/>
      <c r="N109" s="219"/>
      <c r="O109" s="220"/>
      <c r="P109" s="220"/>
      <c r="Q109" s="220"/>
      <c r="R109" s="220"/>
      <c r="S109" s="220"/>
      <c r="T109" s="220"/>
      <c r="U109" s="220"/>
      <c r="V109" s="220"/>
      <c r="W109" s="220"/>
      <c r="X109" s="221"/>
      <c r="Y109" s="11"/>
      <c r="Z109" s="11"/>
      <c r="AA109" s="11"/>
      <c r="AB109" s="11"/>
      <c r="AC109" s="11"/>
      <c r="AD109" s="11"/>
      <c r="AE109" s="11"/>
      <c r="AT109" s="222" t="s">
        <v>163</v>
      </c>
      <c r="AU109" s="222" t="s">
        <v>89</v>
      </c>
      <c r="AV109" s="11" t="s">
        <v>89</v>
      </c>
      <c r="AW109" s="11" t="s">
        <v>5</v>
      </c>
      <c r="AX109" s="11" t="s">
        <v>87</v>
      </c>
      <c r="AY109" s="222" t="s">
        <v>132</v>
      </c>
    </row>
    <row r="110" s="12" customFormat="1" ht="22.8" customHeight="1">
      <c r="A110" s="12"/>
      <c r="B110" s="223"/>
      <c r="C110" s="224"/>
      <c r="D110" s="225" t="s">
        <v>78</v>
      </c>
      <c r="E110" s="250" t="s">
        <v>496</v>
      </c>
      <c r="F110" s="250" t="s">
        <v>497</v>
      </c>
      <c r="G110" s="224"/>
      <c r="H110" s="224"/>
      <c r="I110" s="227"/>
      <c r="J110" s="227"/>
      <c r="K110" s="251">
        <f>BK110</f>
        <v>0</v>
      </c>
      <c r="L110" s="224"/>
      <c r="M110" s="229"/>
      <c r="N110" s="230"/>
      <c r="O110" s="231"/>
      <c r="P110" s="231"/>
      <c r="Q110" s="232">
        <f>SUM(Q111:Q118)</f>
        <v>0</v>
      </c>
      <c r="R110" s="232">
        <f>SUM(R111:R118)</f>
        <v>0</v>
      </c>
      <c r="S110" s="231"/>
      <c r="T110" s="233">
        <f>SUM(T111:T118)</f>
        <v>0</v>
      </c>
      <c r="U110" s="231"/>
      <c r="V110" s="233">
        <f>SUM(V111:V118)</f>
        <v>0</v>
      </c>
      <c r="W110" s="231"/>
      <c r="X110" s="234">
        <f>SUM(X111:X118)</f>
        <v>0</v>
      </c>
      <c r="Y110" s="12"/>
      <c r="Z110" s="12"/>
      <c r="AA110" s="12"/>
      <c r="AB110" s="12"/>
      <c r="AC110" s="12"/>
      <c r="AD110" s="12"/>
      <c r="AE110" s="12"/>
      <c r="AR110" s="235" t="s">
        <v>87</v>
      </c>
      <c r="AT110" s="236" t="s">
        <v>78</v>
      </c>
      <c r="AU110" s="236" t="s">
        <v>87</v>
      </c>
      <c r="AY110" s="235" t="s">
        <v>132</v>
      </c>
      <c r="BK110" s="237">
        <f>SUM(BK111:BK118)</f>
        <v>0</v>
      </c>
    </row>
    <row r="111" s="2" customFormat="1" ht="55.5" customHeight="1">
      <c r="A111" s="37"/>
      <c r="B111" s="38"/>
      <c r="C111" s="199" t="s">
        <v>157</v>
      </c>
      <c r="D111" s="199" t="s">
        <v>135</v>
      </c>
      <c r="E111" s="200" t="s">
        <v>498</v>
      </c>
      <c r="F111" s="201" t="s">
        <v>499</v>
      </c>
      <c r="G111" s="202" t="s">
        <v>419</v>
      </c>
      <c r="H111" s="203">
        <v>4.7110000000000003</v>
      </c>
      <c r="I111" s="204"/>
      <c r="J111" s="204"/>
      <c r="K111" s="205">
        <f>ROUND(P111*H111,2)</f>
        <v>0</v>
      </c>
      <c r="L111" s="201" t="s">
        <v>465</v>
      </c>
      <c r="M111" s="43"/>
      <c r="N111" s="206" t="s">
        <v>22</v>
      </c>
      <c r="O111" s="193" t="s">
        <v>48</v>
      </c>
      <c r="P111" s="194">
        <f>I111+J111</f>
        <v>0</v>
      </c>
      <c r="Q111" s="194">
        <f>ROUND(I111*H111,2)</f>
        <v>0</v>
      </c>
      <c r="R111" s="194">
        <f>ROUND(J111*H111,2)</f>
        <v>0</v>
      </c>
      <c r="S111" s="83"/>
      <c r="T111" s="195">
        <f>S111*H111</f>
        <v>0</v>
      </c>
      <c r="U111" s="195">
        <v>0</v>
      </c>
      <c r="V111" s="195">
        <f>U111*H111</f>
        <v>0</v>
      </c>
      <c r="W111" s="195">
        <v>0</v>
      </c>
      <c r="X111" s="196">
        <f>W111*H111</f>
        <v>0</v>
      </c>
      <c r="Y111" s="37"/>
      <c r="Z111" s="37"/>
      <c r="AA111" s="37"/>
      <c r="AB111" s="37"/>
      <c r="AC111" s="37"/>
      <c r="AD111" s="37"/>
      <c r="AE111" s="37"/>
      <c r="AR111" s="197" t="s">
        <v>133</v>
      </c>
      <c r="AT111" s="197" t="s">
        <v>135</v>
      </c>
      <c r="AU111" s="197" t="s">
        <v>89</v>
      </c>
      <c r="AY111" s="16" t="s">
        <v>132</v>
      </c>
      <c r="BE111" s="198">
        <f>IF(O111="základní",K111,0)</f>
        <v>0</v>
      </c>
      <c r="BF111" s="198">
        <f>IF(O111="snížená",K111,0)</f>
        <v>0</v>
      </c>
      <c r="BG111" s="198">
        <f>IF(O111="zákl. přenesená",K111,0)</f>
        <v>0</v>
      </c>
      <c r="BH111" s="198">
        <f>IF(O111="sníž. přenesená",K111,0)</f>
        <v>0</v>
      </c>
      <c r="BI111" s="198">
        <f>IF(O111="nulová",K111,0)</f>
        <v>0</v>
      </c>
      <c r="BJ111" s="16" t="s">
        <v>87</v>
      </c>
      <c r="BK111" s="198">
        <f>ROUND(P111*H111,2)</f>
        <v>0</v>
      </c>
      <c r="BL111" s="16" t="s">
        <v>133</v>
      </c>
      <c r="BM111" s="197" t="s">
        <v>500</v>
      </c>
    </row>
    <row r="112" s="2" customFormat="1">
      <c r="A112" s="37"/>
      <c r="B112" s="38"/>
      <c r="C112" s="39"/>
      <c r="D112" s="252" t="s">
        <v>467</v>
      </c>
      <c r="E112" s="39"/>
      <c r="F112" s="253" t="s">
        <v>501</v>
      </c>
      <c r="G112" s="39"/>
      <c r="H112" s="39"/>
      <c r="I112" s="209"/>
      <c r="J112" s="209"/>
      <c r="K112" s="39"/>
      <c r="L112" s="39"/>
      <c r="M112" s="43"/>
      <c r="N112" s="210"/>
      <c r="O112" s="211"/>
      <c r="P112" s="83"/>
      <c r="Q112" s="83"/>
      <c r="R112" s="83"/>
      <c r="S112" s="83"/>
      <c r="T112" s="83"/>
      <c r="U112" s="83"/>
      <c r="V112" s="83"/>
      <c r="W112" s="83"/>
      <c r="X112" s="84"/>
      <c r="Y112" s="37"/>
      <c r="Z112" s="37"/>
      <c r="AA112" s="37"/>
      <c r="AB112" s="37"/>
      <c r="AC112" s="37"/>
      <c r="AD112" s="37"/>
      <c r="AE112" s="37"/>
      <c r="AT112" s="16" t="s">
        <v>467</v>
      </c>
      <c r="AU112" s="16" t="s">
        <v>89</v>
      </c>
    </row>
    <row r="113" s="2" customFormat="1">
      <c r="A113" s="37"/>
      <c r="B113" s="38"/>
      <c r="C113" s="39"/>
      <c r="D113" s="207" t="s">
        <v>161</v>
      </c>
      <c r="E113" s="39"/>
      <c r="F113" s="208" t="s">
        <v>502</v>
      </c>
      <c r="G113" s="39"/>
      <c r="H113" s="39"/>
      <c r="I113" s="209"/>
      <c r="J113" s="209"/>
      <c r="K113" s="39"/>
      <c r="L113" s="39"/>
      <c r="M113" s="43"/>
      <c r="N113" s="210"/>
      <c r="O113" s="211"/>
      <c r="P113" s="83"/>
      <c r="Q113" s="83"/>
      <c r="R113" s="83"/>
      <c r="S113" s="83"/>
      <c r="T113" s="83"/>
      <c r="U113" s="83"/>
      <c r="V113" s="83"/>
      <c r="W113" s="83"/>
      <c r="X113" s="84"/>
      <c r="Y113" s="37"/>
      <c r="Z113" s="37"/>
      <c r="AA113" s="37"/>
      <c r="AB113" s="37"/>
      <c r="AC113" s="37"/>
      <c r="AD113" s="37"/>
      <c r="AE113" s="37"/>
      <c r="AT113" s="16" t="s">
        <v>161</v>
      </c>
      <c r="AU113" s="16" t="s">
        <v>89</v>
      </c>
    </row>
    <row r="114" s="11" customFormat="1">
      <c r="A114" s="11"/>
      <c r="B114" s="212"/>
      <c r="C114" s="213"/>
      <c r="D114" s="207" t="s">
        <v>163</v>
      </c>
      <c r="E114" s="214" t="s">
        <v>22</v>
      </c>
      <c r="F114" s="215" t="s">
        <v>503</v>
      </c>
      <c r="G114" s="213"/>
      <c r="H114" s="216">
        <v>4.7110000000000003</v>
      </c>
      <c r="I114" s="217"/>
      <c r="J114" s="217"/>
      <c r="K114" s="213"/>
      <c r="L114" s="213"/>
      <c r="M114" s="218"/>
      <c r="N114" s="219"/>
      <c r="O114" s="220"/>
      <c r="P114" s="220"/>
      <c r="Q114" s="220"/>
      <c r="R114" s="220"/>
      <c r="S114" s="220"/>
      <c r="T114" s="220"/>
      <c r="U114" s="220"/>
      <c r="V114" s="220"/>
      <c r="W114" s="220"/>
      <c r="X114" s="221"/>
      <c r="Y114" s="11"/>
      <c r="Z114" s="11"/>
      <c r="AA114" s="11"/>
      <c r="AB114" s="11"/>
      <c r="AC114" s="11"/>
      <c r="AD114" s="11"/>
      <c r="AE114" s="11"/>
      <c r="AT114" s="222" t="s">
        <v>163</v>
      </c>
      <c r="AU114" s="222" t="s">
        <v>89</v>
      </c>
      <c r="AV114" s="11" t="s">
        <v>89</v>
      </c>
      <c r="AW114" s="11" t="s">
        <v>5</v>
      </c>
      <c r="AX114" s="11" t="s">
        <v>87</v>
      </c>
      <c r="AY114" s="222" t="s">
        <v>132</v>
      </c>
    </row>
    <row r="115" s="2" customFormat="1" ht="55.5" customHeight="1">
      <c r="A115" s="37"/>
      <c r="B115" s="38"/>
      <c r="C115" s="199" t="s">
        <v>131</v>
      </c>
      <c r="D115" s="199" t="s">
        <v>135</v>
      </c>
      <c r="E115" s="200" t="s">
        <v>504</v>
      </c>
      <c r="F115" s="201" t="s">
        <v>505</v>
      </c>
      <c r="G115" s="202" t="s">
        <v>419</v>
      </c>
      <c r="H115" s="203">
        <v>0.34799999999999998</v>
      </c>
      <c r="I115" s="204"/>
      <c r="J115" s="204"/>
      <c r="K115" s="205">
        <f>ROUND(P115*H115,2)</f>
        <v>0</v>
      </c>
      <c r="L115" s="201" t="s">
        <v>465</v>
      </c>
      <c r="M115" s="43"/>
      <c r="N115" s="206" t="s">
        <v>22</v>
      </c>
      <c r="O115" s="193" t="s">
        <v>48</v>
      </c>
      <c r="P115" s="194">
        <f>I115+J115</f>
        <v>0</v>
      </c>
      <c r="Q115" s="194">
        <f>ROUND(I115*H115,2)</f>
        <v>0</v>
      </c>
      <c r="R115" s="194">
        <f>ROUND(J115*H115,2)</f>
        <v>0</v>
      </c>
      <c r="S115" s="83"/>
      <c r="T115" s="195">
        <f>S115*H115</f>
        <v>0</v>
      </c>
      <c r="U115" s="195">
        <v>0</v>
      </c>
      <c r="V115" s="195">
        <f>U115*H115</f>
        <v>0</v>
      </c>
      <c r="W115" s="195">
        <v>0</v>
      </c>
      <c r="X115" s="196">
        <f>W115*H115</f>
        <v>0</v>
      </c>
      <c r="Y115" s="37"/>
      <c r="Z115" s="37"/>
      <c r="AA115" s="37"/>
      <c r="AB115" s="37"/>
      <c r="AC115" s="37"/>
      <c r="AD115" s="37"/>
      <c r="AE115" s="37"/>
      <c r="AR115" s="197" t="s">
        <v>133</v>
      </c>
      <c r="AT115" s="197" t="s">
        <v>135</v>
      </c>
      <c r="AU115" s="197" t="s">
        <v>89</v>
      </c>
      <c r="AY115" s="16" t="s">
        <v>132</v>
      </c>
      <c r="BE115" s="198">
        <f>IF(O115="základní",K115,0)</f>
        <v>0</v>
      </c>
      <c r="BF115" s="198">
        <f>IF(O115="snížená",K115,0)</f>
        <v>0</v>
      </c>
      <c r="BG115" s="198">
        <f>IF(O115="zákl. přenesená",K115,0)</f>
        <v>0</v>
      </c>
      <c r="BH115" s="198">
        <f>IF(O115="sníž. přenesená",K115,0)</f>
        <v>0</v>
      </c>
      <c r="BI115" s="198">
        <f>IF(O115="nulová",K115,0)</f>
        <v>0</v>
      </c>
      <c r="BJ115" s="16" t="s">
        <v>87</v>
      </c>
      <c r="BK115" s="198">
        <f>ROUND(P115*H115,2)</f>
        <v>0</v>
      </c>
      <c r="BL115" s="16" t="s">
        <v>133</v>
      </c>
      <c r="BM115" s="197" t="s">
        <v>506</v>
      </c>
    </row>
    <row r="116" s="2" customFormat="1">
      <c r="A116" s="37"/>
      <c r="B116" s="38"/>
      <c r="C116" s="39"/>
      <c r="D116" s="252" t="s">
        <v>467</v>
      </c>
      <c r="E116" s="39"/>
      <c r="F116" s="253" t="s">
        <v>507</v>
      </c>
      <c r="G116" s="39"/>
      <c r="H116" s="39"/>
      <c r="I116" s="209"/>
      <c r="J116" s="209"/>
      <c r="K116" s="39"/>
      <c r="L116" s="39"/>
      <c r="M116" s="43"/>
      <c r="N116" s="210"/>
      <c r="O116" s="211"/>
      <c r="P116" s="83"/>
      <c r="Q116" s="83"/>
      <c r="R116" s="83"/>
      <c r="S116" s="83"/>
      <c r="T116" s="83"/>
      <c r="U116" s="83"/>
      <c r="V116" s="83"/>
      <c r="W116" s="83"/>
      <c r="X116" s="84"/>
      <c r="Y116" s="37"/>
      <c r="Z116" s="37"/>
      <c r="AA116" s="37"/>
      <c r="AB116" s="37"/>
      <c r="AC116" s="37"/>
      <c r="AD116" s="37"/>
      <c r="AE116" s="37"/>
      <c r="AT116" s="16" t="s">
        <v>467</v>
      </c>
      <c r="AU116" s="16" t="s">
        <v>89</v>
      </c>
    </row>
    <row r="117" s="2" customFormat="1">
      <c r="A117" s="37"/>
      <c r="B117" s="38"/>
      <c r="C117" s="39"/>
      <c r="D117" s="207" t="s">
        <v>161</v>
      </c>
      <c r="E117" s="39"/>
      <c r="F117" s="208" t="s">
        <v>508</v>
      </c>
      <c r="G117" s="39"/>
      <c r="H117" s="39"/>
      <c r="I117" s="209"/>
      <c r="J117" s="209"/>
      <c r="K117" s="39"/>
      <c r="L117" s="39"/>
      <c r="M117" s="43"/>
      <c r="N117" s="210"/>
      <c r="O117" s="211"/>
      <c r="P117" s="83"/>
      <c r="Q117" s="83"/>
      <c r="R117" s="83"/>
      <c r="S117" s="83"/>
      <c r="T117" s="83"/>
      <c r="U117" s="83"/>
      <c r="V117" s="83"/>
      <c r="W117" s="83"/>
      <c r="X117" s="84"/>
      <c r="Y117" s="37"/>
      <c r="Z117" s="37"/>
      <c r="AA117" s="37"/>
      <c r="AB117" s="37"/>
      <c r="AC117" s="37"/>
      <c r="AD117" s="37"/>
      <c r="AE117" s="37"/>
      <c r="AT117" s="16" t="s">
        <v>161</v>
      </c>
      <c r="AU117" s="16" t="s">
        <v>89</v>
      </c>
    </row>
    <row r="118" s="11" customFormat="1">
      <c r="A118" s="11"/>
      <c r="B118" s="212"/>
      <c r="C118" s="213"/>
      <c r="D118" s="207" t="s">
        <v>163</v>
      </c>
      <c r="E118" s="214" t="s">
        <v>22</v>
      </c>
      <c r="F118" s="215" t="s">
        <v>509</v>
      </c>
      <c r="G118" s="213"/>
      <c r="H118" s="216">
        <v>0.34799999999999998</v>
      </c>
      <c r="I118" s="217"/>
      <c r="J118" s="217"/>
      <c r="K118" s="213"/>
      <c r="L118" s="213"/>
      <c r="M118" s="218"/>
      <c r="N118" s="219"/>
      <c r="O118" s="220"/>
      <c r="P118" s="220"/>
      <c r="Q118" s="220"/>
      <c r="R118" s="220"/>
      <c r="S118" s="220"/>
      <c r="T118" s="220"/>
      <c r="U118" s="220"/>
      <c r="V118" s="220"/>
      <c r="W118" s="220"/>
      <c r="X118" s="221"/>
      <c r="Y118" s="11"/>
      <c r="Z118" s="11"/>
      <c r="AA118" s="11"/>
      <c r="AB118" s="11"/>
      <c r="AC118" s="11"/>
      <c r="AD118" s="11"/>
      <c r="AE118" s="11"/>
      <c r="AT118" s="222" t="s">
        <v>163</v>
      </c>
      <c r="AU118" s="222" t="s">
        <v>89</v>
      </c>
      <c r="AV118" s="11" t="s">
        <v>89</v>
      </c>
      <c r="AW118" s="11" t="s">
        <v>5</v>
      </c>
      <c r="AX118" s="11" t="s">
        <v>87</v>
      </c>
      <c r="AY118" s="222" t="s">
        <v>132</v>
      </c>
    </row>
    <row r="119" s="12" customFormat="1" ht="25.92" customHeight="1">
      <c r="A119" s="12"/>
      <c r="B119" s="223"/>
      <c r="C119" s="224"/>
      <c r="D119" s="225" t="s">
        <v>78</v>
      </c>
      <c r="E119" s="226" t="s">
        <v>126</v>
      </c>
      <c r="F119" s="226" t="s">
        <v>510</v>
      </c>
      <c r="G119" s="224"/>
      <c r="H119" s="224"/>
      <c r="I119" s="227"/>
      <c r="J119" s="227"/>
      <c r="K119" s="228">
        <f>BK119</f>
        <v>0</v>
      </c>
      <c r="L119" s="224"/>
      <c r="M119" s="229"/>
      <c r="N119" s="230"/>
      <c r="O119" s="231"/>
      <c r="P119" s="231"/>
      <c r="Q119" s="232">
        <f>Q120</f>
        <v>0</v>
      </c>
      <c r="R119" s="232">
        <f>R120</f>
        <v>0</v>
      </c>
      <c r="S119" s="231"/>
      <c r="T119" s="233">
        <f>T120</f>
        <v>0</v>
      </c>
      <c r="U119" s="231"/>
      <c r="V119" s="233">
        <f>V120</f>
        <v>133.20523600000001</v>
      </c>
      <c r="W119" s="231"/>
      <c r="X119" s="234">
        <f>X120</f>
        <v>238</v>
      </c>
      <c r="Y119" s="12"/>
      <c r="Z119" s="12"/>
      <c r="AA119" s="12"/>
      <c r="AB119" s="12"/>
      <c r="AC119" s="12"/>
      <c r="AD119" s="12"/>
      <c r="AE119" s="12"/>
      <c r="AR119" s="235" t="s">
        <v>142</v>
      </c>
      <c r="AT119" s="236" t="s">
        <v>78</v>
      </c>
      <c r="AU119" s="236" t="s">
        <v>79</v>
      </c>
      <c r="AY119" s="235" t="s">
        <v>132</v>
      </c>
      <c r="BK119" s="237">
        <f>BK120</f>
        <v>0</v>
      </c>
    </row>
    <row r="120" s="12" customFormat="1" ht="22.8" customHeight="1">
      <c r="A120" s="12"/>
      <c r="B120" s="223"/>
      <c r="C120" s="224"/>
      <c r="D120" s="225" t="s">
        <v>78</v>
      </c>
      <c r="E120" s="250" t="s">
        <v>511</v>
      </c>
      <c r="F120" s="250" t="s">
        <v>512</v>
      </c>
      <c r="G120" s="224"/>
      <c r="H120" s="224"/>
      <c r="I120" s="227"/>
      <c r="J120" s="227"/>
      <c r="K120" s="251">
        <f>BK120</f>
        <v>0</v>
      </c>
      <c r="L120" s="224"/>
      <c r="M120" s="229"/>
      <c r="N120" s="230"/>
      <c r="O120" s="231"/>
      <c r="P120" s="231"/>
      <c r="Q120" s="232">
        <f>SUM(Q121:Q145)</f>
        <v>0</v>
      </c>
      <c r="R120" s="232">
        <f>SUM(R121:R145)</f>
        <v>0</v>
      </c>
      <c r="S120" s="231"/>
      <c r="T120" s="233">
        <f>SUM(T121:T145)</f>
        <v>0</v>
      </c>
      <c r="U120" s="231"/>
      <c r="V120" s="233">
        <f>SUM(V121:V145)</f>
        <v>133.20523600000001</v>
      </c>
      <c r="W120" s="231"/>
      <c r="X120" s="234">
        <f>SUM(X121:X145)</f>
        <v>238</v>
      </c>
      <c r="Y120" s="12"/>
      <c r="Z120" s="12"/>
      <c r="AA120" s="12"/>
      <c r="AB120" s="12"/>
      <c r="AC120" s="12"/>
      <c r="AD120" s="12"/>
      <c r="AE120" s="12"/>
      <c r="AR120" s="235" t="s">
        <v>142</v>
      </c>
      <c r="AT120" s="236" t="s">
        <v>78</v>
      </c>
      <c r="AU120" s="236" t="s">
        <v>87</v>
      </c>
      <c r="AY120" s="235" t="s">
        <v>132</v>
      </c>
      <c r="BK120" s="237">
        <f>SUM(BK121:BK145)</f>
        <v>0</v>
      </c>
    </row>
    <row r="121" s="2" customFormat="1">
      <c r="A121" s="37"/>
      <c r="B121" s="38"/>
      <c r="C121" s="199" t="s">
        <v>169</v>
      </c>
      <c r="D121" s="199" t="s">
        <v>135</v>
      </c>
      <c r="E121" s="200" t="s">
        <v>513</v>
      </c>
      <c r="F121" s="201" t="s">
        <v>514</v>
      </c>
      <c r="G121" s="202" t="s">
        <v>515</v>
      </c>
      <c r="H121" s="203">
        <v>0.40000000000000002</v>
      </c>
      <c r="I121" s="204"/>
      <c r="J121" s="204"/>
      <c r="K121" s="205">
        <f>ROUND(P121*H121,2)</f>
        <v>0</v>
      </c>
      <c r="L121" s="201" t="s">
        <v>465</v>
      </c>
      <c r="M121" s="43"/>
      <c r="N121" s="206" t="s">
        <v>22</v>
      </c>
      <c r="O121" s="193" t="s">
        <v>48</v>
      </c>
      <c r="P121" s="194">
        <f>I121+J121</f>
        <v>0</v>
      </c>
      <c r="Q121" s="194">
        <f>ROUND(I121*H121,2)</f>
        <v>0</v>
      </c>
      <c r="R121" s="194">
        <f>ROUND(J121*H121,2)</f>
        <v>0</v>
      </c>
      <c r="S121" s="83"/>
      <c r="T121" s="195">
        <f>S121*H121</f>
        <v>0</v>
      </c>
      <c r="U121" s="195">
        <v>0.0099000000000000008</v>
      </c>
      <c r="V121" s="195">
        <f>U121*H121</f>
        <v>0.0039600000000000008</v>
      </c>
      <c r="W121" s="195">
        <v>0</v>
      </c>
      <c r="X121" s="196">
        <f>W121*H121</f>
        <v>0</v>
      </c>
      <c r="Y121" s="37"/>
      <c r="Z121" s="37"/>
      <c r="AA121" s="37"/>
      <c r="AB121" s="37"/>
      <c r="AC121" s="37"/>
      <c r="AD121" s="37"/>
      <c r="AE121" s="37"/>
      <c r="AR121" s="197" t="s">
        <v>473</v>
      </c>
      <c r="AT121" s="197" t="s">
        <v>135</v>
      </c>
      <c r="AU121" s="197" t="s">
        <v>89</v>
      </c>
      <c r="AY121" s="16" t="s">
        <v>132</v>
      </c>
      <c r="BE121" s="198">
        <f>IF(O121="základní",K121,0)</f>
        <v>0</v>
      </c>
      <c r="BF121" s="198">
        <f>IF(O121="snížená",K121,0)</f>
        <v>0</v>
      </c>
      <c r="BG121" s="198">
        <f>IF(O121="zákl. přenesená",K121,0)</f>
        <v>0</v>
      </c>
      <c r="BH121" s="198">
        <f>IF(O121="sníž. přenesená",K121,0)</f>
        <v>0</v>
      </c>
      <c r="BI121" s="198">
        <f>IF(O121="nulová",K121,0)</f>
        <v>0</v>
      </c>
      <c r="BJ121" s="16" t="s">
        <v>87</v>
      </c>
      <c r="BK121" s="198">
        <f>ROUND(P121*H121,2)</f>
        <v>0</v>
      </c>
      <c r="BL121" s="16" t="s">
        <v>473</v>
      </c>
      <c r="BM121" s="197" t="s">
        <v>516</v>
      </c>
    </row>
    <row r="122" s="2" customFormat="1">
      <c r="A122" s="37"/>
      <c r="B122" s="38"/>
      <c r="C122" s="39"/>
      <c r="D122" s="252" t="s">
        <v>467</v>
      </c>
      <c r="E122" s="39"/>
      <c r="F122" s="253" t="s">
        <v>517</v>
      </c>
      <c r="G122" s="39"/>
      <c r="H122" s="39"/>
      <c r="I122" s="209"/>
      <c r="J122" s="209"/>
      <c r="K122" s="39"/>
      <c r="L122" s="39"/>
      <c r="M122" s="43"/>
      <c r="N122" s="210"/>
      <c r="O122" s="211"/>
      <c r="P122" s="83"/>
      <c r="Q122" s="83"/>
      <c r="R122" s="83"/>
      <c r="S122" s="83"/>
      <c r="T122" s="83"/>
      <c r="U122" s="83"/>
      <c r="V122" s="83"/>
      <c r="W122" s="83"/>
      <c r="X122" s="84"/>
      <c r="Y122" s="37"/>
      <c r="Z122" s="37"/>
      <c r="AA122" s="37"/>
      <c r="AB122" s="37"/>
      <c r="AC122" s="37"/>
      <c r="AD122" s="37"/>
      <c r="AE122" s="37"/>
      <c r="AT122" s="16" t="s">
        <v>467</v>
      </c>
      <c r="AU122" s="16" t="s">
        <v>89</v>
      </c>
    </row>
    <row r="123" s="2" customFormat="1" ht="66.75" customHeight="1">
      <c r="A123" s="37"/>
      <c r="B123" s="38"/>
      <c r="C123" s="199" t="s">
        <v>173</v>
      </c>
      <c r="D123" s="199" t="s">
        <v>135</v>
      </c>
      <c r="E123" s="200" t="s">
        <v>518</v>
      </c>
      <c r="F123" s="201" t="s">
        <v>519</v>
      </c>
      <c r="G123" s="202" t="s">
        <v>138</v>
      </c>
      <c r="H123" s="203">
        <v>400</v>
      </c>
      <c r="I123" s="204"/>
      <c r="J123" s="204"/>
      <c r="K123" s="205">
        <f>ROUND(P123*H123,2)</f>
        <v>0</v>
      </c>
      <c r="L123" s="201" t="s">
        <v>465</v>
      </c>
      <c r="M123" s="43"/>
      <c r="N123" s="206" t="s">
        <v>22</v>
      </c>
      <c r="O123" s="193" t="s">
        <v>48</v>
      </c>
      <c r="P123" s="194">
        <f>I123+J123</f>
        <v>0</v>
      </c>
      <c r="Q123" s="194">
        <f>ROUND(I123*H123,2)</f>
        <v>0</v>
      </c>
      <c r="R123" s="194">
        <f>ROUND(J123*H123,2)</f>
        <v>0</v>
      </c>
      <c r="S123" s="83"/>
      <c r="T123" s="195">
        <f>S123*H123</f>
        <v>0</v>
      </c>
      <c r="U123" s="195">
        <v>0</v>
      </c>
      <c r="V123" s="195">
        <f>U123*H123</f>
        <v>0</v>
      </c>
      <c r="W123" s="195">
        <v>0</v>
      </c>
      <c r="X123" s="196">
        <f>W123*H123</f>
        <v>0</v>
      </c>
      <c r="Y123" s="37"/>
      <c r="Z123" s="37"/>
      <c r="AA123" s="37"/>
      <c r="AB123" s="37"/>
      <c r="AC123" s="37"/>
      <c r="AD123" s="37"/>
      <c r="AE123" s="37"/>
      <c r="AR123" s="197" t="s">
        <v>473</v>
      </c>
      <c r="AT123" s="197" t="s">
        <v>135</v>
      </c>
      <c r="AU123" s="197" t="s">
        <v>89</v>
      </c>
      <c r="AY123" s="16" t="s">
        <v>132</v>
      </c>
      <c r="BE123" s="198">
        <f>IF(O123="základní",K123,0)</f>
        <v>0</v>
      </c>
      <c r="BF123" s="198">
        <f>IF(O123="snížená",K123,0)</f>
        <v>0</v>
      </c>
      <c r="BG123" s="198">
        <f>IF(O123="zákl. přenesená",K123,0)</f>
        <v>0</v>
      </c>
      <c r="BH123" s="198">
        <f>IF(O123="sníž. přenesená",K123,0)</f>
        <v>0</v>
      </c>
      <c r="BI123" s="198">
        <f>IF(O123="nulová",K123,0)</f>
        <v>0</v>
      </c>
      <c r="BJ123" s="16" t="s">
        <v>87</v>
      </c>
      <c r="BK123" s="198">
        <f>ROUND(P123*H123,2)</f>
        <v>0</v>
      </c>
      <c r="BL123" s="16" t="s">
        <v>473</v>
      </c>
      <c r="BM123" s="197" t="s">
        <v>520</v>
      </c>
    </row>
    <row r="124" s="2" customFormat="1">
      <c r="A124" s="37"/>
      <c r="B124" s="38"/>
      <c r="C124" s="39"/>
      <c r="D124" s="252" t="s">
        <v>467</v>
      </c>
      <c r="E124" s="39"/>
      <c r="F124" s="253" t="s">
        <v>521</v>
      </c>
      <c r="G124" s="39"/>
      <c r="H124" s="39"/>
      <c r="I124" s="209"/>
      <c r="J124" s="209"/>
      <c r="K124" s="39"/>
      <c r="L124" s="39"/>
      <c r="M124" s="43"/>
      <c r="N124" s="210"/>
      <c r="O124" s="211"/>
      <c r="P124" s="83"/>
      <c r="Q124" s="83"/>
      <c r="R124" s="83"/>
      <c r="S124" s="83"/>
      <c r="T124" s="83"/>
      <c r="U124" s="83"/>
      <c r="V124" s="83"/>
      <c r="W124" s="83"/>
      <c r="X124" s="84"/>
      <c r="Y124" s="37"/>
      <c r="Z124" s="37"/>
      <c r="AA124" s="37"/>
      <c r="AB124" s="37"/>
      <c r="AC124" s="37"/>
      <c r="AD124" s="37"/>
      <c r="AE124" s="37"/>
      <c r="AT124" s="16" t="s">
        <v>467</v>
      </c>
      <c r="AU124" s="16" t="s">
        <v>89</v>
      </c>
    </row>
    <row r="125" s="2" customFormat="1" ht="55.5" customHeight="1">
      <c r="A125" s="37"/>
      <c r="B125" s="38"/>
      <c r="C125" s="199" t="s">
        <v>177</v>
      </c>
      <c r="D125" s="199" t="s">
        <v>135</v>
      </c>
      <c r="E125" s="200" t="s">
        <v>522</v>
      </c>
      <c r="F125" s="201" t="s">
        <v>523</v>
      </c>
      <c r="G125" s="202" t="s">
        <v>138</v>
      </c>
      <c r="H125" s="203">
        <v>400</v>
      </c>
      <c r="I125" s="204"/>
      <c r="J125" s="204"/>
      <c r="K125" s="205">
        <f>ROUND(P125*H125,2)</f>
        <v>0</v>
      </c>
      <c r="L125" s="201" t="s">
        <v>465</v>
      </c>
      <c r="M125" s="43"/>
      <c r="N125" s="206" t="s">
        <v>22</v>
      </c>
      <c r="O125" s="193" t="s">
        <v>48</v>
      </c>
      <c r="P125" s="194">
        <f>I125+J125</f>
        <v>0</v>
      </c>
      <c r="Q125" s="194">
        <f>ROUND(I125*H125,2)</f>
        <v>0</v>
      </c>
      <c r="R125" s="194">
        <f>ROUND(J125*H125,2)</f>
        <v>0</v>
      </c>
      <c r="S125" s="83"/>
      <c r="T125" s="195">
        <f>S125*H125</f>
        <v>0</v>
      </c>
      <c r="U125" s="195">
        <v>0</v>
      </c>
      <c r="V125" s="195">
        <f>U125*H125</f>
        <v>0</v>
      </c>
      <c r="W125" s="195">
        <v>0</v>
      </c>
      <c r="X125" s="196">
        <f>W125*H125</f>
        <v>0</v>
      </c>
      <c r="Y125" s="37"/>
      <c r="Z125" s="37"/>
      <c r="AA125" s="37"/>
      <c r="AB125" s="37"/>
      <c r="AC125" s="37"/>
      <c r="AD125" s="37"/>
      <c r="AE125" s="37"/>
      <c r="AR125" s="197" t="s">
        <v>473</v>
      </c>
      <c r="AT125" s="197" t="s">
        <v>135</v>
      </c>
      <c r="AU125" s="197" t="s">
        <v>89</v>
      </c>
      <c r="AY125" s="16" t="s">
        <v>132</v>
      </c>
      <c r="BE125" s="198">
        <f>IF(O125="základní",K125,0)</f>
        <v>0</v>
      </c>
      <c r="BF125" s="198">
        <f>IF(O125="snížená",K125,0)</f>
        <v>0</v>
      </c>
      <c r="BG125" s="198">
        <f>IF(O125="zákl. přenesená",K125,0)</f>
        <v>0</v>
      </c>
      <c r="BH125" s="198">
        <f>IF(O125="sníž. přenesená",K125,0)</f>
        <v>0</v>
      </c>
      <c r="BI125" s="198">
        <f>IF(O125="nulová",K125,0)</f>
        <v>0</v>
      </c>
      <c r="BJ125" s="16" t="s">
        <v>87</v>
      </c>
      <c r="BK125" s="198">
        <f>ROUND(P125*H125,2)</f>
        <v>0</v>
      </c>
      <c r="BL125" s="16" t="s">
        <v>473</v>
      </c>
      <c r="BM125" s="197" t="s">
        <v>524</v>
      </c>
    </row>
    <row r="126" s="2" customFormat="1">
      <c r="A126" s="37"/>
      <c r="B126" s="38"/>
      <c r="C126" s="39"/>
      <c r="D126" s="252" t="s">
        <v>467</v>
      </c>
      <c r="E126" s="39"/>
      <c r="F126" s="253" t="s">
        <v>525</v>
      </c>
      <c r="G126" s="39"/>
      <c r="H126" s="39"/>
      <c r="I126" s="209"/>
      <c r="J126" s="209"/>
      <c r="K126" s="39"/>
      <c r="L126" s="39"/>
      <c r="M126" s="43"/>
      <c r="N126" s="210"/>
      <c r="O126" s="211"/>
      <c r="P126" s="83"/>
      <c r="Q126" s="83"/>
      <c r="R126" s="83"/>
      <c r="S126" s="83"/>
      <c r="T126" s="83"/>
      <c r="U126" s="83"/>
      <c r="V126" s="83"/>
      <c r="W126" s="83"/>
      <c r="X126" s="84"/>
      <c r="Y126" s="37"/>
      <c r="Z126" s="37"/>
      <c r="AA126" s="37"/>
      <c r="AB126" s="37"/>
      <c r="AC126" s="37"/>
      <c r="AD126" s="37"/>
      <c r="AE126" s="37"/>
      <c r="AT126" s="16" t="s">
        <v>467</v>
      </c>
      <c r="AU126" s="16" t="s">
        <v>89</v>
      </c>
    </row>
    <row r="127" s="2" customFormat="1" ht="44.25" customHeight="1">
      <c r="A127" s="37"/>
      <c r="B127" s="38"/>
      <c r="C127" s="199" t="s">
        <v>179</v>
      </c>
      <c r="D127" s="199" t="s">
        <v>135</v>
      </c>
      <c r="E127" s="200" t="s">
        <v>526</v>
      </c>
      <c r="F127" s="201" t="s">
        <v>527</v>
      </c>
      <c r="G127" s="202" t="s">
        <v>464</v>
      </c>
      <c r="H127" s="203">
        <v>400</v>
      </c>
      <c r="I127" s="204"/>
      <c r="J127" s="204"/>
      <c r="K127" s="205">
        <f>ROUND(P127*H127,2)</f>
        <v>0</v>
      </c>
      <c r="L127" s="201" t="s">
        <v>465</v>
      </c>
      <c r="M127" s="43"/>
      <c r="N127" s="206" t="s">
        <v>22</v>
      </c>
      <c r="O127" s="193" t="s">
        <v>48</v>
      </c>
      <c r="P127" s="194">
        <f>I127+J127</f>
        <v>0</v>
      </c>
      <c r="Q127" s="194">
        <f>ROUND(I127*H127,2)</f>
        <v>0</v>
      </c>
      <c r="R127" s="194">
        <f>ROUND(J127*H127,2)</f>
        <v>0</v>
      </c>
      <c r="S127" s="83"/>
      <c r="T127" s="195">
        <f>S127*H127</f>
        <v>0</v>
      </c>
      <c r="U127" s="195">
        <v>2.1999999999999999E-05</v>
      </c>
      <c r="V127" s="195">
        <f>U127*H127</f>
        <v>0.0088000000000000005</v>
      </c>
      <c r="W127" s="195">
        <v>0</v>
      </c>
      <c r="X127" s="196">
        <f>W127*H127</f>
        <v>0</v>
      </c>
      <c r="Y127" s="37"/>
      <c r="Z127" s="37"/>
      <c r="AA127" s="37"/>
      <c r="AB127" s="37"/>
      <c r="AC127" s="37"/>
      <c r="AD127" s="37"/>
      <c r="AE127" s="37"/>
      <c r="AR127" s="197" t="s">
        <v>473</v>
      </c>
      <c r="AT127" s="197" t="s">
        <v>135</v>
      </c>
      <c r="AU127" s="197" t="s">
        <v>89</v>
      </c>
      <c r="AY127" s="16" t="s">
        <v>132</v>
      </c>
      <c r="BE127" s="198">
        <f>IF(O127="základní",K127,0)</f>
        <v>0</v>
      </c>
      <c r="BF127" s="198">
        <f>IF(O127="snížená",K127,0)</f>
        <v>0</v>
      </c>
      <c r="BG127" s="198">
        <f>IF(O127="zákl. přenesená",K127,0)</f>
        <v>0</v>
      </c>
      <c r="BH127" s="198">
        <f>IF(O127="sníž. přenesená",K127,0)</f>
        <v>0</v>
      </c>
      <c r="BI127" s="198">
        <f>IF(O127="nulová",K127,0)</f>
        <v>0</v>
      </c>
      <c r="BJ127" s="16" t="s">
        <v>87</v>
      </c>
      <c r="BK127" s="198">
        <f>ROUND(P127*H127,2)</f>
        <v>0</v>
      </c>
      <c r="BL127" s="16" t="s">
        <v>473</v>
      </c>
      <c r="BM127" s="197" t="s">
        <v>528</v>
      </c>
    </row>
    <row r="128" s="2" customFormat="1">
      <c r="A128" s="37"/>
      <c r="B128" s="38"/>
      <c r="C128" s="39"/>
      <c r="D128" s="252" t="s">
        <v>467</v>
      </c>
      <c r="E128" s="39"/>
      <c r="F128" s="253" t="s">
        <v>529</v>
      </c>
      <c r="G128" s="39"/>
      <c r="H128" s="39"/>
      <c r="I128" s="209"/>
      <c r="J128" s="209"/>
      <c r="K128" s="39"/>
      <c r="L128" s="39"/>
      <c r="M128" s="43"/>
      <c r="N128" s="210"/>
      <c r="O128" s="211"/>
      <c r="P128" s="83"/>
      <c r="Q128" s="83"/>
      <c r="R128" s="83"/>
      <c r="S128" s="83"/>
      <c r="T128" s="83"/>
      <c r="U128" s="83"/>
      <c r="V128" s="83"/>
      <c r="W128" s="83"/>
      <c r="X128" s="84"/>
      <c r="Y128" s="37"/>
      <c r="Z128" s="37"/>
      <c r="AA128" s="37"/>
      <c r="AB128" s="37"/>
      <c r="AC128" s="37"/>
      <c r="AD128" s="37"/>
      <c r="AE128" s="37"/>
      <c r="AT128" s="16" t="s">
        <v>467</v>
      </c>
      <c r="AU128" s="16" t="s">
        <v>89</v>
      </c>
    </row>
    <row r="129" s="2" customFormat="1" ht="44.25" customHeight="1">
      <c r="A129" s="37"/>
      <c r="B129" s="38"/>
      <c r="C129" s="199" t="s">
        <v>184</v>
      </c>
      <c r="D129" s="199" t="s">
        <v>135</v>
      </c>
      <c r="E129" s="200" t="s">
        <v>530</v>
      </c>
      <c r="F129" s="201" t="s">
        <v>531</v>
      </c>
      <c r="G129" s="202" t="s">
        <v>138</v>
      </c>
      <c r="H129" s="203">
        <v>14</v>
      </c>
      <c r="I129" s="204"/>
      <c r="J129" s="204"/>
      <c r="K129" s="205">
        <f>ROUND(P129*H129,2)</f>
        <v>0</v>
      </c>
      <c r="L129" s="201" t="s">
        <v>465</v>
      </c>
      <c r="M129" s="43"/>
      <c r="N129" s="206" t="s">
        <v>22</v>
      </c>
      <c r="O129" s="193" t="s">
        <v>48</v>
      </c>
      <c r="P129" s="194">
        <f>I129+J129</f>
        <v>0</v>
      </c>
      <c r="Q129" s="194">
        <f>ROUND(I129*H129,2)</f>
        <v>0</v>
      </c>
      <c r="R129" s="194">
        <f>ROUND(J129*H129,2)</f>
        <v>0</v>
      </c>
      <c r="S129" s="83"/>
      <c r="T129" s="195">
        <f>S129*H129</f>
        <v>0</v>
      </c>
      <c r="U129" s="195">
        <v>0.225634</v>
      </c>
      <c r="V129" s="195">
        <f>U129*H129</f>
        <v>3.1588760000000002</v>
      </c>
      <c r="W129" s="195">
        <v>0</v>
      </c>
      <c r="X129" s="196">
        <f>W129*H129</f>
        <v>0</v>
      </c>
      <c r="Y129" s="37"/>
      <c r="Z129" s="37"/>
      <c r="AA129" s="37"/>
      <c r="AB129" s="37"/>
      <c r="AC129" s="37"/>
      <c r="AD129" s="37"/>
      <c r="AE129" s="37"/>
      <c r="AR129" s="197" t="s">
        <v>473</v>
      </c>
      <c r="AT129" s="197" t="s">
        <v>135</v>
      </c>
      <c r="AU129" s="197" t="s">
        <v>89</v>
      </c>
      <c r="AY129" s="16" t="s">
        <v>132</v>
      </c>
      <c r="BE129" s="198">
        <f>IF(O129="základní",K129,0)</f>
        <v>0</v>
      </c>
      <c r="BF129" s="198">
        <f>IF(O129="snížená",K129,0)</f>
        <v>0</v>
      </c>
      <c r="BG129" s="198">
        <f>IF(O129="zákl. přenesená",K129,0)</f>
        <v>0</v>
      </c>
      <c r="BH129" s="198">
        <f>IF(O129="sníž. přenesená",K129,0)</f>
        <v>0</v>
      </c>
      <c r="BI129" s="198">
        <f>IF(O129="nulová",K129,0)</f>
        <v>0</v>
      </c>
      <c r="BJ129" s="16" t="s">
        <v>87</v>
      </c>
      <c r="BK129" s="198">
        <f>ROUND(P129*H129,2)</f>
        <v>0</v>
      </c>
      <c r="BL129" s="16" t="s">
        <v>473</v>
      </c>
      <c r="BM129" s="197" t="s">
        <v>532</v>
      </c>
    </row>
    <row r="130" s="2" customFormat="1">
      <c r="A130" s="37"/>
      <c r="B130" s="38"/>
      <c r="C130" s="39"/>
      <c r="D130" s="252" t="s">
        <v>467</v>
      </c>
      <c r="E130" s="39"/>
      <c r="F130" s="253" t="s">
        <v>533</v>
      </c>
      <c r="G130" s="39"/>
      <c r="H130" s="39"/>
      <c r="I130" s="209"/>
      <c r="J130" s="209"/>
      <c r="K130" s="39"/>
      <c r="L130" s="39"/>
      <c r="M130" s="43"/>
      <c r="N130" s="210"/>
      <c r="O130" s="211"/>
      <c r="P130" s="83"/>
      <c r="Q130" s="83"/>
      <c r="R130" s="83"/>
      <c r="S130" s="83"/>
      <c r="T130" s="83"/>
      <c r="U130" s="83"/>
      <c r="V130" s="83"/>
      <c r="W130" s="83"/>
      <c r="X130" s="84"/>
      <c r="Y130" s="37"/>
      <c r="Z130" s="37"/>
      <c r="AA130" s="37"/>
      <c r="AB130" s="37"/>
      <c r="AC130" s="37"/>
      <c r="AD130" s="37"/>
      <c r="AE130" s="37"/>
      <c r="AT130" s="16" t="s">
        <v>467</v>
      </c>
      <c r="AU130" s="16" t="s">
        <v>89</v>
      </c>
    </row>
    <row r="131" s="2" customFormat="1">
      <c r="A131" s="37"/>
      <c r="B131" s="38"/>
      <c r="C131" s="39"/>
      <c r="D131" s="207" t="s">
        <v>161</v>
      </c>
      <c r="E131" s="39"/>
      <c r="F131" s="208" t="s">
        <v>534</v>
      </c>
      <c r="G131" s="39"/>
      <c r="H131" s="39"/>
      <c r="I131" s="209"/>
      <c r="J131" s="209"/>
      <c r="K131" s="39"/>
      <c r="L131" s="39"/>
      <c r="M131" s="43"/>
      <c r="N131" s="210"/>
      <c r="O131" s="211"/>
      <c r="P131" s="83"/>
      <c r="Q131" s="83"/>
      <c r="R131" s="83"/>
      <c r="S131" s="83"/>
      <c r="T131" s="83"/>
      <c r="U131" s="83"/>
      <c r="V131" s="83"/>
      <c r="W131" s="83"/>
      <c r="X131" s="84"/>
      <c r="Y131" s="37"/>
      <c r="Z131" s="37"/>
      <c r="AA131" s="37"/>
      <c r="AB131" s="37"/>
      <c r="AC131" s="37"/>
      <c r="AD131" s="37"/>
      <c r="AE131" s="37"/>
      <c r="AT131" s="16" t="s">
        <v>161</v>
      </c>
      <c r="AU131" s="16" t="s">
        <v>89</v>
      </c>
    </row>
    <row r="132" s="2" customFormat="1" ht="44.25" customHeight="1">
      <c r="A132" s="37"/>
      <c r="B132" s="38"/>
      <c r="C132" s="199" t="s">
        <v>188</v>
      </c>
      <c r="D132" s="199" t="s">
        <v>135</v>
      </c>
      <c r="E132" s="200" t="s">
        <v>530</v>
      </c>
      <c r="F132" s="201" t="s">
        <v>531</v>
      </c>
      <c r="G132" s="202" t="s">
        <v>138</v>
      </c>
      <c r="H132" s="203">
        <v>400</v>
      </c>
      <c r="I132" s="204"/>
      <c r="J132" s="204"/>
      <c r="K132" s="205">
        <f>ROUND(P132*H132,2)</f>
        <v>0</v>
      </c>
      <c r="L132" s="201" t="s">
        <v>465</v>
      </c>
      <c r="M132" s="43"/>
      <c r="N132" s="206" t="s">
        <v>22</v>
      </c>
      <c r="O132" s="193" t="s">
        <v>48</v>
      </c>
      <c r="P132" s="194">
        <f>I132+J132</f>
        <v>0</v>
      </c>
      <c r="Q132" s="194">
        <f>ROUND(I132*H132,2)</f>
        <v>0</v>
      </c>
      <c r="R132" s="194">
        <f>ROUND(J132*H132,2)</f>
        <v>0</v>
      </c>
      <c r="S132" s="83"/>
      <c r="T132" s="195">
        <f>S132*H132</f>
        <v>0</v>
      </c>
      <c r="U132" s="195">
        <v>0.225634</v>
      </c>
      <c r="V132" s="195">
        <f>U132*H132</f>
        <v>90.253600000000006</v>
      </c>
      <c r="W132" s="195">
        <v>0</v>
      </c>
      <c r="X132" s="196">
        <f>W132*H132</f>
        <v>0</v>
      </c>
      <c r="Y132" s="37"/>
      <c r="Z132" s="37"/>
      <c r="AA132" s="37"/>
      <c r="AB132" s="37"/>
      <c r="AC132" s="37"/>
      <c r="AD132" s="37"/>
      <c r="AE132" s="37"/>
      <c r="AR132" s="197" t="s">
        <v>473</v>
      </c>
      <c r="AT132" s="197" t="s">
        <v>135</v>
      </c>
      <c r="AU132" s="197" t="s">
        <v>89</v>
      </c>
      <c r="AY132" s="16" t="s">
        <v>132</v>
      </c>
      <c r="BE132" s="198">
        <f>IF(O132="základní",K132,0)</f>
        <v>0</v>
      </c>
      <c r="BF132" s="198">
        <f>IF(O132="snížená",K132,0)</f>
        <v>0</v>
      </c>
      <c r="BG132" s="198">
        <f>IF(O132="zákl. přenesená",K132,0)</f>
        <v>0</v>
      </c>
      <c r="BH132" s="198">
        <f>IF(O132="sníž. přenesená",K132,0)</f>
        <v>0</v>
      </c>
      <c r="BI132" s="198">
        <f>IF(O132="nulová",K132,0)</f>
        <v>0</v>
      </c>
      <c r="BJ132" s="16" t="s">
        <v>87</v>
      </c>
      <c r="BK132" s="198">
        <f>ROUND(P132*H132,2)</f>
        <v>0</v>
      </c>
      <c r="BL132" s="16" t="s">
        <v>473</v>
      </c>
      <c r="BM132" s="197" t="s">
        <v>535</v>
      </c>
    </row>
    <row r="133" s="2" customFormat="1">
      <c r="A133" s="37"/>
      <c r="B133" s="38"/>
      <c r="C133" s="39"/>
      <c r="D133" s="252" t="s">
        <v>467</v>
      </c>
      <c r="E133" s="39"/>
      <c r="F133" s="253" t="s">
        <v>533</v>
      </c>
      <c r="G133" s="39"/>
      <c r="H133" s="39"/>
      <c r="I133" s="209"/>
      <c r="J133" s="209"/>
      <c r="K133" s="39"/>
      <c r="L133" s="39"/>
      <c r="M133" s="43"/>
      <c r="N133" s="210"/>
      <c r="O133" s="211"/>
      <c r="P133" s="83"/>
      <c r="Q133" s="83"/>
      <c r="R133" s="83"/>
      <c r="S133" s="83"/>
      <c r="T133" s="83"/>
      <c r="U133" s="83"/>
      <c r="V133" s="83"/>
      <c r="W133" s="83"/>
      <c r="X133" s="84"/>
      <c r="Y133" s="37"/>
      <c r="Z133" s="37"/>
      <c r="AA133" s="37"/>
      <c r="AB133" s="37"/>
      <c r="AC133" s="37"/>
      <c r="AD133" s="37"/>
      <c r="AE133" s="37"/>
      <c r="AT133" s="16" t="s">
        <v>467</v>
      </c>
      <c r="AU133" s="16" t="s">
        <v>89</v>
      </c>
    </row>
    <row r="134" s="2" customFormat="1">
      <c r="A134" s="37"/>
      <c r="B134" s="38"/>
      <c r="C134" s="39"/>
      <c r="D134" s="207" t="s">
        <v>161</v>
      </c>
      <c r="E134" s="39"/>
      <c r="F134" s="208" t="s">
        <v>536</v>
      </c>
      <c r="G134" s="39"/>
      <c r="H134" s="39"/>
      <c r="I134" s="209"/>
      <c r="J134" s="209"/>
      <c r="K134" s="39"/>
      <c r="L134" s="39"/>
      <c r="M134" s="43"/>
      <c r="N134" s="210"/>
      <c r="O134" s="211"/>
      <c r="P134" s="83"/>
      <c r="Q134" s="83"/>
      <c r="R134" s="83"/>
      <c r="S134" s="83"/>
      <c r="T134" s="83"/>
      <c r="U134" s="83"/>
      <c r="V134" s="83"/>
      <c r="W134" s="83"/>
      <c r="X134" s="84"/>
      <c r="Y134" s="37"/>
      <c r="Z134" s="37"/>
      <c r="AA134" s="37"/>
      <c r="AB134" s="37"/>
      <c r="AC134" s="37"/>
      <c r="AD134" s="37"/>
      <c r="AE134" s="37"/>
      <c r="AT134" s="16" t="s">
        <v>161</v>
      </c>
      <c r="AU134" s="16" t="s">
        <v>89</v>
      </c>
    </row>
    <row r="135" s="2" customFormat="1" ht="62.7" customHeight="1">
      <c r="A135" s="37"/>
      <c r="B135" s="38"/>
      <c r="C135" s="199" t="s">
        <v>9</v>
      </c>
      <c r="D135" s="199" t="s">
        <v>135</v>
      </c>
      <c r="E135" s="200" t="s">
        <v>537</v>
      </c>
      <c r="F135" s="201" t="s">
        <v>538</v>
      </c>
      <c r="G135" s="202" t="s">
        <v>464</v>
      </c>
      <c r="H135" s="203">
        <v>400</v>
      </c>
      <c r="I135" s="204"/>
      <c r="J135" s="204"/>
      <c r="K135" s="205">
        <f>ROUND(P135*H135,2)</f>
        <v>0</v>
      </c>
      <c r="L135" s="201" t="s">
        <v>465</v>
      </c>
      <c r="M135" s="43"/>
      <c r="N135" s="206" t="s">
        <v>22</v>
      </c>
      <c r="O135" s="193" t="s">
        <v>48</v>
      </c>
      <c r="P135" s="194">
        <f>I135+J135</f>
        <v>0</v>
      </c>
      <c r="Q135" s="194">
        <f>ROUND(I135*H135,2)</f>
        <v>0</v>
      </c>
      <c r="R135" s="194">
        <f>ROUND(J135*H135,2)</f>
        <v>0</v>
      </c>
      <c r="S135" s="83"/>
      <c r="T135" s="195">
        <f>S135*H135</f>
        <v>0</v>
      </c>
      <c r="U135" s="195">
        <v>0.084250000000000005</v>
      </c>
      <c r="V135" s="195">
        <f>U135*H135</f>
        <v>33.700000000000003</v>
      </c>
      <c r="W135" s="195">
        <v>0</v>
      </c>
      <c r="X135" s="196">
        <f>W135*H135</f>
        <v>0</v>
      </c>
      <c r="Y135" s="37"/>
      <c r="Z135" s="37"/>
      <c r="AA135" s="37"/>
      <c r="AB135" s="37"/>
      <c r="AC135" s="37"/>
      <c r="AD135" s="37"/>
      <c r="AE135" s="37"/>
      <c r="AR135" s="197" t="s">
        <v>473</v>
      </c>
      <c r="AT135" s="197" t="s">
        <v>135</v>
      </c>
      <c r="AU135" s="197" t="s">
        <v>89</v>
      </c>
      <c r="AY135" s="16" t="s">
        <v>132</v>
      </c>
      <c r="BE135" s="198">
        <f>IF(O135="základní",K135,0)</f>
        <v>0</v>
      </c>
      <c r="BF135" s="198">
        <f>IF(O135="snížená",K135,0)</f>
        <v>0</v>
      </c>
      <c r="BG135" s="198">
        <f>IF(O135="zákl. přenesená",K135,0)</f>
        <v>0</v>
      </c>
      <c r="BH135" s="198">
        <f>IF(O135="sníž. přenesená",K135,0)</f>
        <v>0</v>
      </c>
      <c r="BI135" s="198">
        <f>IF(O135="nulová",K135,0)</f>
        <v>0</v>
      </c>
      <c r="BJ135" s="16" t="s">
        <v>87</v>
      </c>
      <c r="BK135" s="198">
        <f>ROUND(P135*H135,2)</f>
        <v>0</v>
      </c>
      <c r="BL135" s="16" t="s">
        <v>473</v>
      </c>
      <c r="BM135" s="197" t="s">
        <v>539</v>
      </c>
    </row>
    <row r="136" s="2" customFormat="1">
      <c r="A136" s="37"/>
      <c r="B136" s="38"/>
      <c r="C136" s="39"/>
      <c r="D136" s="252" t="s">
        <v>467</v>
      </c>
      <c r="E136" s="39"/>
      <c r="F136" s="253" t="s">
        <v>540</v>
      </c>
      <c r="G136" s="39"/>
      <c r="H136" s="39"/>
      <c r="I136" s="209"/>
      <c r="J136" s="209"/>
      <c r="K136" s="39"/>
      <c r="L136" s="39"/>
      <c r="M136" s="43"/>
      <c r="N136" s="210"/>
      <c r="O136" s="211"/>
      <c r="P136" s="83"/>
      <c r="Q136" s="83"/>
      <c r="R136" s="83"/>
      <c r="S136" s="83"/>
      <c r="T136" s="83"/>
      <c r="U136" s="83"/>
      <c r="V136" s="83"/>
      <c r="W136" s="83"/>
      <c r="X136" s="84"/>
      <c r="Y136" s="37"/>
      <c r="Z136" s="37"/>
      <c r="AA136" s="37"/>
      <c r="AB136" s="37"/>
      <c r="AC136" s="37"/>
      <c r="AD136" s="37"/>
      <c r="AE136" s="37"/>
      <c r="AT136" s="16" t="s">
        <v>467</v>
      </c>
      <c r="AU136" s="16" t="s">
        <v>89</v>
      </c>
    </row>
    <row r="137" s="2" customFormat="1" ht="16.5" customHeight="1">
      <c r="A137" s="37"/>
      <c r="B137" s="38"/>
      <c r="C137" s="183" t="s">
        <v>195</v>
      </c>
      <c r="D137" s="183" t="s">
        <v>126</v>
      </c>
      <c r="E137" s="184" t="s">
        <v>541</v>
      </c>
      <c r="F137" s="185" t="s">
        <v>542</v>
      </c>
      <c r="G137" s="186" t="s">
        <v>464</v>
      </c>
      <c r="H137" s="187">
        <v>40</v>
      </c>
      <c r="I137" s="188"/>
      <c r="J137" s="189"/>
      <c r="K137" s="190">
        <f>ROUND(P137*H137,2)</f>
        <v>0</v>
      </c>
      <c r="L137" s="185" t="s">
        <v>22</v>
      </c>
      <c r="M137" s="191"/>
      <c r="N137" s="192" t="s">
        <v>22</v>
      </c>
      <c r="O137" s="193" t="s">
        <v>48</v>
      </c>
      <c r="P137" s="194">
        <f>I137+J137</f>
        <v>0</v>
      </c>
      <c r="Q137" s="194">
        <f>ROUND(I137*H137,2)</f>
        <v>0</v>
      </c>
      <c r="R137" s="194">
        <f>ROUND(J137*H137,2)</f>
        <v>0</v>
      </c>
      <c r="S137" s="83"/>
      <c r="T137" s="195">
        <f>S137*H137</f>
        <v>0</v>
      </c>
      <c r="U137" s="195">
        <v>0.152</v>
      </c>
      <c r="V137" s="195">
        <f>U137*H137</f>
        <v>6.0800000000000001</v>
      </c>
      <c r="W137" s="195">
        <v>0</v>
      </c>
      <c r="X137" s="196">
        <f>W137*H137</f>
        <v>0</v>
      </c>
      <c r="Y137" s="37"/>
      <c r="Z137" s="37"/>
      <c r="AA137" s="37"/>
      <c r="AB137" s="37"/>
      <c r="AC137" s="37"/>
      <c r="AD137" s="37"/>
      <c r="AE137" s="37"/>
      <c r="AR137" s="197" t="s">
        <v>543</v>
      </c>
      <c r="AT137" s="197" t="s">
        <v>126</v>
      </c>
      <c r="AU137" s="197" t="s">
        <v>89</v>
      </c>
      <c r="AY137" s="16" t="s">
        <v>132</v>
      </c>
      <c r="BE137" s="198">
        <f>IF(O137="základní",K137,0)</f>
        <v>0</v>
      </c>
      <c r="BF137" s="198">
        <f>IF(O137="snížená",K137,0)</f>
        <v>0</v>
      </c>
      <c r="BG137" s="198">
        <f>IF(O137="zákl. přenesená",K137,0)</f>
        <v>0</v>
      </c>
      <c r="BH137" s="198">
        <f>IF(O137="sníž. přenesená",K137,0)</f>
        <v>0</v>
      </c>
      <c r="BI137" s="198">
        <f>IF(O137="nulová",K137,0)</f>
        <v>0</v>
      </c>
      <c r="BJ137" s="16" t="s">
        <v>87</v>
      </c>
      <c r="BK137" s="198">
        <f>ROUND(P137*H137,2)</f>
        <v>0</v>
      </c>
      <c r="BL137" s="16" t="s">
        <v>543</v>
      </c>
      <c r="BM137" s="197" t="s">
        <v>544</v>
      </c>
    </row>
    <row r="138" s="2" customFormat="1">
      <c r="A138" s="37"/>
      <c r="B138" s="38"/>
      <c r="C138" s="39"/>
      <c r="D138" s="207" t="s">
        <v>161</v>
      </c>
      <c r="E138" s="39"/>
      <c r="F138" s="208" t="s">
        <v>545</v>
      </c>
      <c r="G138" s="39"/>
      <c r="H138" s="39"/>
      <c r="I138" s="209"/>
      <c r="J138" s="209"/>
      <c r="K138" s="39"/>
      <c r="L138" s="39"/>
      <c r="M138" s="43"/>
      <c r="N138" s="210"/>
      <c r="O138" s="211"/>
      <c r="P138" s="83"/>
      <c r="Q138" s="83"/>
      <c r="R138" s="83"/>
      <c r="S138" s="83"/>
      <c r="T138" s="83"/>
      <c r="U138" s="83"/>
      <c r="V138" s="83"/>
      <c r="W138" s="83"/>
      <c r="X138" s="84"/>
      <c r="Y138" s="37"/>
      <c r="Z138" s="37"/>
      <c r="AA138" s="37"/>
      <c r="AB138" s="37"/>
      <c r="AC138" s="37"/>
      <c r="AD138" s="37"/>
      <c r="AE138" s="37"/>
      <c r="AT138" s="16" t="s">
        <v>161</v>
      </c>
      <c r="AU138" s="16" t="s">
        <v>89</v>
      </c>
    </row>
    <row r="139" s="2" customFormat="1" ht="55.5" customHeight="1">
      <c r="A139" s="37"/>
      <c r="B139" s="38"/>
      <c r="C139" s="199" t="s">
        <v>197</v>
      </c>
      <c r="D139" s="199" t="s">
        <v>135</v>
      </c>
      <c r="E139" s="200" t="s">
        <v>546</v>
      </c>
      <c r="F139" s="201" t="s">
        <v>547</v>
      </c>
      <c r="G139" s="202" t="s">
        <v>464</v>
      </c>
      <c r="H139" s="203">
        <v>400</v>
      </c>
      <c r="I139" s="204"/>
      <c r="J139" s="204"/>
      <c r="K139" s="205">
        <f>ROUND(P139*H139,2)</f>
        <v>0</v>
      </c>
      <c r="L139" s="201" t="s">
        <v>465</v>
      </c>
      <c r="M139" s="43"/>
      <c r="N139" s="206" t="s">
        <v>22</v>
      </c>
      <c r="O139" s="193" t="s">
        <v>48</v>
      </c>
      <c r="P139" s="194">
        <f>I139+J139</f>
        <v>0</v>
      </c>
      <c r="Q139" s="194">
        <f>ROUND(I139*H139,2)</f>
        <v>0</v>
      </c>
      <c r="R139" s="194">
        <f>ROUND(J139*H139,2)</f>
        <v>0</v>
      </c>
      <c r="S139" s="83"/>
      <c r="T139" s="195">
        <f>S139*H139</f>
        <v>0</v>
      </c>
      <c r="U139" s="195">
        <v>0</v>
      </c>
      <c r="V139" s="195">
        <f>U139*H139</f>
        <v>0</v>
      </c>
      <c r="W139" s="195">
        <v>0.29499999999999998</v>
      </c>
      <c r="X139" s="196">
        <f>W139*H139</f>
        <v>118</v>
      </c>
      <c r="Y139" s="37"/>
      <c r="Z139" s="37"/>
      <c r="AA139" s="37"/>
      <c r="AB139" s="37"/>
      <c r="AC139" s="37"/>
      <c r="AD139" s="37"/>
      <c r="AE139" s="37"/>
      <c r="AR139" s="197" t="s">
        <v>473</v>
      </c>
      <c r="AT139" s="197" t="s">
        <v>135</v>
      </c>
      <c r="AU139" s="197" t="s">
        <v>89</v>
      </c>
      <c r="AY139" s="16" t="s">
        <v>132</v>
      </c>
      <c r="BE139" s="198">
        <f>IF(O139="základní",K139,0)</f>
        <v>0</v>
      </c>
      <c r="BF139" s="198">
        <f>IF(O139="snížená",K139,0)</f>
        <v>0</v>
      </c>
      <c r="BG139" s="198">
        <f>IF(O139="zákl. přenesená",K139,0)</f>
        <v>0</v>
      </c>
      <c r="BH139" s="198">
        <f>IF(O139="sníž. přenesená",K139,0)</f>
        <v>0</v>
      </c>
      <c r="BI139" s="198">
        <f>IF(O139="nulová",K139,0)</f>
        <v>0</v>
      </c>
      <c r="BJ139" s="16" t="s">
        <v>87</v>
      </c>
      <c r="BK139" s="198">
        <f>ROUND(P139*H139,2)</f>
        <v>0</v>
      </c>
      <c r="BL139" s="16" t="s">
        <v>473</v>
      </c>
      <c r="BM139" s="197" t="s">
        <v>548</v>
      </c>
    </row>
    <row r="140" s="2" customFormat="1">
      <c r="A140" s="37"/>
      <c r="B140" s="38"/>
      <c r="C140" s="39"/>
      <c r="D140" s="252" t="s">
        <v>467</v>
      </c>
      <c r="E140" s="39"/>
      <c r="F140" s="253" t="s">
        <v>549</v>
      </c>
      <c r="G140" s="39"/>
      <c r="H140" s="39"/>
      <c r="I140" s="209"/>
      <c r="J140" s="209"/>
      <c r="K140" s="39"/>
      <c r="L140" s="39"/>
      <c r="M140" s="43"/>
      <c r="N140" s="210"/>
      <c r="O140" s="211"/>
      <c r="P140" s="83"/>
      <c r="Q140" s="83"/>
      <c r="R140" s="83"/>
      <c r="S140" s="83"/>
      <c r="T140" s="83"/>
      <c r="U140" s="83"/>
      <c r="V140" s="83"/>
      <c r="W140" s="83"/>
      <c r="X140" s="84"/>
      <c r="Y140" s="37"/>
      <c r="Z140" s="37"/>
      <c r="AA140" s="37"/>
      <c r="AB140" s="37"/>
      <c r="AC140" s="37"/>
      <c r="AD140" s="37"/>
      <c r="AE140" s="37"/>
      <c r="AT140" s="16" t="s">
        <v>467</v>
      </c>
      <c r="AU140" s="16" t="s">
        <v>89</v>
      </c>
    </row>
    <row r="141" s="11" customFormat="1">
      <c r="A141" s="11"/>
      <c r="B141" s="212"/>
      <c r="C141" s="213"/>
      <c r="D141" s="207" t="s">
        <v>163</v>
      </c>
      <c r="E141" s="214" t="s">
        <v>22</v>
      </c>
      <c r="F141" s="215" t="s">
        <v>550</v>
      </c>
      <c r="G141" s="213"/>
      <c r="H141" s="216">
        <v>400</v>
      </c>
      <c r="I141" s="217"/>
      <c r="J141" s="217"/>
      <c r="K141" s="213"/>
      <c r="L141" s="213"/>
      <c r="M141" s="218"/>
      <c r="N141" s="219"/>
      <c r="O141" s="220"/>
      <c r="P141" s="220"/>
      <c r="Q141" s="220"/>
      <c r="R141" s="220"/>
      <c r="S141" s="220"/>
      <c r="T141" s="220"/>
      <c r="U141" s="220"/>
      <c r="V141" s="220"/>
      <c r="W141" s="220"/>
      <c r="X141" s="221"/>
      <c r="Y141" s="11"/>
      <c r="Z141" s="11"/>
      <c r="AA141" s="11"/>
      <c r="AB141" s="11"/>
      <c r="AC141" s="11"/>
      <c r="AD141" s="11"/>
      <c r="AE141" s="11"/>
      <c r="AT141" s="222" t="s">
        <v>163</v>
      </c>
      <c r="AU141" s="222" t="s">
        <v>89</v>
      </c>
      <c r="AV141" s="11" t="s">
        <v>89</v>
      </c>
      <c r="AW141" s="11" t="s">
        <v>5</v>
      </c>
      <c r="AX141" s="11" t="s">
        <v>87</v>
      </c>
      <c r="AY141" s="222" t="s">
        <v>132</v>
      </c>
    </row>
    <row r="142" s="2" customFormat="1" ht="44.25" customHeight="1">
      <c r="A142" s="37"/>
      <c r="B142" s="38"/>
      <c r="C142" s="199" t="s">
        <v>201</v>
      </c>
      <c r="D142" s="199" t="s">
        <v>135</v>
      </c>
      <c r="E142" s="200" t="s">
        <v>551</v>
      </c>
      <c r="F142" s="201" t="s">
        <v>552</v>
      </c>
      <c r="G142" s="202" t="s">
        <v>464</v>
      </c>
      <c r="H142" s="203">
        <v>400</v>
      </c>
      <c r="I142" s="204"/>
      <c r="J142" s="204"/>
      <c r="K142" s="205">
        <f>ROUND(P142*H142,2)</f>
        <v>0</v>
      </c>
      <c r="L142" s="201" t="s">
        <v>465</v>
      </c>
      <c r="M142" s="43"/>
      <c r="N142" s="206" t="s">
        <v>22</v>
      </c>
      <c r="O142" s="193" t="s">
        <v>48</v>
      </c>
      <c r="P142" s="194">
        <f>I142+J142</f>
        <v>0</v>
      </c>
      <c r="Q142" s="194">
        <f>ROUND(I142*H142,2)</f>
        <v>0</v>
      </c>
      <c r="R142" s="194">
        <f>ROUND(J142*H142,2)</f>
        <v>0</v>
      </c>
      <c r="S142" s="83"/>
      <c r="T142" s="195">
        <f>S142*H142</f>
        <v>0</v>
      </c>
      <c r="U142" s="195">
        <v>0</v>
      </c>
      <c r="V142" s="195">
        <f>U142*H142</f>
        <v>0</v>
      </c>
      <c r="W142" s="195">
        <v>0.29999999999999999</v>
      </c>
      <c r="X142" s="196">
        <f>W142*H142</f>
        <v>120</v>
      </c>
      <c r="Y142" s="37"/>
      <c r="Z142" s="37"/>
      <c r="AA142" s="37"/>
      <c r="AB142" s="37"/>
      <c r="AC142" s="37"/>
      <c r="AD142" s="37"/>
      <c r="AE142" s="37"/>
      <c r="AR142" s="197" t="s">
        <v>473</v>
      </c>
      <c r="AT142" s="197" t="s">
        <v>135</v>
      </c>
      <c r="AU142" s="197" t="s">
        <v>89</v>
      </c>
      <c r="AY142" s="16" t="s">
        <v>132</v>
      </c>
      <c r="BE142" s="198">
        <f>IF(O142="základní",K142,0)</f>
        <v>0</v>
      </c>
      <c r="BF142" s="198">
        <f>IF(O142="snížená",K142,0)</f>
        <v>0</v>
      </c>
      <c r="BG142" s="198">
        <f>IF(O142="zákl. přenesená",K142,0)</f>
        <v>0</v>
      </c>
      <c r="BH142" s="198">
        <f>IF(O142="sníž. přenesená",K142,0)</f>
        <v>0</v>
      </c>
      <c r="BI142" s="198">
        <f>IF(O142="nulová",K142,0)</f>
        <v>0</v>
      </c>
      <c r="BJ142" s="16" t="s">
        <v>87</v>
      </c>
      <c r="BK142" s="198">
        <f>ROUND(P142*H142,2)</f>
        <v>0</v>
      </c>
      <c r="BL142" s="16" t="s">
        <v>473</v>
      </c>
      <c r="BM142" s="197" t="s">
        <v>553</v>
      </c>
    </row>
    <row r="143" s="2" customFormat="1">
      <c r="A143" s="37"/>
      <c r="B143" s="38"/>
      <c r="C143" s="39"/>
      <c r="D143" s="252" t="s">
        <v>467</v>
      </c>
      <c r="E143" s="39"/>
      <c r="F143" s="253" t="s">
        <v>554</v>
      </c>
      <c r="G143" s="39"/>
      <c r="H143" s="39"/>
      <c r="I143" s="209"/>
      <c r="J143" s="209"/>
      <c r="K143" s="39"/>
      <c r="L143" s="39"/>
      <c r="M143" s="43"/>
      <c r="N143" s="210"/>
      <c r="O143" s="211"/>
      <c r="P143" s="83"/>
      <c r="Q143" s="83"/>
      <c r="R143" s="83"/>
      <c r="S143" s="83"/>
      <c r="T143" s="83"/>
      <c r="U143" s="83"/>
      <c r="V143" s="83"/>
      <c r="W143" s="83"/>
      <c r="X143" s="84"/>
      <c r="Y143" s="37"/>
      <c r="Z143" s="37"/>
      <c r="AA143" s="37"/>
      <c r="AB143" s="37"/>
      <c r="AC143" s="37"/>
      <c r="AD143" s="37"/>
      <c r="AE143" s="37"/>
      <c r="AT143" s="16" t="s">
        <v>467</v>
      </c>
      <c r="AU143" s="16" t="s">
        <v>89</v>
      </c>
    </row>
    <row r="144" s="2" customFormat="1" ht="44.25" customHeight="1">
      <c r="A144" s="37"/>
      <c r="B144" s="38"/>
      <c r="C144" s="199" t="s">
        <v>207</v>
      </c>
      <c r="D144" s="199" t="s">
        <v>135</v>
      </c>
      <c r="E144" s="200" t="s">
        <v>555</v>
      </c>
      <c r="F144" s="201" t="s">
        <v>556</v>
      </c>
      <c r="G144" s="202" t="s">
        <v>419</v>
      </c>
      <c r="H144" s="203">
        <v>50</v>
      </c>
      <c r="I144" s="204"/>
      <c r="J144" s="204"/>
      <c r="K144" s="205">
        <f>ROUND(P144*H144,2)</f>
        <v>0</v>
      </c>
      <c r="L144" s="201" t="s">
        <v>465</v>
      </c>
      <c r="M144" s="43"/>
      <c r="N144" s="206" t="s">
        <v>22</v>
      </c>
      <c r="O144" s="193" t="s">
        <v>48</v>
      </c>
      <c r="P144" s="194">
        <f>I144+J144</f>
        <v>0</v>
      </c>
      <c r="Q144" s="194">
        <f>ROUND(I144*H144,2)</f>
        <v>0</v>
      </c>
      <c r="R144" s="194">
        <f>ROUND(J144*H144,2)</f>
        <v>0</v>
      </c>
      <c r="S144" s="83"/>
      <c r="T144" s="195">
        <f>S144*H144</f>
        <v>0</v>
      </c>
      <c r="U144" s="195">
        <v>0</v>
      </c>
      <c r="V144" s="195">
        <f>U144*H144</f>
        <v>0</v>
      </c>
      <c r="W144" s="195">
        <v>0</v>
      </c>
      <c r="X144" s="196">
        <f>W144*H144</f>
        <v>0</v>
      </c>
      <c r="Y144" s="37"/>
      <c r="Z144" s="37"/>
      <c r="AA144" s="37"/>
      <c r="AB144" s="37"/>
      <c r="AC144" s="37"/>
      <c r="AD144" s="37"/>
      <c r="AE144" s="37"/>
      <c r="AR144" s="197" t="s">
        <v>473</v>
      </c>
      <c r="AT144" s="197" t="s">
        <v>135</v>
      </c>
      <c r="AU144" s="197" t="s">
        <v>89</v>
      </c>
      <c r="AY144" s="16" t="s">
        <v>132</v>
      </c>
      <c r="BE144" s="198">
        <f>IF(O144="základní",K144,0)</f>
        <v>0</v>
      </c>
      <c r="BF144" s="198">
        <f>IF(O144="snížená",K144,0)</f>
        <v>0</v>
      </c>
      <c r="BG144" s="198">
        <f>IF(O144="zákl. přenesená",K144,0)</f>
        <v>0</v>
      </c>
      <c r="BH144" s="198">
        <f>IF(O144="sníž. přenesená",K144,0)</f>
        <v>0</v>
      </c>
      <c r="BI144" s="198">
        <f>IF(O144="nulová",K144,0)</f>
        <v>0</v>
      </c>
      <c r="BJ144" s="16" t="s">
        <v>87</v>
      </c>
      <c r="BK144" s="198">
        <f>ROUND(P144*H144,2)</f>
        <v>0</v>
      </c>
      <c r="BL144" s="16" t="s">
        <v>473</v>
      </c>
      <c r="BM144" s="197" t="s">
        <v>557</v>
      </c>
    </row>
    <row r="145" s="2" customFormat="1">
      <c r="A145" s="37"/>
      <c r="B145" s="38"/>
      <c r="C145" s="39"/>
      <c r="D145" s="252" t="s">
        <v>467</v>
      </c>
      <c r="E145" s="39"/>
      <c r="F145" s="253" t="s">
        <v>558</v>
      </c>
      <c r="G145" s="39"/>
      <c r="H145" s="39"/>
      <c r="I145" s="209"/>
      <c r="J145" s="209"/>
      <c r="K145" s="39"/>
      <c r="L145" s="39"/>
      <c r="M145" s="43"/>
      <c r="N145" s="210"/>
      <c r="O145" s="211"/>
      <c r="P145" s="83"/>
      <c r="Q145" s="83"/>
      <c r="R145" s="83"/>
      <c r="S145" s="83"/>
      <c r="T145" s="83"/>
      <c r="U145" s="83"/>
      <c r="V145" s="83"/>
      <c r="W145" s="83"/>
      <c r="X145" s="84"/>
      <c r="Y145" s="37"/>
      <c r="Z145" s="37"/>
      <c r="AA145" s="37"/>
      <c r="AB145" s="37"/>
      <c r="AC145" s="37"/>
      <c r="AD145" s="37"/>
      <c r="AE145" s="37"/>
      <c r="AT145" s="16" t="s">
        <v>467</v>
      </c>
      <c r="AU145" s="16" t="s">
        <v>89</v>
      </c>
    </row>
    <row r="146" s="12" customFormat="1" ht="25.92" customHeight="1">
      <c r="A146" s="12"/>
      <c r="B146" s="223"/>
      <c r="C146" s="224"/>
      <c r="D146" s="225" t="s">
        <v>78</v>
      </c>
      <c r="E146" s="226" t="s">
        <v>559</v>
      </c>
      <c r="F146" s="226" t="s">
        <v>560</v>
      </c>
      <c r="G146" s="224"/>
      <c r="H146" s="224"/>
      <c r="I146" s="227"/>
      <c r="J146" s="227"/>
      <c r="K146" s="228">
        <f>BK146</f>
        <v>0</v>
      </c>
      <c r="L146" s="224"/>
      <c r="M146" s="229"/>
      <c r="N146" s="230"/>
      <c r="O146" s="231"/>
      <c r="P146" s="231"/>
      <c r="Q146" s="232">
        <f>SUM(Q147:Q158)</f>
        <v>0</v>
      </c>
      <c r="R146" s="232">
        <f>SUM(R147:R158)</f>
        <v>0</v>
      </c>
      <c r="S146" s="231"/>
      <c r="T146" s="233">
        <f>SUM(T147:T158)</f>
        <v>0</v>
      </c>
      <c r="U146" s="231"/>
      <c r="V146" s="233">
        <f>SUM(V147:V158)</f>
        <v>0.03576</v>
      </c>
      <c r="W146" s="231"/>
      <c r="X146" s="234">
        <f>SUM(X147:X158)</f>
        <v>0</v>
      </c>
      <c r="Y146" s="12"/>
      <c r="Z146" s="12"/>
      <c r="AA146" s="12"/>
      <c r="AB146" s="12"/>
      <c r="AC146" s="12"/>
      <c r="AD146" s="12"/>
      <c r="AE146" s="12"/>
      <c r="AR146" s="235" t="s">
        <v>133</v>
      </c>
      <c r="AT146" s="236" t="s">
        <v>78</v>
      </c>
      <c r="AU146" s="236" t="s">
        <v>79</v>
      </c>
      <c r="AY146" s="235" t="s">
        <v>132</v>
      </c>
      <c r="BK146" s="237">
        <f>SUM(BK147:BK158)</f>
        <v>0</v>
      </c>
    </row>
    <row r="147" s="2" customFormat="1" ht="24.15" customHeight="1">
      <c r="A147" s="37"/>
      <c r="B147" s="38"/>
      <c r="C147" s="199" t="s">
        <v>212</v>
      </c>
      <c r="D147" s="199" t="s">
        <v>135</v>
      </c>
      <c r="E147" s="200" t="s">
        <v>561</v>
      </c>
      <c r="F147" s="201" t="s">
        <v>562</v>
      </c>
      <c r="G147" s="202" t="s">
        <v>204</v>
      </c>
      <c r="H147" s="203">
        <v>36</v>
      </c>
      <c r="I147" s="204"/>
      <c r="J147" s="204"/>
      <c r="K147" s="205">
        <f>ROUND(P147*H147,2)</f>
        <v>0</v>
      </c>
      <c r="L147" s="201" t="s">
        <v>465</v>
      </c>
      <c r="M147" s="43"/>
      <c r="N147" s="206" t="s">
        <v>22</v>
      </c>
      <c r="O147" s="193" t="s">
        <v>48</v>
      </c>
      <c r="P147" s="194">
        <f>I147+J147</f>
        <v>0</v>
      </c>
      <c r="Q147" s="194">
        <f>ROUND(I147*H147,2)</f>
        <v>0</v>
      </c>
      <c r="R147" s="194">
        <f>ROUND(J147*H147,2)</f>
        <v>0</v>
      </c>
      <c r="S147" s="83"/>
      <c r="T147" s="195">
        <f>S147*H147</f>
        <v>0</v>
      </c>
      <c r="U147" s="195">
        <v>0</v>
      </c>
      <c r="V147" s="195">
        <f>U147*H147</f>
        <v>0</v>
      </c>
      <c r="W147" s="195">
        <v>0</v>
      </c>
      <c r="X147" s="196">
        <f>W147*H147</f>
        <v>0</v>
      </c>
      <c r="Y147" s="37"/>
      <c r="Z147" s="37"/>
      <c r="AA147" s="37"/>
      <c r="AB147" s="37"/>
      <c r="AC147" s="37"/>
      <c r="AD147" s="37"/>
      <c r="AE147" s="37"/>
      <c r="AR147" s="197" t="s">
        <v>140</v>
      </c>
      <c r="AT147" s="197" t="s">
        <v>135</v>
      </c>
      <c r="AU147" s="197" t="s">
        <v>87</v>
      </c>
      <c r="AY147" s="16" t="s">
        <v>132</v>
      </c>
      <c r="BE147" s="198">
        <f>IF(O147="základní",K147,0)</f>
        <v>0</v>
      </c>
      <c r="BF147" s="198">
        <f>IF(O147="snížená",K147,0)</f>
        <v>0</v>
      </c>
      <c r="BG147" s="198">
        <f>IF(O147="zákl. přenesená",K147,0)</f>
        <v>0</v>
      </c>
      <c r="BH147" s="198">
        <f>IF(O147="sníž. přenesená",K147,0)</f>
        <v>0</v>
      </c>
      <c r="BI147" s="198">
        <f>IF(O147="nulová",K147,0)</f>
        <v>0</v>
      </c>
      <c r="BJ147" s="16" t="s">
        <v>87</v>
      </c>
      <c r="BK147" s="198">
        <f>ROUND(P147*H147,2)</f>
        <v>0</v>
      </c>
      <c r="BL147" s="16" t="s">
        <v>140</v>
      </c>
      <c r="BM147" s="197" t="s">
        <v>563</v>
      </c>
    </row>
    <row r="148" s="2" customFormat="1">
      <c r="A148" s="37"/>
      <c r="B148" s="38"/>
      <c r="C148" s="39"/>
      <c r="D148" s="252" t="s">
        <v>467</v>
      </c>
      <c r="E148" s="39"/>
      <c r="F148" s="253" t="s">
        <v>564</v>
      </c>
      <c r="G148" s="39"/>
      <c r="H148" s="39"/>
      <c r="I148" s="209"/>
      <c r="J148" s="209"/>
      <c r="K148" s="39"/>
      <c r="L148" s="39"/>
      <c r="M148" s="43"/>
      <c r="N148" s="210"/>
      <c r="O148" s="211"/>
      <c r="P148" s="83"/>
      <c r="Q148" s="83"/>
      <c r="R148" s="83"/>
      <c r="S148" s="83"/>
      <c r="T148" s="83"/>
      <c r="U148" s="83"/>
      <c r="V148" s="83"/>
      <c r="W148" s="83"/>
      <c r="X148" s="84"/>
      <c r="Y148" s="37"/>
      <c r="Z148" s="37"/>
      <c r="AA148" s="37"/>
      <c r="AB148" s="37"/>
      <c r="AC148" s="37"/>
      <c r="AD148" s="37"/>
      <c r="AE148" s="37"/>
      <c r="AT148" s="16" t="s">
        <v>467</v>
      </c>
      <c r="AU148" s="16" t="s">
        <v>87</v>
      </c>
    </row>
    <row r="149" s="2" customFormat="1" ht="24.15" customHeight="1">
      <c r="A149" s="37"/>
      <c r="B149" s="38"/>
      <c r="C149" s="199" t="s">
        <v>8</v>
      </c>
      <c r="D149" s="199" t="s">
        <v>135</v>
      </c>
      <c r="E149" s="200" t="s">
        <v>565</v>
      </c>
      <c r="F149" s="201" t="s">
        <v>566</v>
      </c>
      <c r="G149" s="202" t="s">
        <v>204</v>
      </c>
      <c r="H149" s="203">
        <v>70</v>
      </c>
      <c r="I149" s="204"/>
      <c r="J149" s="204"/>
      <c r="K149" s="205">
        <f>ROUND(P149*H149,2)</f>
        <v>0</v>
      </c>
      <c r="L149" s="201" t="s">
        <v>465</v>
      </c>
      <c r="M149" s="43"/>
      <c r="N149" s="206" t="s">
        <v>22</v>
      </c>
      <c r="O149" s="193" t="s">
        <v>48</v>
      </c>
      <c r="P149" s="194">
        <f>I149+J149</f>
        <v>0</v>
      </c>
      <c r="Q149" s="194">
        <f>ROUND(I149*H149,2)</f>
        <v>0</v>
      </c>
      <c r="R149" s="194">
        <f>ROUND(J149*H149,2)</f>
        <v>0</v>
      </c>
      <c r="S149" s="83"/>
      <c r="T149" s="195">
        <f>S149*H149</f>
        <v>0</v>
      </c>
      <c r="U149" s="195">
        <v>0</v>
      </c>
      <c r="V149" s="195">
        <f>U149*H149</f>
        <v>0</v>
      </c>
      <c r="W149" s="195">
        <v>0</v>
      </c>
      <c r="X149" s="196">
        <f>W149*H149</f>
        <v>0</v>
      </c>
      <c r="Y149" s="37"/>
      <c r="Z149" s="37"/>
      <c r="AA149" s="37"/>
      <c r="AB149" s="37"/>
      <c r="AC149" s="37"/>
      <c r="AD149" s="37"/>
      <c r="AE149" s="37"/>
      <c r="AR149" s="197" t="s">
        <v>140</v>
      </c>
      <c r="AT149" s="197" t="s">
        <v>135</v>
      </c>
      <c r="AU149" s="197" t="s">
        <v>87</v>
      </c>
      <c r="AY149" s="16" t="s">
        <v>132</v>
      </c>
      <c r="BE149" s="198">
        <f>IF(O149="základní",K149,0)</f>
        <v>0</v>
      </c>
      <c r="BF149" s="198">
        <f>IF(O149="snížená",K149,0)</f>
        <v>0</v>
      </c>
      <c r="BG149" s="198">
        <f>IF(O149="zákl. přenesená",K149,0)</f>
        <v>0</v>
      </c>
      <c r="BH149" s="198">
        <f>IF(O149="sníž. přenesená",K149,0)</f>
        <v>0</v>
      </c>
      <c r="BI149" s="198">
        <f>IF(O149="nulová",K149,0)</f>
        <v>0</v>
      </c>
      <c r="BJ149" s="16" t="s">
        <v>87</v>
      </c>
      <c r="BK149" s="198">
        <f>ROUND(P149*H149,2)</f>
        <v>0</v>
      </c>
      <c r="BL149" s="16" t="s">
        <v>140</v>
      </c>
      <c r="BM149" s="197" t="s">
        <v>567</v>
      </c>
    </row>
    <row r="150" s="2" customFormat="1">
      <c r="A150" s="37"/>
      <c r="B150" s="38"/>
      <c r="C150" s="39"/>
      <c r="D150" s="252" t="s">
        <v>467</v>
      </c>
      <c r="E150" s="39"/>
      <c r="F150" s="253" t="s">
        <v>568</v>
      </c>
      <c r="G150" s="39"/>
      <c r="H150" s="39"/>
      <c r="I150" s="209"/>
      <c r="J150" s="209"/>
      <c r="K150" s="39"/>
      <c r="L150" s="39"/>
      <c r="M150" s="43"/>
      <c r="N150" s="210"/>
      <c r="O150" s="211"/>
      <c r="P150" s="83"/>
      <c r="Q150" s="83"/>
      <c r="R150" s="83"/>
      <c r="S150" s="83"/>
      <c r="T150" s="83"/>
      <c r="U150" s="83"/>
      <c r="V150" s="83"/>
      <c r="W150" s="83"/>
      <c r="X150" s="84"/>
      <c r="Y150" s="37"/>
      <c r="Z150" s="37"/>
      <c r="AA150" s="37"/>
      <c r="AB150" s="37"/>
      <c r="AC150" s="37"/>
      <c r="AD150" s="37"/>
      <c r="AE150" s="37"/>
      <c r="AT150" s="16" t="s">
        <v>467</v>
      </c>
      <c r="AU150" s="16" t="s">
        <v>87</v>
      </c>
    </row>
    <row r="151" s="2" customFormat="1">
      <c r="A151" s="37"/>
      <c r="B151" s="38"/>
      <c r="C151" s="39"/>
      <c r="D151" s="207" t="s">
        <v>161</v>
      </c>
      <c r="E151" s="39"/>
      <c r="F151" s="208" t="s">
        <v>569</v>
      </c>
      <c r="G151" s="39"/>
      <c r="H151" s="39"/>
      <c r="I151" s="209"/>
      <c r="J151" s="209"/>
      <c r="K151" s="39"/>
      <c r="L151" s="39"/>
      <c r="M151" s="43"/>
      <c r="N151" s="210"/>
      <c r="O151" s="211"/>
      <c r="P151" s="83"/>
      <c r="Q151" s="83"/>
      <c r="R151" s="83"/>
      <c r="S151" s="83"/>
      <c r="T151" s="83"/>
      <c r="U151" s="83"/>
      <c r="V151" s="83"/>
      <c r="W151" s="83"/>
      <c r="X151" s="84"/>
      <c r="Y151" s="37"/>
      <c r="Z151" s="37"/>
      <c r="AA151" s="37"/>
      <c r="AB151" s="37"/>
      <c r="AC151" s="37"/>
      <c r="AD151" s="37"/>
      <c r="AE151" s="37"/>
      <c r="AT151" s="16" t="s">
        <v>161</v>
      </c>
      <c r="AU151" s="16" t="s">
        <v>87</v>
      </c>
    </row>
    <row r="152" s="2" customFormat="1" ht="33" customHeight="1">
      <c r="A152" s="37"/>
      <c r="B152" s="38"/>
      <c r="C152" s="199" t="s">
        <v>220</v>
      </c>
      <c r="D152" s="199" t="s">
        <v>135</v>
      </c>
      <c r="E152" s="200" t="s">
        <v>570</v>
      </c>
      <c r="F152" s="201" t="s">
        <v>571</v>
      </c>
      <c r="G152" s="202" t="s">
        <v>204</v>
      </c>
      <c r="H152" s="203">
        <v>250</v>
      </c>
      <c r="I152" s="204"/>
      <c r="J152" s="204"/>
      <c r="K152" s="205">
        <f>ROUND(P152*H152,2)</f>
        <v>0</v>
      </c>
      <c r="L152" s="201" t="s">
        <v>465</v>
      </c>
      <c r="M152" s="43"/>
      <c r="N152" s="206" t="s">
        <v>22</v>
      </c>
      <c r="O152" s="193" t="s">
        <v>48</v>
      </c>
      <c r="P152" s="194">
        <f>I152+J152</f>
        <v>0</v>
      </c>
      <c r="Q152" s="194">
        <f>ROUND(I152*H152,2)</f>
        <v>0</v>
      </c>
      <c r="R152" s="194">
        <f>ROUND(J152*H152,2)</f>
        <v>0</v>
      </c>
      <c r="S152" s="83"/>
      <c r="T152" s="195">
        <f>S152*H152</f>
        <v>0</v>
      </c>
      <c r="U152" s="195">
        <v>0</v>
      </c>
      <c r="V152" s="195">
        <f>U152*H152</f>
        <v>0</v>
      </c>
      <c r="W152" s="195">
        <v>0</v>
      </c>
      <c r="X152" s="196">
        <f>W152*H152</f>
        <v>0</v>
      </c>
      <c r="Y152" s="37"/>
      <c r="Z152" s="37"/>
      <c r="AA152" s="37"/>
      <c r="AB152" s="37"/>
      <c r="AC152" s="37"/>
      <c r="AD152" s="37"/>
      <c r="AE152" s="37"/>
      <c r="AR152" s="197" t="s">
        <v>140</v>
      </c>
      <c r="AT152" s="197" t="s">
        <v>135</v>
      </c>
      <c r="AU152" s="197" t="s">
        <v>87</v>
      </c>
      <c r="AY152" s="16" t="s">
        <v>132</v>
      </c>
      <c r="BE152" s="198">
        <f>IF(O152="základní",K152,0)</f>
        <v>0</v>
      </c>
      <c r="BF152" s="198">
        <f>IF(O152="snížená",K152,0)</f>
        <v>0</v>
      </c>
      <c r="BG152" s="198">
        <f>IF(O152="zákl. přenesená",K152,0)</f>
        <v>0</v>
      </c>
      <c r="BH152" s="198">
        <f>IF(O152="sníž. přenesená",K152,0)</f>
        <v>0</v>
      </c>
      <c r="BI152" s="198">
        <f>IF(O152="nulová",K152,0)</f>
        <v>0</v>
      </c>
      <c r="BJ152" s="16" t="s">
        <v>87</v>
      </c>
      <c r="BK152" s="198">
        <f>ROUND(P152*H152,2)</f>
        <v>0</v>
      </c>
      <c r="BL152" s="16" t="s">
        <v>140</v>
      </c>
      <c r="BM152" s="197" t="s">
        <v>572</v>
      </c>
    </row>
    <row r="153" s="2" customFormat="1">
      <c r="A153" s="37"/>
      <c r="B153" s="38"/>
      <c r="C153" s="39"/>
      <c r="D153" s="252" t="s">
        <v>467</v>
      </c>
      <c r="E153" s="39"/>
      <c r="F153" s="253" t="s">
        <v>573</v>
      </c>
      <c r="G153" s="39"/>
      <c r="H153" s="39"/>
      <c r="I153" s="209"/>
      <c r="J153" s="209"/>
      <c r="K153" s="39"/>
      <c r="L153" s="39"/>
      <c r="M153" s="43"/>
      <c r="N153" s="210"/>
      <c r="O153" s="211"/>
      <c r="P153" s="83"/>
      <c r="Q153" s="83"/>
      <c r="R153" s="83"/>
      <c r="S153" s="83"/>
      <c r="T153" s="83"/>
      <c r="U153" s="83"/>
      <c r="V153" s="83"/>
      <c r="W153" s="83"/>
      <c r="X153" s="84"/>
      <c r="Y153" s="37"/>
      <c r="Z153" s="37"/>
      <c r="AA153" s="37"/>
      <c r="AB153" s="37"/>
      <c r="AC153" s="37"/>
      <c r="AD153" s="37"/>
      <c r="AE153" s="37"/>
      <c r="AT153" s="16" t="s">
        <v>467</v>
      </c>
      <c r="AU153" s="16" t="s">
        <v>87</v>
      </c>
    </row>
    <row r="154" s="2" customFormat="1">
      <c r="A154" s="37"/>
      <c r="B154" s="38"/>
      <c r="C154" s="39"/>
      <c r="D154" s="207" t="s">
        <v>161</v>
      </c>
      <c r="E154" s="39"/>
      <c r="F154" s="208" t="s">
        <v>574</v>
      </c>
      <c r="G154" s="39"/>
      <c r="H154" s="39"/>
      <c r="I154" s="209"/>
      <c r="J154" s="209"/>
      <c r="K154" s="39"/>
      <c r="L154" s="39"/>
      <c r="M154" s="43"/>
      <c r="N154" s="210"/>
      <c r="O154" s="211"/>
      <c r="P154" s="83"/>
      <c r="Q154" s="83"/>
      <c r="R154" s="83"/>
      <c r="S154" s="83"/>
      <c r="T154" s="83"/>
      <c r="U154" s="83"/>
      <c r="V154" s="83"/>
      <c r="W154" s="83"/>
      <c r="X154" s="84"/>
      <c r="Y154" s="37"/>
      <c r="Z154" s="37"/>
      <c r="AA154" s="37"/>
      <c r="AB154" s="37"/>
      <c r="AC154" s="37"/>
      <c r="AD154" s="37"/>
      <c r="AE154" s="37"/>
      <c r="AT154" s="16" t="s">
        <v>161</v>
      </c>
      <c r="AU154" s="16" t="s">
        <v>87</v>
      </c>
    </row>
    <row r="155" s="2" customFormat="1" ht="21.75" customHeight="1">
      <c r="A155" s="37"/>
      <c r="B155" s="38"/>
      <c r="C155" s="183" t="s">
        <v>224</v>
      </c>
      <c r="D155" s="183" t="s">
        <v>126</v>
      </c>
      <c r="E155" s="184" t="s">
        <v>575</v>
      </c>
      <c r="F155" s="185" t="s">
        <v>576</v>
      </c>
      <c r="G155" s="186" t="s">
        <v>577</v>
      </c>
      <c r="H155" s="187">
        <v>12</v>
      </c>
      <c r="I155" s="188"/>
      <c r="J155" s="189"/>
      <c r="K155" s="190">
        <f>ROUND(P155*H155,2)</f>
        <v>0</v>
      </c>
      <c r="L155" s="185" t="s">
        <v>22</v>
      </c>
      <c r="M155" s="191"/>
      <c r="N155" s="192" t="s">
        <v>22</v>
      </c>
      <c r="O155" s="193" t="s">
        <v>48</v>
      </c>
      <c r="P155" s="194">
        <f>I155+J155</f>
        <v>0</v>
      </c>
      <c r="Q155" s="194">
        <f>ROUND(I155*H155,2)</f>
        <v>0</v>
      </c>
      <c r="R155" s="194">
        <f>ROUND(J155*H155,2)</f>
        <v>0</v>
      </c>
      <c r="S155" s="83"/>
      <c r="T155" s="195">
        <f>S155*H155</f>
        <v>0</v>
      </c>
      <c r="U155" s="195">
        <v>0.0014</v>
      </c>
      <c r="V155" s="195">
        <f>U155*H155</f>
        <v>0.016799999999999999</v>
      </c>
      <c r="W155" s="195">
        <v>0</v>
      </c>
      <c r="X155" s="196">
        <f>W155*H155</f>
        <v>0</v>
      </c>
      <c r="Y155" s="37"/>
      <c r="Z155" s="37"/>
      <c r="AA155" s="37"/>
      <c r="AB155" s="37"/>
      <c r="AC155" s="37"/>
      <c r="AD155" s="37"/>
      <c r="AE155" s="37"/>
      <c r="AR155" s="197" t="s">
        <v>140</v>
      </c>
      <c r="AT155" s="197" t="s">
        <v>126</v>
      </c>
      <c r="AU155" s="197" t="s">
        <v>87</v>
      </c>
      <c r="AY155" s="16" t="s">
        <v>132</v>
      </c>
      <c r="BE155" s="198">
        <f>IF(O155="základní",K155,0)</f>
        <v>0</v>
      </c>
      <c r="BF155" s="198">
        <f>IF(O155="snížená",K155,0)</f>
        <v>0</v>
      </c>
      <c r="BG155" s="198">
        <f>IF(O155="zákl. přenesená",K155,0)</f>
        <v>0</v>
      </c>
      <c r="BH155" s="198">
        <f>IF(O155="sníž. přenesená",K155,0)</f>
        <v>0</v>
      </c>
      <c r="BI155" s="198">
        <f>IF(O155="nulová",K155,0)</f>
        <v>0</v>
      </c>
      <c r="BJ155" s="16" t="s">
        <v>87</v>
      </c>
      <c r="BK155" s="198">
        <f>ROUND(P155*H155,2)</f>
        <v>0</v>
      </c>
      <c r="BL155" s="16" t="s">
        <v>140</v>
      </c>
      <c r="BM155" s="197" t="s">
        <v>578</v>
      </c>
    </row>
    <row r="156" s="2" customFormat="1" ht="24.15" customHeight="1">
      <c r="A156" s="37"/>
      <c r="B156" s="38"/>
      <c r="C156" s="199" t="s">
        <v>234</v>
      </c>
      <c r="D156" s="199" t="s">
        <v>135</v>
      </c>
      <c r="E156" s="200" t="s">
        <v>579</v>
      </c>
      <c r="F156" s="201" t="s">
        <v>580</v>
      </c>
      <c r="G156" s="202" t="s">
        <v>204</v>
      </c>
      <c r="H156" s="203">
        <v>70</v>
      </c>
      <c r="I156" s="204"/>
      <c r="J156" s="204"/>
      <c r="K156" s="205">
        <f>ROUND(P156*H156,2)</f>
        <v>0</v>
      </c>
      <c r="L156" s="201" t="s">
        <v>465</v>
      </c>
      <c r="M156" s="43"/>
      <c r="N156" s="206" t="s">
        <v>22</v>
      </c>
      <c r="O156" s="193" t="s">
        <v>48</v>
      </c>
      <c r="P156" s="194">
        <f>I156+J156</f>
        <v>0</v>
      </c>
      <c r="Q156" s="194">
        <f>ROUND(I156*H156,2)</f>
        <v>0</v>
      </c>
      <c r="R156" s="194">
        <f>ROUND(J156*H156,2)</f>
        <v>0</v>
      </c>
      <c r="S156" s="83"/>
      <c r="T156" s="195">
        <f>S156*H156</f>
        <v>0</v>
      </c>
      <c r="U156" s="195">
        <v>0</v>
      </c>
      <c r="V156" s="195">
        <f>U156*H156</f>
        <v>0</v>
      </c>
      <c r="W156" s="195">
        <v>0</v>
      </c>
      <c r="X156" s="196">
        <f>W156*H156</f>
        <v>0</v>
      </c>
      <c r="Y156" s="37"/>
      <c r="Z156" s="37"/>
      <c r="AA156" s="37"/>
      <c r="AB156" s="37"/>
      <c r="AC156" s="37"/>
      <c r="AD156" s="37"/>
      <c r="AE156" s="37"/>
      <c r="AR156" s="197" t="s">
        <v>140</v>
      </c>
      <c r="AT156" s="197" t="s">
        <v>135</v>
      </c>
      <c r="AU156" s="197" t="s">
        <v>87</v>
      </c>
      <c r="AY156" s="16" t="s">
        <v>132</v>
      </c>
      <c r="BE156" s="198">
        <f>IF(O156="základní",K156,0)</f>
        <v>0</v>
      </c>
      <c r="BF156" s="198">
        <f>IF(O156="snížená",K156,0)</f>
        <v>0</v>
      </c>
      <c r="BG156" s="198">
        <f>IF(O156="zákl. přenesená",K156,0)</f>
        <v>0</v>
      </c>
      <c r="BH156" s="198">
        <f>IF(O156="sníž. přenesená",K156,0)</f>
        <v>0</v>
      </c>
      <c r="BI156" s="198">
        <f>IF(O156="nulová",K156,0)</f>
        <v>0</v>
      </c>
      <c r="BJ156" s="16" t="s">
        <v>87</v>
      </c>
      <c r="BK156" s="198">
        <f>ROUND(P156*H156,2)</f>
        <v>0</v>
      </c>
      <c r="BL156" s="16" t="s">
        <v>140</v>
      </c>
      <c r="BM156" s="197" t="s">
        <v>581</v>
      </c>
    </row>
    <row r="157" s="2" customFormat="1">
      <c r="A157" s="37"/>
      <c r="B157" s="38"/>
      <c r="C157" s="39"/>
      <c r="D157" s="252" t="s">
        <v>467</v>
      </c>
      <c r="E157" s="39"/>
      <c r="F157" s="253" t="s">
        <v>582</v>
      </c>
      <c r="G157" s="39"/>
      <c r="H157" s="39"/>
      <c r="I157" s="209"/>
      <c r="J157" s="209"/>
      <c r="K157" s="39"/>
      <c r="L157" s="39"/>
      <c r="M157" s="43"/>
      <c r="N157" s="210"/>
      <c r="O157" s="211"/>
      <c r="P157" s="83"/>
      <c r="Q157" s="83"/>
      <c r="R157" s="83"/>
      <c r="S157" s="83"/>
      <c r="T157" s="83"/>
      <c r="U157" s="83"/>
      <c r="V157" s="83"/>
      <c r="W157" s="83"/>
      <c r="X157" s="84"/>
      <c r="Y157" s="37"/>
      <c r="Z157" s="37"/>
      <c r="AA157" s="37"/>
      <c r="AB157" s="37"/>
      <c r="AC157" s="37"/>
      <c r="AD157" s="37"/>
      <c r="AE157" s="37"/>
      <c r="AT157" s="16" t="s">
        <v>467</v>
      </c>
      <c r="AU157" s="16" t="s">
        <v>87</v>
      </c>
    </row>
    <row r="158" s="2" customFormat="1">
      <c r="A158" s="37"/>
      <c r="B158" s="38"/>
      <c r="C158" s="183" t="s">
        <v>239</v>
      </c>
      <c r="D158" s="183" t="s">
        <v>126</v>
      </c>
      <c r="E158" s="184" t="s">
        <v>583</v>
      </c>
      <c r="F158" s="185" t="s">
        <v>584</v>
      </c>
      <c r="G158" s="186" t="s">
        <v>577</v>
      </c>
      <c r="H158" s="187">
        <v>12</v>
      </c>
      <c r="I158" s="188"/>
      <c r="J158" s="189"/>
      <c r="K158" s="190">
        <f>ROUND(P158*H158,2)</f>
        <v>0</v>
      </c>
      <c r="L158" s="185" t="s">
        <v>465</v>
      </c>
      <c r="M158" s="191"/>
      <c r="N158" s="254" t="s">
        <v>22</v>
      </c>
      <c r="O158" s="239" t="s">
        <v>48</v>
      </c>
      <c r="P158" s="240">
        <f>I158+J158</f>
        <v>0</v>
      </c>
      <c r="Q158" s="240">
        <f>ROUND(I158*H158,2)</f>
        <v>0</v>
      </c>
      <c r="R158" s="240">
        <f>ROUND(J158*H158,2)</f>
        <v>0</v>
      </c>
      <c r="S158" s="241"/>
      <c r="T158" s="242">
        <f>S158*H158</f>
        <v>0</v>
      </c>
      <c r="U158" s="242">
        <v>0.00158</v>
      </c>
      <c r="V158" s="242">
        <f>U158*H158</f>
        <v>0.018960000000000001</v>
      </c>
      <c r="W158" s="242">
        <v>0</v>
      </c>
      <c r="X158" s="243">
        <f>W158*H158</f>
        <v>0</v>
      </c>
      <c r="Y158" s="37"/>
      <c r="Z158" s="37"/>
      <c r="AA158" s="37"/>
      <c r="AB158" s="37"/>
      <c r="AC158" s="37"/>
      <c r="AD158" s="37"/>
      <c r="AE158" s="37"/>
      <c r="AR158" s="197" t="s">
        <v>140</v>
      </c>
      <c r="AT158" s="197" t="s">
        <v>126</v>
      </c>
      <c r="AU158" s="197" t="s">
        <v>87</v>
      </c>
      <c r="AY158" s="16" t="s">
        <v>132</v>
      </c>
      <c r="BE158" s="198">
        <f>IF(O158="základní",K158,0)</f>
        <v>0</v>
      </c>
      <c r="BF158" s="198">
        <f>IF(O158="snížená",K158,0)</f>
        <v>0</v>
      </c>
      <c r="BG158" s="198">
        <f>IF(O158="zákl. přenesená",K158,0)</f>
        <v>0</v>
      </c>
      <c r="BH158" s="198">
        <f>IF(O158="sníž. přenesená",K158,0)</f>
        <v>0</v>
      </c>
      <c r="BI158" s="198">
        <f>IF(O158="nulová",K158,0)</f>
        <v>0</v>
      </c>
      <c r="BJ158" s="16" t="s">
        <v>87</v>
      </c>
      <c r="BK158" s="198">
        <f>ROUND(P158*H158,2)</f>
        <v>0</v>
      </c>
      <c r="BL158" s="16" t="s">
        <v>140</v>
      </c>
      <c r="BM158" s="197" t="s">
        <v>585</v>
      </c>
    </row>
    <row r="159" s="2" customFormat="1" ht="6.96" customHeight="1">
      <c r="A159" s="37"/>
      <c r="B159" s="58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43"/>
      <c r="N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</sheetData>
  <sheetProtection sheet="1" autoFilter="0" formatColumns="0" formatRows="0" objects="1" scenarios="1" spinCount="100000" saltValue="Wwbglqs+rxeLyCLxd4J8Lz3O3qg3Vrlniz+RORsljQztMhXFPwnAYUWSgvIwfkwRtIr/LTByO2YV+0kd9xnJdg==" hashValue="b7ZP7QQQCu2Le7/mBqO3nbCqzhs5n/x1dboxcBiIHCQ0QLyL4jJML6MraEeOrAyzrAAbCfM6B3r9ZhgsSq5+mw==" algorithmName="SHA-512" password="CC35"/>
  <autoFilter ref="C88:L158"/>
  <mergeCells count="9">
    <mergeCell ref="E7:H7"/>
    <mergeCell ref="E9:H9"/>
    <mergeCell ref="E18:H18"/>
    <mergeCell ref="E27:H27"/>
    <mergeCell ref="E50:H50"/>
    <mergeCell ref="E52:H52"/>
    <mergeCell ref="E79:H79"/>
    <mergeCell ref="E81:H81"/>
    <mergeCell ref="M2:Z2"/>
  </mergeCells>
  <hyperlinks>
    <hyperlink ref="F94" r:id="rId1" display="https://podminky.urs.cz/item/CS_URS_2023_01/952902611"/>
    <hyperlink ref="F98" r:id="rId2" display="https://podminky.urs.cz/item/CS_URS_2023_01/977131118"/>
    <hyperlink ref="F101" r:id="rId3" display="https://podminky.urs.cz/item/CS_URS_2023_01/977312114"/>
    <hyperlink ref="F104" r:id="rId4" display="https://podminky.urs.cz/item/CS_URS_2023_01/997002611"/>
    <hyperlink ref="F106" r:id="rId5" display="https://podminky.urs.cz/item/CS_URS_2023_01/997221571"/>
    <hyperlink ref="F108" r:id="rId6" display="https://podminky.urs.cz/item/CS_URS_2023_01/997221579"/>
    <hyperlink ref="F112" r:id="rId7" display="https://podminky.urs.cz/item/CS_URS_2023_01/998017003"/>
    <hyperlink ref="F116" r:id="rId8" display="https://podminky.urs.cz/item/CS_URS_2023_01/998018001"/>
    <hyperlink ref="F122" r:id="rId9" display="https://podminky.urs.cz/item/CS_URS_2023_01/460010025"/>
    <hyperlink ref="F124" r:id="rId10" display="https://podminky.urs.cz/item/CS_URS_2023_01/460161122"/>
    <hyperlink ref="F126" r:id="rId11" display="https://podminky.urs.cz/item/CS_URS_2023_01/460431132"/>
    <hyperlink ref="F128" r:id="rId12" display="https://podminky.urs.cz/item/CS_URS_2023_01/460581131"/>
    <hyperlink ref="F130" r:id="rId13" display="https://podminky.urs.cz/item/CS_URS_2023_01/460741131"/>
    <hyperlink ref="F133" r:id="rId14" display="https://podminky.urs.cz/item/CS_URS_2023_01/460741131"/>
    <hyperlink ref="F136" r:id="rId15" display="https://podminky.urs.cz/item/CS_URS_2023_01/460921222"/>
    <hyperlink ref="F140" r:id="rId16" display="https://podminky.urs.cz/item/CS_URS_2023_01/468021221"/>
    <hyperlink ref="F143" r:id="rId17" display="https://podminky.urs.cz/item/CS_URS_2023_01/468011112"/>
    <hyperlink ref="F145" r:id="rId18" display="https://podminky.urs.cz/item/CS_URS_2023_01/469973112"/>
    <hyperlink ref="F148" r:id="rId19" display="https://podminky.urs.cz/item/CS_URS_2023_01/HZS2152"/>
    <hyperlink ref="F150" r:id="rId20" display="https://podminky.urs.cz/item/CS_URS_2023_01/HZS2311"/>
    <hyperlink ref="F153" r:id="rId21" display="https://podminky.urs.cz/item/CS_URS_2023_01/HZS4121"/>
    <hyperlink ref="F157" r:id="rId22" display="https://podminky.urs.cz/item/CS_URS_2023_01/HZS1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9"/>
      <c r="AT3" s="16" t="s">
        <v>89</v>
      </c>
    </row>
    <row r="4" s="1" customFormat="1" ht="24.96" customHeight="1">
      <c r="B4" s="19"/>
      <c r="D4" s="130" t="s">
        <v>97</v>
      </c>
      <c r="M4" s="19"/>
      <c r="N4" s="131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32" t="s">
        <v>17</v>
      </c>
      <c r="M6" s="19"/>
    </row>
    <row r="7" s="1" customFormat="1" ht="16.5" customHeight="1">
      <c r="B7" s="19"/>
      <c r="E7" s="133" t="str">
        <f>'Rekapitulace zakázky'!K6</f>
        <v>Olomouc ADM Nerudova – oprava hromosvodu</v>
      </c>
      <c r="F7" s="132"/>
      <c r="G7" s="132"/>
      <c r="H7" s="132"/>
      <c r="M7" s="19"/>
    </row>
    <row r="8" s="2" customFormat="1" ht="12" customHeight="1">
      <c r="A8" s="37"/>
      <c r="B8" s="43"/>
      <c r="C8" s="37"/>
      <c r="D8" s="132" t="s">
        <v>98</v>
      </c>
      <c r="E8" s="37"/>
      <c r="F8" s="37"/>
      <c r="G8" s="37"/>
      <c r="H8" s="37"/>
      <c r="I8" s="37"/>
      <c r="J8" s="37"/>
      <c r="K8" s="37"/>
      <c r="L8" s="37"/>
      <c r="M8" s="13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5" t="s">
        <v>586</v>
      </c>
      <c r="F9" s="37"/>
      <c r="G9" s="37"/>
      <c r="H9" s="37"/>
      <c r="I9" s="37"/>
      <c r="J9" s="37"/>
      <c r="K9" s="37"/>
      <c r="L9" s="37"/>
      <c r="M9" s="13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3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2" t="s">
        <v>19</v>
      </c>
      <c r="E11" s="37"/>
      <c r="F11" s="136" t="s">
        <v>20</v>
      </c>
      <c r="G11" s="37"/>
      <c r="H11" s="37"/>
      <c r="I11" s="132" t="s">
        <v>21</v>
      </c>
      <c r="J11" s="136" t="s">
        <v>22</v>
      </c>
      <c r="K11" s="37"/>
      <c r="L11" s="37"/>
      <c r="M11" s="13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2" t="s">
        <v>23</v>
      </c>
      <c r="E12" s="37"/>
      <c r="F12" s="136" t="s">
        <v>24</v>
      </c>
      <c r="G12" s="37"/>
      <c r="H12" s="37"/>
      <c r="I12" s="132" t="s">
        <v>25</v>
      </c>
      <c r="J12" s="137" t="str">
        <f>'Rekapitulace zakázky'!AN8</f>
        <v>1. 2. 2023</v>
      </c>
      <c r="K12" s="37"/>
      <c r="L12" s="37"/>
      <c r="M12" s="13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3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2" t="s">
        <v>27</v>
      </c>
      <c r="E14" s="37"/>
      <c r="F14" s="37"/>
      <c r="G14" s="37"/>
      <c r="H14" s="37"/>
      <c r="I14" s="132" t="s">
        <v>28</v>
      </c>
      <c r="J14" s="136" t="s">
        <v>29</v>
      </c>
      <c r="K14" s="37"/>
      <c r="L14" s="37"/>
      <c r="M14" s="13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6" t="s">
        <v>30</v>
      </c>
      <c r="F15" s="37"/>
      <c r="G15" s="37"/>
      <c r="H15" s="37"/>
      <c r="I15" s="132" t="s">
        <v>31</v>
      </c>
      <c r="J15" s="136" t="s">
        <v>32</v>
      </c>
      <c r="K15" s="37"/>
      <c r="L15" s="37"/>
      <c r="M15" s="13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13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2" t="s">
        <v>33</v>
      </c>
      <c r="E17" s="37"/>
      <c r="F17" s="37"/>
      <c r="G17" s="37"/>
      <c r="H17" s="37"/>
      <c r="I17" s="132" t="s">
        <v>28</v>
      </c>
      <c r="J17" s="32" t="str">
        <f>'Rekapitulace zakázky'!AN13</f>
        <v>Vyplň údaj</v>
      </c>
      <c r="K17" s="37"/>
      <c r="L17" s="37"/>
      <c r="M17" s="13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zakázky'!E14</f>
        <v>Vyplň údaj</v>
      </c>
      <c r="F18" s="136"/>
      <c r="G18" s="136"/>
      <c r="H18" s="136"/>
      <c r="I18" s="132" t="s">
        <v>31</v>
      </c>
      <c r="J18" s="32" t="str">
        <f>'Rekapitulace zakázky'!AN14</f>
        <v>Vyplň údaj</v>
      </c>
      <c r="K18" s="37"/>
      <c r="L18" s="37"/>
      <c r="M18" s="13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13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2" t="s">
        <v>35</v>
      </c>
      <c r="E20" s="37"/>
      <c r="F20" s="37"/>
      <c r="G20" s="37"/>
      <c r="H20" s="37"/>
      <c r="I20" s="132" t="s">
        <v>28</v>
      </c>
      <c r="J20" s="136" t="s">
        <v>36</v>
      </c>
      <c r="K20" s="37"/>
      <c r="L20" s="37"/>
      <c r="M20" s="13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6" t="s">
        <v>37</v>
      </c>
      <c r="F21" s="37"/>
      <c r="G21" s="37"/>
      <c r="H21" s="37"/>
      <c r="I21" s="132" t="s">
        <v>31</v>
      </c>
      <c r="J21" s="136" t="s">
        <v>38</v>
      </c>
      <c r="K21" s="37"/>
      <c r="L21" s="37"/>
      <c r="M21" s="13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13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2" t="s">
        <v>39</v>
      </c>
      <c r="E23" s="37"/>
      <c r="F23" s="37"/>
      <c r="G23" s="37"/>
      <c r="H23" s="37"/>
      <c r="I23" s="132" t="s">
        <v>28</v>
      </c>
      <c r="J23" s="136" t="s">
        <v>36</v>
      </c>
      <c r="K23" s="37"/>
      <c r="L23" s="37"/>
      <c r="M23" s="13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6" t="s">
        <v>40</v>
      </c>
      <c r="F24" s="37"/>
      <c r="G24" s="37"/>
      <c r="H24" s="37"/>
      <c r="I24" s="132" t="s">
        <v>31</v>
      </c>
      <c r="J24" s="136" t="s">
        <v>38</v>
      </c>
      <c r="K24" s="37"/>
      <c r="L24" s="37"/>
      <c r="M24" s="13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13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2" t="s">
        <v>41</v>
      </c>
      <c r="E26" s="37"/>
      <c r="F26" s="37"/>
      <c r="G26" s="37"/>
      <c r="H26" s="37"/>
      <c r="I26" s="37"/>
      <c r="J26" s="37"/>
      <c r="K26" s="37"/>
      <c r="L26" s="37"/>
      <c r="M26" s="13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8"/>
      <c r="B27" s="139"/>
      <c r="C27" s="138"/>
      <c r="D27" s="138"/>
      <c r="E27" s="140" t="s">
        <v>22</v>
      </c>
      <c r="F27" s="140"/>
      <c r="G27" s="140"/>
      <c r="H27" s="140"/>
      <c r="I27" s="138"/>
      <c r="J27" s="138"/>
      <c r="K27" s="138"/>
      <c r="L27" s="138"/>
      <c r="M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13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142"/>
      <c r="M29" s="13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32" t="s">
        <v>100</v>
      </c>
      <c r="F30" s="37"/>
      <c r="G30" s="37"/>
      <c r="H30" s="37"/>
      <c r="I30" s="37"/>
      <c r="J30" s="37"/>
      <c r="K30" s="143">
        <f>I61</f>
        <v>0</v>
      </c>
      <c r="L30" s="37"/>
      <c r="M30" s="13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32" t="s">
        <v>101</v>
      </c>
      <c r="F31" s="37"/>
      <c r="G31" s="37"/>
      <c r="H31" s="37"/>
      <c r="I31" s="37"/>
      <c r="J31" s="37"/>
      <c r="K31" s="143">
        <f>J61</f>
        <v>0</v>
      </c>
      <c r="L31" s="37"/>
      <c r="M31" s="13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44" t="s">
        <v>43</v>
      </c>
      <c r="E32" s="37"/>
      <c r="F32" s="37"/>
      <c r="G32" s="37"/>
      <c r="H32" s="37"/>
      <c r="I32" s="37"/>
      <c r="J32" s="37"/>
      <c r="K32" s="145">
        <f>ROUND(K82, 2)</f>
        <v>0</v>
      </c>
      <c r="L32" s="37"/>
      <c r="M32" s="13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2"/>
      <c r="E33" s="142"/>
      <c r="F33" s="142"/>
      <c r="G33" s="142"/>
      <c r="H33" s="142"/>
      <c r="I33" s="142"/>
      <c r="J33" s="142"/>
      <c r="K33" s="142"/>
      <c r="L33" s="142"/>
      <c r="M33" s="13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46" t="s">
        <v>45</v>
      </c>
      <c r="G34" s="37"/>
      <c r="H34" s="37"/>
      <c r="I34" s="146" t="s">
        <v>44</v>
      </c>
      <c r="J34" s="37"/>
      <c r="K34" s="146" t="s">
        <v>46</v>
      </c>
      <c r="L34" s="37"/>
      <c r="M34" s="13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47" t="s">
        <v>47</v>
      </c>
      <c r="E35" s="132" t="s">
        <v>48</v>
      </c>
      <c r="F35" s="143">
        <f>ROUND((SUM(BE82:BE93)),  2)</f>
        <v>0</v>
      </c>
      <c r="G35" s="37"/>
      <c r="H35" s="37"/>
      <c r="I35" s="148">
        <v>0.20999999999999999</v>
      </c>
      <c r="J35" s="37"/>
      <c r="K35" s="143">
        <f>ROUND(((SUM(BE82:BE93))*I35),  2)</f>
        <v>0</v>
      </c>
      <c r="L35" s="37"/>
      <c r="M35" s="13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2" t="s">
        <v>49</v>
      </c>
      <c r="F36" s="143">
        <f>ROUND((SUM(BF82:BF93)),  2)</f>
        <v>0</v>
      </c>
      <c r="G36" s="37"/>
      <c r="H36" s="37"/>
      <c r="I36" s="148">
        <v>0.14999999999999999</v>
      </c>
      <c r="J36" s="37"/>
      <c r="K36" s="143">
        <f>ROUND(((SUM(BF82:BF93))*I36),  2)</f>
        <v>0</v>
      </c>
      <c r="L36" s="37"/>
      <c r="M36" s="13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2" t="s">
        <v>50</v>
      </c>
      <c r="F37" s="143">
        <f>ROUND((SUM(BG82:BG93)),  2)</f>
        <v>0</v>
      </c>
      <c r="G37" s="37"/>
      <c r="H37" s="37"/>
      <c r="I37" s="148">
        <v>0.20999999999999999</v>
      </c>
      <c r="J37" s="37"/>
      <c r="K37" s="143">
        <f>0</f>
        <v>0</v>
      </c>
      <c r="L37" s="37"/>
      <c r="M37" s="13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2" t="s">
        <v>51</v>
      </c>
      <c r="F38" s="143">
        <f>ROUND((SUM(BH82:BH93)),  2)</f>
        <v>0</v>
      </c>
      <c r="G38" s="37"/>
      <c r="H38" s="37"/>
      <c r="I38" s="148">
        <v>0.14999999999999999</v>
      </c>
      <c r="J38" s="37"/>
      <c r="K38" s="143">
        <f>0</f>
        <v>0</v>
      </c>
      <c r="L38" s="37"/>
      <c r="M38" s="13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2" t="s">
        <v>52</v>
      </c>
      <c r="F39" s="143">
        <f>ROUND((SUM(BI82:BI93)),  2)</f>
        <v>0</v>
      </c>
      <c r="G39" s="37"/>
      <c r="H39" s="37"/>
      <c r="I39" s="148">
        <v>0</v>
      </c>
      <c r="J39" s="37"/>
      <c r="K39" s="143">
        <f>0</f>
        <v>0</v>
      </c>
      <c r="L39" s="37"/>
      <c r="M39" s="13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13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49"/>
      <c r="D41" s="150" t="s">
        <v>53</v>
      </c>
      <c r="E41" s="151"/>
      <c r="F41" s="151"/>
      <c r="G41" s="152" t="s">
        <v>54</v>
      </c>
      <c r="H41" s="153" t="s">
        <v>55</v>
      </c>
      <c r="I41" s="151"/>
      <c r="J41" s="151"/>
      <c r="K41" s="154">
        <f>SUM(K32:K39)</f>
        <v>0</v>
      </c>
      <c r="L41" s="155"/>
      <c r="M41" s="13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56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3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58"/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3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102</v>
      </c>
      <c r="D47" s="39"/>
      <c r="E47" s="39"/>
      <c r="F47" s="39"/>
      <c r="G47" s="39"/>
      <c r="H47" s="39"/>
      <c r="I47" s="39"/>
      <c r="J47" s="39"/>
      <c r="K47" s="39"/>
      <c r="L47" s="39"/>
      <c r="M47" s="13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13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9"/>
      <c r="E49" s="39"/>
      <c r="F49" s="39"/>
      <c r="G49" s="39"/>
      <c r="H49" s="39"/>
      <c r="I49" s="39"/>
      <c r="J49" s="39"/>
      <c r="K49" s="39"/>
      <c r="L49" s="39"/>
      <c r="M49" s="13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0" t="str">
        <f>E7</f>
        <v>Olomouc ADM Nerudova – oprava hromosvodu</v>
      </c>
      <c r="F50" s="31"/>
      <c r="G50" s="31"/>
      <c r="H50" s="31"/>
      <c r="I50" s="39"/>
      <c r="J50" s="39"/>
      <c r="K50" s="39"/>
      <c r="L50" s="39"/>
      <c r="M50" s="13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12" customHeight="1">
      <c r="A51" s="37"/>
      <c r="B51" s="38"/>
      <c r="C51" s="31" t="s">
        <v>98</v>
      </c>
      <c r="D51" s="39"/>
      <c r="E51" s="39"/>
      <c r="F51" s="39"/>
      <c r="G51" s="39"/>
      <c r="H51" s="39"/>
      <c r="I51" s="39"/>
      <c r="J51" s="39"/>
      <c r="K51" s="39"/>
      <c r="L51" s="39"/>
      <c r="M51" s="134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6.5" customHeight="1">
      <c r="A52" s="37"/>
      <c r="B52" s="38"/>
      <c r="C52" s="39"/>
      <c r="D52" s="39"/>
      <c r="E52" s="68" t="str">
        <f>E9</f>
        <v>VRN - Vedlejší rozpočtové náklady</v>
      </c>
      <c r="F52" s="39"/>
      <c r="G52" s="39"/>
      <c r="H52" s="39"/>
      <c r="I52" s="39"/>
      <c r="J52" s="39"/>
      <c r="K52" s="39"/>
      <c r="L52" s="39"/>
      <c r="M52" s="13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13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2" customHeight="1">
      <c r="A54" s="37"/>
      <c r="B54" s="38"/>
      <c r="C54" s="31" t="s">
        <v>23</v>
      </c>
      <c r="D54" s="39"/>
      <c r="E54" s="39"/>
      <c r="F54" s="26" t="str">
        <f>F12</f>
        <v>Olomouc, Nerudova 1</v>
      </c>
      <c r="G54" s="39"/>
      <c r="H54" s="39"/>
      <c r="I54" s="31" t="s">
        <v>25</v>
      </c>
      <c r="J54" s="71" t="str">
        <f>IF(J12="","",J12)</f>
        <v>1. 2. 2023</v>
      </c>
      <c r="K54" s="39"/>
      <c r="L54" s="39"/>
      <c r="M54" s="13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13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25.65" customHeight="1">
      <c r="A56" s="37"/>
      <c r="B56" s="38"/>
      <c r="C56" s="31" t="s">
        <v>27</v>
      </c>
      <c r="D56" s="39"/>
      <c r="E56" s="39"/>
      <c r="F56" s="26" t="str">
        <f>E15</f>
        <v>Správa železnic, státní organizace, OŘ Olomouc</v>
      </c>
      <c r="G56" s="39"/>
      <c r="H56" s="39"/>
      <c r="I56" s="31" t="s">
        <v>35</v>
      </c>
      <c r="J56" s="35" t="str">
        <f>E21</f>
        <v>VALDAV elektro s.r.o.</v>
      </c>
      <c r="K56" s="39"/>
      <c r="L56" s="39"/>
      <c r="M56" s="13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15.15" customHeight="1">
      <c r="A57" s="37"/>
      <c r="B57" s="38"/>
      <c r="C57" s="31" t="s">
        <v>33</v>
      </c>
      <c r="D57" s="39"/>
      <c r="E57" s="39"/>
      <c r="F57" s="26" t="str">
        <f>IF(E18="","",E18)</f>
        <v>Vyplň údaj</v>
      </c>
      <c r="G57" s="39"/>
      <c r="H57" s="39"/>
      <c r="I57" s="31" t="s">
        <v>39</v>
      </c>
      <c r="J57" s="35" t="str">
        <f>E24</f>
        <v>Ing.David Valenčín</v>
      </c>
      <c r="K57" s="39"/>
      <c r="L57" s="39"/>
      <c r="M57" s="13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13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9.28" customHeight="1">
      <c r="A59" s="37"/>
      <c r="B59" s="38"/>
      <c r="C59" s="161" t="s">
        <v>103</v>
      </c>
      <c r="D59" s="162"/>
      <c r="E59" s="162"/>
      <c r="F59" s="162"/>
      <c r="G59" s="162"/>
      <c r="H59" s="162"/>
      <c r="I59" s="163" t="s">
        <v>104</v>
      </c>
      <c r="J59" s="163" t="s">
        <v>105</v>
      </c>
      <c r="K59" s="163" t="s">
        <v>106</v>
      </c>
      <c r="L59" s="162"/>
      <c r="M59" s="13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13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2.8" customHeight="1">
      <c r="A61" s="37"/>
      <c r="B61" s="38"/>
      <c r="C61" s="164" t="s">
        <v>77</v>
      </c>
      <c r="D61" s="39"/>
      <c r="E61" s="39"/>
      <c r="F61" s="39"/>
      <c r="G61" s="39"/>
      <c r="H61" s="39"/>
      <c r="I61" s="101">
        <f>Q82</f>
        <v>0</v>
      </c>
      <c r="J61" s="101">
        <f>R82</f>
        <v>0</v>
      </c>
      <c r="K61" s="101">
        <f>K82</f>
        <v>0</v>
      </c>
      <c r="L61" s="39"/>
      <c r="M61" s="13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U61" s="16" t="s">
        <v>107</v>
      </c>
    </row>
    <row r="62" s="9" customFormat="1" ht="24.96" customHeight="1">
      <c r="A62" s="9"/>
      <c r="B62" s="165"/>
      <c r="C62" s="166"/>
      <c r="D62" s="167" t="s">
        <v>586</v>
      </c>
      <c r="E62" s="168"/>
      <c r="F62" s="168"/>
      <c r="G62" s="168"/>
      <c r="H62" s="168"/>
      <c r="I62" s="169">
        <f>Q83</f>
        <v>0</v>
      </c>
      <c r="J62" s="169">
        <f>R83</f>
        <v>0</v>
      </c>
      <c r="K62" s="169">
        <f>K83</f>
        <v>0</v>
      </c>
      <c r="L62" s="166"/>
      <c r="M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7"/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13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s="2" customFormat="1" ht="6.96" customHeight="1">
      <c r="A64" s="37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134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8" s="2" customFormat="1" ht="6.96" customHeight="1">
      <c r="A68" s="37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134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24.96" customHeight="1">
      <c r="A69" s="37"/>
      <c r="B69" s="38"/>
      <c r="C69" s="22" t="s">
        <v>109</v>
      </c>
      <c r="D69" s="39"/>
      <c r="E69" s="39"/>
      <c r="F69" s="39"/>
      <c r="G69" s="39"/>
      <c r="H69" s="39"/>
      <c r="I69" s="39"/>
      <c r="J69" s="39"/>
      <c r="K69" s="39"/>
      <c r="L69" s="39"/>
      <c r="M69" s="134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6.96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13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17</v>
      </c>
      <c r="D71" s="39"/>
      <c r="E71" s="39"/>
      <c r="F71" s="39"/>
      <c r="G71" s="39"/>
      <c r="H71" s="39"/>
      <c r="I71" s="39"/>
      <c r="J71" s="39"/>
      <c r="K71" s="39"/>
      <c r="L71" s="39"/>
      <c r="M71" s="13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160" t="str">
        <f>E7</f>
        <v>Olomouc ADM Nerudova – oprava hromosvodu</v>
      </c>
      <c r="F72" s="31"/>
      <c r="G72" s="31"/>
      <c r="H72" s="31"/>
      <c r="I72" s="39"/>
      <c r="J72" s="39"/>
      <c r="K72" s="39"/>
      <c r="L72" s="39"/>
      <c r="M72" s="13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98</v>
      </c>
      <c r="D73" s="39"/>
      <c r="E73" s="39"/>
      <c r="F73" s="39"/>
      <c r="G73" s="39"/>
      <c r="H73" s="39"/>
      <c r="I73" s="39"/>
      <c r="J73" s="39"/>
      <c r="K73" s="39"/>
      <c r="L73" s="39"/>
      <c r="M73" s="134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68" t="str">
        <f>E9</f>
        <v>VRN - Vedlejší rozpočtové náklady</v>
      </c>
      <c r="F74" s="39"/>
      <c r="G74" s="39"/>
      <c r="H74" s="39"/>
      <c r="I74" s="39"/>
      <c r="J74" s="39"/>
      <c r="K74" s="39"/>
      <c r="L74" s="39"/>
      <c r="M74" s="134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13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23</v>
      </c>
      <c r="D76" s="39"/>
      <c r="E76" s="39"/>
      <c r="F76" s="26" t="str">
        <f>F12</f>
        <v>Olomouc, Nerudova 1</v>
      </c>
      <c r="G76" s="39"/>
      <c r="H76" s="39"/>
      <c r="I76" s="31" t="s">
        <v>25</v>
      </c>
      <c r="J76" s="71" t="str">
        <f>IF(J12="","",J12)</f>
        <v>1. 2. 2023</v>
      </c>
      <c r="K76" s="39"/>
      <c r="L76" s="39"/>
      <c r="M76" s="13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13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25.65" customHeight="1">
      <c r="A78" s="37"/>
      <c r="B78" s="38"/>
      <c r="C78" s="31" t="s">
        <v>27</v>
      </c>
      <c r="D78" s="39"/>
      <c r="E78" s="39"/>
      <c r="F78" s="26" t="str">
        <f>E15</f>
        <v>Správa železnic, státní organizace, OŘ Olomouc</v>
      </c>
      <c r="G78" s="39"/>
      <c r="H78" s="39"/>
      <c r="I78" s="31" t="s">
        <v>35</v>
      </c>
      <c r="J78" s="35" t="str">
        <f>E21</f>
        <v>VALDAV elektro s.r.o.</v>
      </c>
      <c r="K78" s="39"/>
      <c r="L78" s="39"/>
      <c r="M78" s="13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5.15" customHeight="1">
      <c r="A79" s="37"/>
      <c r="B79" s="38"/>
      <c r="C79" s="31" t="s">
        <v>33</v>
      </c>
      <c r="D79" s="39"/>
      <c r="E79" s="39"/>
      <c r="F79" s="26" t="str">
        <f>IF(E18="","",E18)</f>
        <v>Vyplň údaj</v>
      </c>
      <c r="G79" s="39"/>
      <c r="H79" s="39"/>
      <c r="I79" s="31" t="s">
        <v>39</v>
      </c>
      <c r="J79" s="35" t="str">
        <f>E24</f>
        <v>Ing.David Valenčín</v>
      </c>
      <c r="K79" s="39"/>
      <c r="L79" s="39"/>
      <c r="M79" s="13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0.32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13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0" customFormat="1" ht="29.28" customHeight="1">
      <c r="A81" s="171"/>
      <c r="B81" s="172"/>
      <c r="C81" s="173" t="s">
        <v>110</v>
      </c>
      <c r="D81" s="174" t="s">
        <v>62</v>
      </c>
      <c r="E81" s="174" t="s">
        <v>58</v>
      </c>
      <c r="F81" s="174" t="s">
        <v>59</v>
      </c>
      <c r="G81" s="174" t="s">
        <v>111</v>
      </c>
      <c r="H81" s="174" t="s">
        <v>112</v>
      </c>
      <c r="I81" s="174" t="s">
        <v>113</v>
      </c>
      <c r="J81" s="174" t="s">
        <v>114</v>
      </c>
      <c r="K81" s="174" t="s">
        <v>106</v>
      </c>
      <c r="L81" s="175" t="s">
        <v>115</v>
      </c>
      <c r="M81" s="176"/>
      <c r="N81" s="91" t="s">
        <v>22</v>
      </c>
      <c r="O81" s="92" t="s">
        <v>47</v>
      </c>
      <c r="P81" s="92" t="s">
        <v>116</v>
      </c>
      <c r="Q81" s="92" t="s">
        <v>117</v>
      </c>
      <c r="R81" s="92" t="s">
        <v>118</v>
      </c>
      <c r="S81" s="92" t="s">
        <v>119</v>
      </c>
      <c r="T81" s="92" t="s">
        <v>120</v>
      </c>
      <c r="U81" s="92" t="s">
        <v>121</v>
      </c>
      <c r="V81" s="92" t="s">
        <v>122</v>
      </c>
      <c r="W81" s="92" t="s">
        <v>123</v>
      </c>
      <c r="X81" s="93" t="s">
        <v>124</v>
      </c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7"/>
      <c r="B82" s="38"/>
      <c r="C82" s="98" t="s">
        <v>125</v>
      </c>
      <c r="D82" s="39"/>
      <c r="E82" s="39"/>
      <c r="F82" s="39"/>
      <c r="G82" s="39"/>
      <c r="H82" s="39"/>
      <c r="I82" s="39"/>
      <c r="J82" s="39"/>
      <c r="K82" s="177">
        <f>BK82</f>
        <v>0</v>
      </c>
      <c r="L82" s="39"/>
      <c r="M82" s="43"/>
      <c r="N82" s="94"/>
      <c r="O82" s="178"/>
      <c r="P82" s="95"/>
      <c r="Q82" s="179">
        <f>Q83</f>
        <v>0</v>
      </c>
      <c r="R82" s="179">
        <f>R83</f>
        <v>0</v>
      </c>
      <c r="S82" s="95"/>
      <c r="T82" s="180">
        <f>T83</f>
        <v>0</v>
      </c>
      <c r="U82" s="95"/>
      <c r="V82" s="180">
        <f>V83</f>
        <v>0</v>
      </c>
      <c r="W82" s="95"/>
      <c r="X82" s="181">
        <f>X83</f>
        <v>0</v>
      </c>
      <c r="Y82" s="37"/>
      <c r="Z82" s="37"/>
      <c r="AA82" s="37"/>
      <c r="AB82" s="37"/>
      <c r="AC82" s="37"/>
      <c r="AD82" s="37"/>
      <c r="AE82" s="37"/>
      <c r="AT82" s="16" t="s">
        <v>78</v>
      </c>
      <c r="AU82" s="16" t="s">
        <v>107</v>
      </c>
      <c r="BK82" s="182">
        <f>BK83</f>
        <v>0</v>
      </c>
    </row>
    <row r="83" s="12" customFormat="1" ht="25.92" customHeight="1">
      <c r="A83" s="12"/>
      <c r="B83" s="223"/>
      <c r="C83" s="224"/>
      <c r="D83" s="225" t="s">
        <v>78</v>
      </c>
      <c r="E83" s="226" t="s">
        <v>93</v>
      </c>
      <c r="F83" s="226" t="s">
        <v>94</v>
      </c>
      <c r="G83" s="224"/>
      <c r="H83" s="224"/>
      <c r="I83" s="227"/>
      <c r="J83" s="227"/>
      <c r="K83" s="228">
        <f>BK83</f>
        <v>0</v>
      </c>
      <c r="L83" s="224"/>
      <c r="M83" s="229"/>
      <c r="N83" s="230"/>
      <c r="O83" s="231"/>
      <c r="P83" s="231"/>
      <c r="Q83" s="232">
        <f>SUM(Q84:Q93)</f>
        <v>0</v>
      </c>
      <c r="R83" s="232">
        <f>SUM(R84:R93)</f>
        <v>0</v>
      </c>
      <c r="S83" s="231"/>
      <c r="T83" s="233">
        <f>SUM(T84:T93)</f>
        <v>0</v>
      </c>
      <c r="U83" s="231"/>
      <c r="V83" s="233">
        <f>SUM(V84:V93)</f>
        <v>0</v>
      </c>
      <c r="W83" s="231"/>
      <c r="X83" s="234">
        <f>SUM(X84:X93)</f>
        <v>0</v>
      </c>
      <c r="Y83" s="12"/>
      <c r="Z83" s="12"/>
      <c r="AA83" s="12"/>
      <c r="AB83" s="12"/>
      <c r="AC83" s="12"/>
      <c r="AD83" s="12"/>
      <c r="AE83" s="12"/>
      <c r="AR83" s="235" t="s">
        <v>149</v>
      </c>
      <c r="AT83" s="236" t="s">
        <v>78</v>
      </c>
      <c r="AU83" s="236" t="s">
        <v>79</v>
      </c>
      <c r="AY83" s="235" t="s">
        <v>132</v>
      </c>
      <c r="BK83" s="237">
        <f>SUM(BK84:BK93)</f>
        <v>0</v>
      </c>
    </row>
    <row r="84" s="2" customFormat="1" ht="24.15" customHeight="1">
      <c r="A84" s="37"/>
      <c r="B84" s="38"/>
      <c r="C84" s="199" t="s">
        <v>87</v>
      </c>
      <c r="D84" s="199" t="s">
        <v>135</v>
      </c>
      <c r="E84" s="200" t="s">
        <v>587</v>
      </c>
      <c r="F84" s="201" t="s">
        <v>588</v>
      </c>
      <c r="G84" s="202" t="s">
        <v>589</v>
      </c>
      <c r="H84" s="255"/>
      <c r="I84" s="204"/>
      <c r="J84" s="204"/>
      <c r="K84" s="205">
        <f>ROUND(P84*H84,2)</f>
        <v>0</v>
      </c>
      <c r="L84" s="201" t="s">
        <v>139</v>
      </c>
      <c r="M84" s="43"/>
      <c r="N84" s="206" t="s">
        <v>22</v>
      </c>
      <c r="O84" s="193" t="s">
        <v>48</v>
      </c>
      <c r="P84" s="194">
        <f>I84+J84</f>
        <v>0</v>
      </c>
      <c r="Q84" s="194">
        <f>ROUND(I84*H84,2)</f>
        <v>0</v>
      </c>
      <c r="R84" s="194">
        <f>ROUND(J84*H84,2)</f>
        <v>0</v>
      </c>
      <c r="S84" s="83"/>
      <c r="T84" s="195">
        <f>S84*H84</f>
        <v>0</v>
      </c>
      <c r="U84" s="195">
        <v>0</v>
      </c>
      <c r="V84" s="195">
        <f>U84*H84</f>
        <v>0</v>
      </c>
      <c r="W84" s="195">
        <v>0</v>
      </c>
      <c r="X84" s="196">
        <f>W84*H84</f>
        <v>0</v>
      </c>
      <c r="Y84" s="37"/>
      <c r="Z84" s="37"/>
      <c r="AA84" s="37"/>
      <c r="AB84" s="37"/>
      <c r="AC84" s="37"/>
      <c r="AD84" s="37"/>
      <c r="AE84" s="37"/>
      <c r="AR84" s="197" t="s">
        <v>133</v>
      </c>
      <c r="AT84" s="197" t="s">
        <v>135</v>
      </c>
      <c r="AU84" s="197" t="s">
        <v>87</v>
      </c>
      <c r="AY84" s="16" t="s">
        <v>132</v>
      </c>
      <c r="BE84" s="198">
        <f>IF(O84="základní",K84,0)</f>
        <v>0</v>
      </c>
      <c r="BF84" s="198">
        <f>IF(O84="snížená",K84,0)</f>
        <v>0</v>
      </c>
      <c r="BG84" s="198">
        <f>IF(O84="zákl. přenesená",K84,0)</f>
        <v>0</v>
      </c>
      <c r="BH84" s="198">
        <f>IF(O84="sníž. přenesená",K84,0)</f>
        <v>0</v>
      </c>
      <c r="BI84" s="198">
        <f>IF(O84="nulová",K84,0)</f>
        <v>0</v>
      </c>
      <c r="BJ84" s="16" t="s">
        <v>87</v>
      </c>
      <c r="BK84" s="198">
        <f>ROUND(P84*H84,2)</f>
        <v>0</v>
      </c>
      <c r="BL84" s="16" t="s">
        <v>133</v>
      </c>
      <c r="BM84" s="197" t="s">
        <v>590</v>
      </c>
    </row>
    <row r="85" s="2" customFormat="1" ht="24.15" customHeight="1">
      <c r="A85" s="37"/>
      <c r="B85" s="38"/>
      <c r="C85" s="199" t="s">
        <v>89</v>
      </c>
      <c r="D85" s="199" t="s">
        <v>135</v>
      </c>
      <c r="E85" s="200" t="s">
        <v>591</v>
      </c>
      <c r="F85" s="201" t="s">
        <v>592</v>
      </c>
      <c r="G85" s="202" t="s">
        <v>589</v>
      </c>
      <c r="H85" s="255"/>
      <c r="I85" s="204"/>
      <c r="J85" s="204"/>
      <c r="K85" s="205">
        <f>ROUND(P85*H85,2)</f>
        <v>0</v>
      </c>
      <c r="L85" s="201" t="s">
        <v>22</v>
      </c>
      <c r="M85" s="43"/>
      <c r="N85" s="206" t="s">
        <v>22</v>
      </c>
      <c r="O85" s="193" t="s">
        <v>48</v>
      </c>
      <c r="P85" s="194">
        <f>I85+J85</f>
        <v>0</v>
      </c>
      <c r="Q85" s="194">
        <f>ROUND(I85*H85,2)</f>
        <v>0</v>
      </c>
      <c r="R85" s="194">
        <f>ROUND(J85*H85,2)</f>
        <v>0</v>
      </c>
      <c r="S85" s="83"/>
      <c r="T85" s="195">
        <f>S85*H85</f>
        <v>0</v>
      </c>
      <c r="U85" s="195">
        <v>0</v>
      </c>
      <c r="V85" s="195">
        <f>U85*H85</f>
        <v>0</v>
      </c>
      <c r="W85" s="195">
        <v>0</v>
      </c>
      <c r="X85" s="196">
        <f>W85*H85</f>
        <v>0</v>
      </c>
      <c r="Y85" s="37"/>
      <c r="Z85" s="37"/>
      <c r="AA85" s="37"/>
      <c r="AB85" s="37"/>
      <c r="AC85" s="37"/>
      <c r="AD85" s="37"/>
      <c r="AE85" s="37"/>
      <c r="AR85" s="197" t="s">
        <v>133</v>
      </c>
      <c r="AT85" s="197" t="s">
        <v>135</v>
      </c>
      <c r="AU85" s="197" t="s">
        <v>87</v>
      </c>
      <c r="AY85" s="16" t="s">
        <v>132</v>
      </c>
      <c r="BE85" s="198">
        <f>IF(O85="základní",K85,0)</f>
        <v>0</v>
      </c>
      <c r="BF85" s="198">
        <f>IF(O85="snížená",K85,0)</f>
        <v>0</v>
      </c>
      <c r="BG85" s="198">
        <f>IF(O85="zákl. přenesená",K85,0)</f>
        <v>0</v>
      </c>
      <c r="BH85" s="198">
        <f>IF(O85="sníž. přenesená",K85,0)</f>
        <v>0</v>
      </c>
      <c r="BI85" s="198">
        <f>IF(O85="nulová",K85,0)</f>
        <v>0</v>
      </c>
      <c r="BJ85" s="16" t="s">
        <v>87</v>
      </c>
      <c r="BK85" s="198">
        <f>ROUND(P85*H85,2)</f>
        <v>0</v>
      </c>
      <c r="BL85" s="16" t="s">
        <v>133</v>
      </c>
      <c r="BM85" s="197" t="s">
        <v>593</v>
      </c>
    </row>
    <row r="86" s="2" customFormat="1" ht="90" customHeight="1">
      <c r="A86" s="37"/>
      <c r="B86" s="38"/>
      <c r="C86" s="199" t="s">
        <v>142</v>
      </c>
      <c r="D86" s="199" t="s">
        <v>135</v>
      </c>
      <c r="E86" s="200" t="s">
        <v>594</v>
      </c>
      <c r="F86" s="201" t="s">
        <v>595</v>
      </c>
      <c r="G86" s="202" t="s">
        <v>589</v>
      </c>
      <c r="H86" s="255"/>
      <c r="I86" s="204"/>
      <c r="J86" s="204"/>
      <c r="K86" s="205">
        <f>ROUND(P86*H86,2)</f>
        <v>0</v>
      </c>
      <c r="L86" s="201" t="s">
        <v>139</v>
      </c>
      <c r="M86" s="43"/>
      <c r="N86" s="206" t="s">
        <v>22</v>
      </c>
      <c r="O86" s="193" t="s">
        <v>48</v>
      </c>
      <c r="P86" s="194">
        <f>I86+J86</f>
        <v>0</v>
      </c>
      <c r="Q86" s="194">
        <f>ROUND(I86*H86,2)</f>
        <v>0</v>
      </c>
      <c r="R86" s="194">
        <f>ROUND(J86*H86,2)</f>
        <v>0</v>
      </c>
      <c r="S86" s="83"/>
      <c r="T86" s="195">
        <f>S86*H86</f>
        <v>0</v>
      </c>
      <c r="U86" s="195">
        <v>0</v>
      </c>
      <c r="V86" s="195">
        <f>U86*H86</f>
        <v>0</v>
      </c>
      <c r="W86" s="195">
        <v>0</v>
      </c>
      <c r="X86" s="196">
        <f>W86*H86</f>
        <v>0</v>
      </c>
      <c r="Y86" s="37"/>
      <c r="Z86" s="37"/>
      <c r="AA86" s="37"/>
      <c r="AB86" s="37"/>
      <c r="AC86" s="37"/>
      <c r="AD86" s="37"/>
      <c r="AE86" s="37"/>
      <c r="AR86" s="197" t="s">
        <v>133</v>
      </c>
      <c r="AT86" s="197" t="s">
        <v>135</v>
      </c>
      <c r="AU86" s="197" t="s">
        <v>87</v>
      </c>
      <c r="AY86" s="16" t="s">
        <v>132</v>
      </c>
      <c r="BE86" s="198">
        <f>IF(O86="základní",K86,0)</f>
        <v>0</v>
      </c>
      <c r="BF86" s="198">
        <f>IF(O86="snížená",K86,0)</f>
        <v>0</v>
      </c>
      <c r="BG86" s="198">
        <f>IF(O86="zákl. přenesená",K86,0)</f>
        <v>0</v>
      </c>
      <c r="BH86" s="198">
        <f>IF(O86="sníž. přenesená",K86,0)</f>
        <v>0</v>
      </c>
      <c r="BI86" s="198">
        <f>IF(O86="nulová",K86,0)</f>
        <v>0</v>
      </c>
      <c r="BJ86" s="16" t="s">
        <v>87</v>
      </c>
      <c r="BK86" s="198">
        <f>ROUND(P86*H86,2)</f>
        <v>0</v>
      </c>
      <c r="BL86" s="16" t="s">
        <v>133</v>
      </c>
      <c r="BM86" s="197" t="s">
        <v>596</v>
      </c>
    </row>
    <row r="87" s="2" customFormat="1">
      <c r="A87" s="37"/>
      <c r="B87" s="38"/>
      <c r="C87" s="199" t="s">
        <v>133</v>
      </c>
      <c r="D87" s="199" t="s">
        <v>135</v>
      </c>
      <c r="E87" s="200" t="s">
        <v>597</v>
      </c>
      <c r="F87" s="201" t="s">
        <v>598</v>
      </c>
      <c r="G87" s="202" t="s">
        <v>589</v>
      </c>
      <c r="H87" s="255"/>
      <c r="I87" s="204"/>
      <c r="J87" s="204"/>
      <c r="K87" s="205">
        <f>ROUND(P87*H87,2)</f>
        <v>0</v>
      </c>
      <c r="L87" s="201" t="s">
        <v>139</v>
      </c>
      <c r="M87" s="43"/>
      <c r="N87" s="206" t="s">
        <v>22</v>
      </c>
      <c r="O87" s="193" t="s">
        <v>48</v>
      </c>
      <c r="P87" s="194">
        <f>I87+J87</f>
        <v>0</v>
      </c>
      <c r="Q87" s="194">
        <f>ROUND(I87*H87,2)</f>
        <v>0</v>
      </c>
      <c r="R87" s="194">
        <f>ROUND(J87*H87,2)</f>
        <v>0</v>
      </c>
      <c r="S87" s="83"/>
      <c r="T87" s="195">
        <f>S87*H87</f>
        <v>0</v>
      </c>
      <c r="U87" s="195">
        <v>0</v>
      </c>
      <c r="V87" s="195">
        <f>U87*H87</f>
        <v>0</v>
      </c>
      <c r="W87" s="195">
        <v>0</v>
      </c>
      <c r="X87" s="196">
        <f>W87*H87</f>
        <v>0</v>
      </c>
      <c r="Y87" s="37"/>
      <c r="Z87" s="37"/>
      <c r="AA87" s="37"/>
      <c r="AB87" s="37"/>
      <c r="AC87" s="37"/>
      <c r="AD87" s="37"/>
      <c r="AE87" s="37"/>
      <c r="AR87" s="197" t="s">
        <v>133</v>
      </c>
      <c r="AT87" s="197" t="s">
        <v>135</v>
      </c>
      <c r="AU87" s="197" t="s">
        <v>87</v>
      </c>
      <c r="AY87" s="16" t="s">
        <v>132</v>
      </c>
      <c r="BE87" s="198">
        <f>IF(O87="základní",K87,0)</f>
        <v>0</v>
      </c>
      <c r="BF87" s="198">
        <f>IF(O87="snížená",K87,0)</f>
        <v>0</v>
      </c>
      <c r="BG87" s="198">
        <f>IF(O87="zákl. přenesená",K87,0)</f>
        <v>0</v>
      </c>
      <c r="BH87" s="198">
        <f>IF(O87="sníž. přenesená",K87,0)</f>
        <v>0</v>
      </c>
      <c r="BI87" s="198">
        <f>IF(O87="nulová",K87,0)</f>
        <v>0</v>
      </c>
      <c r="BJ87" s="16" t="s">
        <v>87</v>
      </c>
      <c r="BK87" s="198">
        <f>ROUND(P87*H87,2)</f>
        <v>0</v>
      </c>
      <c r="BL87" s="16" t="s">
        <v>133</v>
      </c>
      <c r="BM87" s="197" t="s">
        <v>599</v>
      </c>
    </row>
    <row r="88" s="2" customFormat="1" ht="66.75" customHeight="1">
      <c r="A88" s="37"/>
      <c r="B88" s="38"/>
      <c r="C88" s="199" t="s">
        <v>149</v>
      </c>
      <c r="D88" s="199" t="s">
        <v>135</v>
      </c>
      <c r="E88" s="200" t="s">
        <v>600</v>
      </c>
      <c r="F88" s="201" t="s">
        <v>601</v>
      </c>
      <c r="G88" s="202" t="s">
        <v>589</v>
      </c>
      <c r="H88" s="255"/>
      <c r="I88" s="204"/>
      <c r="J88" s="204"/>
      <c r="K88" s="205">
        <f>ROUND(P88*H88,2)</f>
        <v>0</v>
      </c>
      <c r="L88" s="201" t="s">
        <v>139</v>
      </c>
      <c r="M88" s="43"/>
      <c r="N88" s="206" t="s">
        <v>22</v>
      </c>
      <c r="O88" s="193" t="s">
        <v>48</v>
      </c>
      <c r="P88" s="194">
        <f>I88+J88</f>
        <v>0</v>
      </c>
      <c r="Q88" s="194">
        <f>ROUND(I88*H88,2)</f>
        <v>0</v>
      </c>
      <c r="R88" s="194">
        <f>ROUND(J88*H88,2)</f>
        <v>0</v>
      </c>
      <c r="S88" s="83"/>
      <c r="T88" s="195">
        <f>S88*H88</f>
        <v>0</v>
      </c>
      <c r="U88" s="195">
        <v>0</v>
      </c>
      <c r="V88" s="195">
        <f>U88*H88</f>
        <v>0</v>
      </c>
      <c r="W88" s="195">
        <v>0</v>
      </c>
      <c r="X88" s="196">
        <f>W88*H88</f>
        <v>0</v>
      </c>
      <c r="Y88" s="37"/>
      <c r="Z88" s="37"/>
      <c r="AA88" s="37"/>
      <c r="AB88" s="37"/>
      <c r="AC88" s="37"/>
      <c r="AD88" s="37"/>
      <c r="AE88" s="37"/>
      <c r="AR88" s="197" t="s">
        <v>133</v>
      </c>
      <c r="AT88" s="197" t="s">
        <v>135</v>
      </c>
      <c r="AU88" s="197" t="s">
        <v>87</v>
      </c>
      <c r="AY88" s="16" t="s">
        <v>132</v>
      </c>
      <c r="BE88" s="198">
        <f>IF(O88="základní",K88,0)</f>
        <v>0</v>
      </c>
      <c r="BF88" s="198">
        <f>IF(O88="snížená",K88,0)</f>
        <v>0</v>
      </c>
      <c r="BG88" s="198">
        <f>IF(O88="zákl. přenesená",K88,0)</f>
        <v>0</v>
      </c>
      <c r="BH88" s="198">
        <f>IF(O88="sníž. přenesená",K88,0)</f>
        <v>0</v>
      </c>
      <c r="BI88" s="198">
        <f>IF(O88="nulová",K88,0)</f>
        <v>0</v>
      </c>
      <c r="BJ88" s="16" t="s">
        <v>87</v>
      </c>
      <c r="BK88" s="198">
        <f>ROUND(P88*H88,2)</f>
        <v>0</v>
      </c>
      <c r="BL88" s="16" t="s">
        <v>133</v>
      </c>
      <c r="BM88" s="197" t="s">
        <v>602</v>
      </c>
    </row>
    <row r="89" s="2" customFormat="1" ht="24.15" customHeight="1">
      <c r="A89" s="37"/>
      <c r="B89" s="38"/>
      <c r="C89" s="199" t="s">
        <v>153</v>
      </c>
      <c r="D89" s="199" t="s">
        <v>135</v>
      </c>
      <c r="E89" s="200" t="s">
        <v>603</v>
      </c>
      <c r="F89" s="201" t="s">
        <v>604</v>
      </c>
      <c r="G89" s="202" t="s">
        <v>589</v>
      </c>
      <c r="H89" s="255"/>
      <c r="I89" s="204"/>
      <c r="J89" s="204"/>
      <c r="K89" s="205">
        <f>ROUND(P89*H89,2)</f>
        <v>0</v>
      </c>
      <c r="L89" s="201" t="s">
        <v>22</v>
      </c>
      <c r="M89" s="43"/>
      <c r="N89" s="206" t="s">
        <v>22</v>
      </c>
      <c r="O89" s="193" t="s">
        <v>48</v>
      </c>
      <c r="P89" s="194">
        <f>I89+J89</f>
        <v>0</v>
      </c>
      <c r="Q89" s="194">
        <f>ROUND(I89*H89,2)</f>
        <v>0</v>
      </c>
      <c r="R89" s="194">
        <f>ROUND(J89*H89,2)</f>
        <v>0</v>
      </c>
      <c r="S89" s="83"/>
      <c r="T89" s="195">
        <f>S89*H89</f>
        <v>0</v>
      </c>
      <c r="U89" s="195">
        <v>0</v>
      </c>
      <c r="V89" s="195">
        <f>U89*H89</f>
        <v>0</v>
      </c>
      <c r="W89" s="195">
        <v>0</v>
      </c>
      <c r="X89" s="196">
        <f>W89*H89</f>
        <v>0</v>
      </c>
      <c r="Y89" s="37"/>
      <c r="Z89" s="37"/>
      <c r="AA89" s="37"/>
      <c r="AB89" s="37"/>
      <c r="AC89" s="37"/>
      <c r="AD89" s="37"/>
      <c r="AE89" s="37"/>
      <c r="AR89" s="197" t="s">
        <v>133</v>
      </c>
      <c r="AT89" s="197" t="s">
        <v>135</v>
      </c>
      <c r="AU89" s="197" t="s">
        <v>87</v>
      </c>
      <c r="AY89" s="16" t="s">
        <v>132</v>
      </c>
      <c r="BE89" s="198">
        <f>IF(O89="základní",K89,0)</f>
        <v>0</v>
      </c>
      <c r="BF89" s="198">
        <f>IF(O89="snížená",K89,0)</f>
        <v>0</v>
      </c>
      <c r="BG89" s="198">
        <f>IF(O89="zákl. přenesená",K89,0)</f>
        <v>0</v>
      </c>
      <c r="BH89" s="198">
        <f>IF(O89="sníž. přenesená",K89,0)</f>
        <v>0</v>
      </c>
      <c r="BI89" s="198">
        <f>IF(O89="nulová",K89,0)</f>
        <v>0</v>
      </c>
      <c r="BJ89" s="16" t="s">
        <v>87</v>
      </c>
      <c r="BK89" s="198">
        <f>ROUND(P89*H89,2)</f>
        <v>0</v>
      </c>
      <c r="BL89" s="16" t="s">
        <v>133</v>
      </c>
      <c r="BM89" s="197" t="s">
        <v>605</v>
      </c>
    </row>
    <row r="90" s="2" customFormat="1">
      <c r="A90" s="37"/>
      <c r="B90" s="38"/>
      <c r="C90" s="39"/>
      <c r="D90" s="207" t="s">
        <v>161</v>
      </c>
      <c r="E90" s="39"/>
      <c r="F90" s="208" t="s">
        <v>606</v>
      </c>
      <c r="G90" s="39"/>
      <c r="H90" s="39"/>
      <c r="I90" s="209"/>
      <c r="J90" s="209"/>
      <c r="K90" s="39"/>
      <c r="L90" s="39"/>
      <c r="M90" s="43"/>
      <c r="N90" s="210"/>
      <c r="O90" s="211"/>
      <c r="P90" s="83"/>
      <c r="Q90" s="83"/>
      <c r="R90" s="83"/>
      <c r="S90" s="83"/>
      <c r="T90" s="83"/>
      <c r="U90" s="83"/>
      <c r="V90" s="83"/>
      <c r="W90" s="83"/>
      <c r="X90" s="84"/>
      <c r="Y90" s="37"/>
      <c r="Z90" s="37"/>
      <c r="AA90" s="37"/>
      <c r="AB90" s="37"/>
      <c r="AC90" s="37"/>
      <c r="AD90" s="37"/>
      <c r="AE90" s="37"/>
      <c r="AT90" s="16" t="s">
        <v>161</v>
      </c>
      <c r="AU90" s="16" t="s">
        <v>87</v>
      </c>
    </row>
    <row r="91" s="11" customFormat="1">
      <c r="A91" s="11"/>
      <c r="B91" s="212"/>
      <c r="C91" s="213"/>
      <c r="D91" s="207" t="s">
        <v>163</v>
      </c>
      <c r="E91" s="214" t="s">
        <v>22</v>
      </c>
      <c r="F91" s="215" t="s">
        <v>87</v>
      </c>
      <c r="G91" s="213"/>
      <c r="H91" s="216">
        <v>1</v>
      </c>
      <c r="I91" s="217"/>
      <c r="J91" s="217"/>
      <c r="K91" s="213"/>
      <c r="L91" s="213"/>
      <c r="M91" s="218"/>
      <c r="N91" s="219"/>
      <c r="O91" s="220"/>
      <c r="P91" s="220"/>
      <c r="Q91" s="220"/>
      <c r="R91" s="220"/>
      <c r="S91" s="220"/>
      <c r="T91" s="220"/>
      <c r="U91" s="220"/>
      <c r="V91" s="220"/>
      <c r="W91" s="220"/>
      <c r="X91" s="221"/>
      <c r="Y91" s="11"/>
      <c r="Z91" s="11"/>
      <c r="AA91" s="11"/>
      <c r="AB91" s="11"/>
      <c r="AC91" s="11"/>
      <c r="AD91" s="11"/>
      <c r="AE91" s="11"/>
      <c r="AT91" s="222" t="s">
        <v>163</v>
      </c>
      <c r="AU91" s="222" t="s">
        <v>87</v>
      </c>
      <c r="AV91" s="11" t="s">
        <v>89</v>
      </c>
      <c r="AW91" s="11" t="s">
        <v>5</v>
      </c>
      <c r="AX91" s="11" t="s">
        <v>87</v>
      </c>
      <c r="AY91" s="222" t="s">
        <v>132</v>
      </c>
    </row>
    <row r="92" s="2" customFormat="1" ht="24.15" customHeight="1">
      <c r="A92" s="37"/>
      <c r="B92" s="38"/>
      <c r="C92" s="199" t="s">
        <v>157</v>
      </c>
      <c r="D92" s="199" t="s">
        <v>135</v>
      </c>
      <c r="E92" s="200" t="s">
        <v>607</v>
      </c>
      <c r="F92" s="201" t="s">
        <v>608</v>
      </c>
      <c r="G92" s="202" t="s">
        <v>589</v>
      </c>
      <c r="H92" s="255"/>
      <c r="I92" s="204"/>
      <c r="J92" s="204"/>
      <c r="K92" s="205">
        <f>ROUND(P92*H92,2)</f>
        <v>0</v>
      </c>
      <c r="L92" s="201" t="s">
        <v>139</v>
      </c>
      <c r="M92" s="43"/>
      <c r="N92" s="206" t="s">
        <v>22</v>
      </c>
      <c r="O92" s="193" t="s">
        <v>48</v>
      </c>
      <c r="P92" s="194">
        <f>I92+J92</f>
        <v>0</v>
      </c>
      <c r="Q92" s="194">
        <f>ROUND(I92*H92,2)</f>
        <v>0</v>
      </c>
      <c r="R92" s="194">
        <f>ROUND(J92*H92,2)</f>
        <v>0</v>
      </c>
      <c r="S92" s="83"/>
      <c r="T92" s="195">
        <f>S92*H92</f>
        <v>0</v>
      </c>
      <c r="U92" s="195">
        <v>0</v>
      </c>
      <c r="V92" s="195">
        <f>U92*H92</f>
        <v>0</v>
      </c>
      <c r="W92" s="195">
        <v>0</v>
      </c>
      <c r="X92" s="196">
        <f>W92*H92</f>
        <v>0</v>
      </c>
      <c r="Y92" s="37"/>
      <c r="Z92" s="37"/>
      <c r="AA92" s="37"/>
      <c r="AB92" s="37"/>
      <c r="AC92" s="37"/>
      <c r="AD92" s="37"/>
      <c r="AE92" s="37"/>
      <c r="AR92" s="197" t="s">
        <v>133</v>
      </c>
      <c r="AT92" s="197" t="s">
        <v>135</v>
      </c>
      <c r="AU92" s="197" t="s">
        <v>87</v>
      </c>
      <c r="AY92" s="16" t="s">
        <v>132</v>
      </c>
      <c r="BE92" s="198">
        <f>IF(O92="základní",K92,0)</f>
        <v>0</v>
      </c>
      <c r="BF92" s="198">
        <f>IF(O92="snížená",K92,0)</f>
        <v>0</v>
      </c>
      <c r="BG92" s="198">
        <f>IF(O92="zákl. přenesená",K92,0)</f>
        <v>0</v>
      </c>
      <c r="BH92" s="198">
        <f>IF(O92="sníž. přenesená",K92,0)</f>
        <v>0</v>
      </c>
      <c r="BI92" s="198">
        <f>IF(O92="nulová",K92,0)</f>
        <v>0</v>
      </c>
      <c r="BJ92" s="16" t="s">
        <v>87</v>
      </c>
      <c r="BK92" s="198">
        <f>ROUND(P92*H92,2)</f>
        <v>0</v>
      </c>
      <c r="BL92" s="16" t="s">
        <v>133</v>
      </c>
      <c r="BM92" s="197" t="s">
        <v>609</v>
      </c>
    </row>
    <row r="93" s="2" customFormat="1">
      <c r="A93" s="37"/>
      <c r="B93" s="38"/>
      <c r="C93" s="39"/>
      <c r="D93" s="207" t="s">
        <v>161</v>
      </c>
      <c r="E93" s="39"/>
      <c r="F93" s="208" t="s">
        <v>610</v>
      </c>
      <c r="G93" s="39"/>
      <c r="H93" s="39"/>
      <c r="I93" s="209"/>
      <c r="J93" s="209"/>
      <c r="K93" s="39"/>
      <c r="L93" s="39"/>
      <c r="M93" s="43"/>
      <c r="N93" s="256"/>
      <c r="O93" s="257"/>
      <c r="P93" s="241"/>
      <c r="Q93" s="241"/>
      <c r="R93" s="241"/>
      <c r="S93" s="241"/>
      <c r="T93" s="241"/>
      <c r="U93" s="241"/>
      <c r="V93" s="241"/>
      <c r="W93" s="241"/>
      <c r="X93" s="258"/>
      <c r="Y93" s="37"/>
      <c r="Z93" s="37"/>
      <c r="AA93" s="37"/>
      <c r="AB93" s="37"/>
      <c r="AC93" s="37"/>
      <c r="AD93" s="37"/>
      <c r="AE93" s="37"/>
      <c r="AT93" s="16" t="s">
        <v>161</v>
      </c>
      <c r="AU93" s="16" t="s">
        <v>87</v>
      </c>
    </row>
    <row r="94" s="2" customFormat="1" ht="6.96" customHeight="1">
      <c r="A94" s="37"/>
      <c r="B94" s="58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43"/>
      <c r="N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</sheetData>
  <sheetProtection sheet="1" autoFilter="0" formatColumns="0" formatRows="0" objects="1" scenarios="1" spinCount="100000" saltValue="NX0p6lxJUSksSu14LCjSXxfIPOwd8/+rEXy4eRnbGWswqrjgifw5jxhdzkw2jPjSsDMNRT8bR9QIs3Ex7Ch82A==" hashValue="9Zb0ut/RDhaNdOZBNODr+DJ87EnQjoEuy+UciDChB15lLl2AmFRNxFlXot/Lh9QloMtaE3LlW+GMui02RRXlRQ==" algorithmName="SHA-512" password="CC35"/>
  <autoFilter ref="C81:L93"/>
  <mergeCells count="9">
    <mergeCell ref="E7:H7"/>
    <mergeCell ref="E9:H9"/>
    <mergeCell ref="E18:H18"/>
    <mergeCell ref="E27:H27"/>
    <mergeCell ref="E50:H50"/>
    <mergeCell ref="E52:H52"/>
    <mergeCell ref="E72:H72"/>
    <mergeCell ref="E74:H7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259" customWidth="1"/>
    <col min="2" max="2" width="1.667969" style="259" customWidth="1"/>
    <col min="3" max="4" width="5" style="259" customWidth="1"/>
    <col min="5" max="5" width="11.66016" style="259" customWidth="1"/>
    <col min="6" max="6" width="9.160156" style="259" customWidth="1"/>
    <col min="7" max="7" width="5" style="259" customWidth="1"/>
    <col min="8" max="8" width="77.83203" style="259" customWidth="1"/>
    <col min="9" max="10" width="20" style="259" customWidth="1"/>
    <col min="11" max="11" width="1.667969" style="259" customWidth="1"/>
  </cols>
  <sheetData>
    <row r="1" s="1" customFormat="1" ht="37.5" customHeight="1"/>
    <row r="2" s="1" customFormat="1" ht="7.5" customHeight="1">
      <c r="B2" s="260"/>
      <c r="C2" s="261"/>
      <c r="D2" s="261"/>
      <c r="E2" s="261"/>
      <c r="F2" s="261"/>
      <c r="G2" s="261"/>
      <c r="H2" s="261"/>
      <c r="I2" s="261"/>
      <c r="J2" s="261"/>
      <c r="K2" s="262"/>
    </row>
    <row r="3" s="14" customFormat="1" ht="45" customHeight="1">
      <c r="B3" s="263"/>
      <c r="C3" s="264" t="s">
        <v>611</v>
      </c>
      <c r="D3" s="264"/>
      <c r="E3" s="264"/>
      <c r="F3" s="264"/>
      <c r="G3" s="264"/>
      <c r="H3" s="264"/>
      <c r="I3" s="264"/>
      <c r="J3" s="264"/>
      <c r="K3" s="265"/>
    </row>
    <row r="4" s="1" customFormat="1" ht="25.5" customHeight="1">
      <c r="B4" s="266"/>
      <c r="C4" s="267" t="s">
        <v>612</v>
      </c>
      <c r="D4" s="267"/>
      <c r="E4" s="267"/>
      <c r="F4" s="267"/>
      <c r="G4" s="267"/>
      <c r="H4" s="267"/>
      <c r="I4" s="267"/>
      <c r="J4" s="267"/>
      <c r="K4" s="268"/>
    </row>
    <row r="5" s="1" customFormat="1" ht="5.25" customHeight="1">
      <c r="B5" s="266"/>
      <c r="C5" s="269"/>
      <c r="D5" s="269"/>
      <c r="E5" s="269"/>
      <c r="F5" s="269"/>
      <c r="G5" s="269"/>
      <c r="H5" s="269"/>
      <c r="I5" s="269"/>
      <c r="J5" s="269"/>
      <c r="K5" s="268"/>
    </row>
    <row r="6" s="1" customFormat="1" ht="15" customHeight="1">
      <c r="B6" s="266"/>
      <c r="C6" s="270" t="s">
        <v>613</v>
      </c>
      <c r="D6" s="270"/>
      <c r="E6" s="270"/>
      <c r="F6" s="270"/>
      <c r="G6" s="270"/>
      <c r="H6" s="270"/>
      <c r="I6" s="270"/>
      <c r="J6" s="270"/>
      <c r="K6" s="268"/>
    </row>
    <row r="7" s="1" customFormat="1" ht="15" customHeight="1">
      <c r="B7" s="271"/>
      <c r="C7" s="270" t="s">
        <v>614</v>
      </c>
      <c r="D7" s="270"/>
      <c r="E7" s="270"/>
      <c r="F7" s="270"/>
      <c r="G7" s="270"/>
      <c r="H7" s="270"/>
      <c r="I7" s="270"/>
      <c r="J7" s="270"/>
      <c r="K7" s="268"/>
    </row>
    <row r="8" s="1" customFormat="1" ht="12.75" customHeight="1">
      <c r="B8" s="271"/>
      <c r="C8" s="270"/>
      <c r="D8" s="270"/>
      <c r="E8" s="270"/>
      <c r="F8" s="270"/>
      <c r="G8" s="270"/>
      <c r="H8" s="270"/>
      <c r="I8" s="270"/>
      <c r="J8" s="270"/>
      <c r="K8" s="268"/>
    </row>
    <row r="9" s="1" customFormat="1" ht="15" customHeight="1">
      <c r="B9" s="271"/>
      <c r="C9" s="270" t="s">
        <v>615</v>
      </c>
      <c r="D9" s="270"/>
      <c r="E9" s="270"/>
      <c r="F9" s="270"/>
      <c r="G9" s="270"/>
      <c r="H9" s="270"/>
      <c r="I9" s="270"/>
      <c r="J9" s="270"/>
      <c r="K9" s="268"/>
    </row>
    <row r="10" s="1" customFormat="1" ht="15" customHeight="1">
      <c r="B10" s="271"/>
      <c r="C10" s="270"/>
      <c r="D10" s="270" t="s">
        <v>616</v>
      </c>
      <c r="E10" s="270"/>
      <c r="F10" s="270"/>
      <c r="G10" s="270"/>
      <c r="H10" s="270"/>
      <c r="I10" s="270"/>
      <c r="J10" s="270"/>
      <c r="K10" s="268"/>
    </row>
    <row r="11" s="1" customFormat="1" ht="15" customHeight="1">
      <c r="B11" s="271"/>
      <c r="C11" s="272"/>
      <c r="D11" s="270" t="s">
        <v>617</v>
      </c>
      <c r="E11" s="270"/>
      <c r="F11" s="270"/>
      <c r="G11" s="270"/>
      <c r="H11" s="270"/>
      <c r="I11" s="270"/>
      <c r="J11" s="270"/>
      <c r="K11" s="268"/>
    </row>
    <row r="12" s="1" customFormat="1" ht="15" customHeight="1">
      <c r="B12" s="271"/>
      <c r="C12" s="272"/>
      <c r="D12" s="270"/>
      <c r="E12" s="270"/>
      <c r="F12" s="270"/>
      <c r="G12" s="270"/>
      <c r="H12" s="270"/>
      <c r="I12" s="270"/>
      <c r="J12" s="270"/>
      <c r="K12" s="268"/>
    </row>
    <row r="13" s="1" customFormat="1" ht="15" customHeight="1">
      <c r="B13" s="271"/>
      <c r="C13" s="272"/>
      <c r="D13" s="273" t="s">
        <v>618</v>
      </c>
      <c r="E13" s="270"/>
      <c r="F13" s="270"/>
      <c r="G13" s="270"/>
      <c r="H13" s="270"/>
      <c r="I13" s="270"/>
      <c r="J13" s="270"/>
      <c r="K13" s="268"/>
    </row>
    <row r="14" s="1" customFormat="1" ht="12.75" customHeight="1">
      <c r="B14" s="271"/>
      <c r="C14" s="272"/>
      <c r="D14" s="272"/>
      <c r="E14" s="272"/>
      <c r="F14" s="272"/>
      <c r="G14" s="272"/>
      <c r="H14" s="272"/>
      <c r="I14" s="272"/>
      <c r="J14" s="272"/>
      <c r="K14" s="268"/>
    </row>
    <row r="15" s="1" customFormat="1" ht="15" customHeight="1">
      <c r="B15" s="271"/>
      <c r="C15" s="272"/>
      <c r="D15" s="270" t="s">
        <v>619</v>
      </c>
      <c r="E15" s="270"/>
      <c r="F15" s="270"/>
      <c r="G15" s="270"/>
      <c r="H15" s="270"/>
      <c r="I15" s="270"/>
      <c r="J15" s="270"/>
      <c r="K15" s="268"/>
    </row>
    <row r="16" s="1" customFormat="1" ht="15" customHeight="1">
      <c r="B16" s="271"/>
      <c r="C16" s="272"/>
      <c r="D16" s="270" t="s">
        <v>620</v>
      </c>
      <c r="E16" s="270"/>
      <c r="F16" s="270"/>
      <c r="G16" s="270"/>
      <c r="H16" s="270"/>
      <c r="I16" s="270"/>
      <c r="J16" s="270"/>
      <c r="K16" s="268"/>
    </row>
    <row r="17" s="1" customFormat="1" ht="15" customHeight="1">
      <c r="B17" s="271"/>
      <c r="C17" s="272"/>
      <c r="D17" s="270" t="s">
        <v>621</v>
      </c>
      <c r="E17" s="270"/>
      <c r="F17" s="270"/>
      <c r="G17" s="270"/>
      <c r="H17" s="270"/>
      <c r="I17" s="270"/>
      <c r="J17" s="270"/>
      <c r="K17" s="268"/>
    </row>
    <row r="18" s="1" customFormat="1" ht="15" customHeight="1">
      <c r="B18" s="271"/>
      <c r="C18" s="272"/>
      <c r="D18" s="272"/>
      <c r="E18" s="274" t="s">
        <v>86</v>
      </c>
      <c r="F18" s="270" t="s">
        <v>622</v>
      </c>
      <c r="G18" s="270"/>
      <c r="H18" s="270"/>
      <c r="I18" s="270"/>
      <c r="J18" s="270"/>
      <c r="K18" s="268"/>
    </row>
    <row r="19" s="1" customFormat="1" ht="15" customHeight="1">
      <c r="B19" s="271"/>
      <c r="C19" s="272"/>
      <c r="D19" s="272"/>
      <c r="E19" s="274" t="s">
        <v>623</v>
      </c>
      <c r="F19" s="270" t="s">
        <v>624</v>
      </c>
      <c r="G19" s="270"/>
      <c r="H19" s="270"/>
      <c r="I19" s="270"/>
      <c r="J19" s="270"/>
      <c r="K19" s="268"/>
    </row>
    <row r="20" s="1" customFormat="1" ht="15" customHeight="1">
      <c r="B20" s="271"/>
      <c r="C20" s="272"/>
      <c r="D20" s="272"/>
      <c r="E20" s="274" t="s">
        <v>625</v>
      </c>
      <c r="F20" s="270" t="s">
        <v>626</v>
      </c>
      <c r="G20" s="270"/>
      <c r="H20" s="270"/>
      <c r="I20" s="270"/>
      <c r="J20" s="270"/>
      <c r="K20" s="268"/>
    </row>
    <row r="21" s="1" customFormat="1" ht="15" customHeight="1">
      <c r="B21" s="271"/>
      <c r="C21" s="272"/>
      <c r="D21" s="272"/>
      <c r="E21" s="274" t="s">
        <v>95</v>
      </c>
      <c r="F21" s="270" t="s">
        <v>627</v>
      </c>
      <c r="G21" s="270"/>
      <c r="H21" s="270"/>
      <c r="I21" s="270"/>
      <c r="J21" s="270"/>
      <c r="K21" s="268"/>
    </row>
    <row r="22" s="1" customFormat="1" ht="15" customHeight="1">
      <c r="B22" s="271"/>
      <c r="C22" s="272"/>
      <c r="D22" s="272"/>
      <c r="E22" s="274" t="s">
        <v>398</v>
      </c>
      <c r="F22" s="270" t="s">
        <v>399</v>
      </c>
      <c r="G22" s="270"/>
      <c r="H22" s="270"/>
      <c r="I22" s="270"/>
      <c r="J22" s="270"/>
      <c r="K22" s="268"/>
    </row>
    <row r="23" s="1" customFormat="1" ht="15" customHeight="1">
      <c r="B23" s="271"/>
      <c r="C23" s="272"/>
      <c r="D23" s="272"/>
      <c r="E23" s="274" t="s">
        <v>628</v>
      </c>
      <c r="F23" s="270" t="s">
        <v>629</v>
      </c>
      <c r="G23" s="270"/>
      <c r="H23" s="270"/>
      <c r="I23" s="270"/>
      <c r="J23" s="270"/>
      <c r="K23" s="268"/>
    </row>
    <row r="24" s="1" customFormat="1" ht="12.75" customHeight="1">
      <c r="B24" s="271"/>
      <c r="C24" s="272"/>
      <c r="D24" s="272"/>
      <c r="E24" s="272"/>
      <c r="F24" s="272"/>
      <c r="G24" s="272"/>
      <c r="H24" s="272"/>
      <c r="I24" s="272"/>
      <c r="J24" s="272"/>
      <c r="K24" s="268"/>
    </row>
    <row r="25" s="1" customFormat="1" ht="15" customHeight="1">
      <c r="B25" s="271"/>
      <c r="C25" s="270" t="s">
        <v>630</v>
      </c>
      <c r="D25" s="270"/>
      <c r="E25" s="270"/>
      <c r="F25" s="270"/>
      <c r="G25" s="270"/>
      <c r="H25" s="270"/>
      <c r="I25" s="270"/>
      <c r="J25" s="270"/>
      <c r="K25" s="268"/>
    </row>
    <row r="26" s="1" customFormat="1" ht="15" customHeight="1">
      <c r="B26" s="271"/>
      <c r="C26" s="270" t="s">
        <v>631</v>
      </c>
      <c r="D26" s="270"/>
      <c r="E26" s="270"/>
      <c r="F26" s="270"/>
      <c r="G26" s="270"/>
      <c r="H26" s="270"/>
      <c r="I26" s="270"/>
      <c r="J26" s="270"/>
      <c r="K26" s="268"/>
    </row>
    <row r="27" s="1" customFormat="1" ht="15" customHeight="1">
      <c r="B27" s="271"/>
      <c r="C27" s="270"/>
      <c r="D27" s="270" t="s">
        <v>632</v>
      </c>
      <c r="E27" s="270"/>
      <c r="F27" s="270"/>
      <c r="G27" s="270"/>
      <c r="H27" s="270"/>
      <c r="I27" s="270"/>
      <c r="J27" s="270"/>
      <c r="K27" s="268"/>
    </row>
    <row r="28" s="1" customFormat="1" ht="15" customHeight="1">
      <c r="B28" s="271"/>
      <c r="C28" s="272"/>
      <c r="D28" s="270" t="s">
        <v>633</v>
      </c>
      <c r="E28" s="270"/>
      <c r="F28" s="270"/>
      <c r="G28" s="270"/>
      <c r="H28" s="270"/>
      <c r="I28" s="270"/>
      <c r="J28" s="270"/>
      <c r="K28" s="268"/>
    </row>
    <row r="29" s="1" customFormat="1" ht="12.75" customHeight="1">
      <c r="B29" s="271"/>
      <c r="C29" s="272"/>
      <c r="D29" s="272"/>
      <c r="E29" s="272"/>
      <c r="F29" s="272"/>
      <c r="G29" s="272"/>
      <c r="H29" s="272"/>
      <c r="I29" s="272"/>
      <c r="J29" s="272"/>
      <c r="K29" s="268"/>
    </row>
    <row r="30" s="1" customFormat="1" ht="15" customHeight="1">
      <c r="B30" s="271"/>
      <c r="C30" s="272"/>
      <c r="D30" s="270" t="s">
        <v>634</v>
      </c>
      <c r="E30" s="270"/>
      <c r="F30" s="270"/>
      <c r="G30" s="270"/>
      <c r="H30" s="270"/>
      <c r="I30" s="270"/>
      <c r="J30" s="270"/>
      <c r="K30" s="268"/>
    </row>
    <row r="31" s="1" customFormat="1" ht="15" customHeight="1">
      <c r="B31" s="271"/>
      <c r="C31" s="272"/>
      <c r="D31" s="270" t="s">
        <v>635</v>
      </c>
      <c r="E31" s="270"/>
      <c r="F31" s="270"/>
      <c r="G31" s="270"/>
      <c r="H31" s="270"/>
      <c r="I31" s="270"/>
      <c r="J31" s="270"/>
      <c r="K31" s="268"/>
    </row>
    <row r="32" s="1" customFormat="1" ht="12.75" customHeight="1">
      <c r="B32" s="271"/>
      <c r="C32" s="272"/>
      <c r="D32" s="272"/>
      <c r="E32" s="272"/>
      <c r="F32" s="272"/>
      <c r="G32" s="272"/>
      <c r="H32" s="272"/>
      <c r="I32" s="272"/>
      <c r="J32" s="272"/>
      <c r="K32" s="268"/>
    </row>
    <row r="33" s="1" customFormat="1" ht="15" customHeight="1">
      <c r="B33" s="271"/>
      <c r="C33" s="272"/>
      <c r="D33" s="270" t="s">
        <v>636</v>
      </c>
      <c r="E33" s="270"/>
      <c r="F33" s="270"/>
      <c r="G33" s="270"/>
      <c r="H33" s="270"/>
      <c r="I33" s="270"/>
      <c r="J33" s="270"/>
      <c r="K33" s="268"/>
    </row>
    <row r="34" s="1" customFormat="1" ht="15" customHeight="1">
      <c r="B34" s="271"/>
      <c r="C34" s="272"/>
      <c r="D34" s="270" t="s">
        <v>637</v>
      </c>
      <c r="E34" s="270"/>
      <c r="F34" s="270"/>
      <c r="G34" s="270"/>
      <c r="H34" s="270"/>
      <c r="I34" s="270"/>
      <c r="J34" s="270"/>
      <c r="K34" s="268"/>
    </row>
    <row r="35" s="1" customFormat="1" ht="15" customHeight="1">
      <c r="B35" s="271"/>
      <c r="C35" s="272"/>
      <c r="D35" s="270" t="s">
        <v>638</v>
      </c>
      <c r="E35" s="270"/>
      <c r="F35" s="270"/>
      <c r="G35" s="270"/>
      <c r="H35" s="270"/>
      <c r="I35" s="270"/>
      <c r="J35" s="270"/>
      <c r="K35" s="268"/>
    </row>
    <row r="36" s="1" customFormat="1" ht="15" customHeight="1">
      <c r="B36" s="271"/>
      <c r="C36" s="272"/>
      <c r="D36" s="270"/>
      <c r="E36" s="273" t="s">
        <v>110</v>
      </c>
      <c r="F36" s="270"/>
      <c r="G36" s="270" t="s">
        <v>639</v>
      </c>
      <c r="H36" s="270"/>
      <c r="I36" s="270"/>
      <c r="J36" s="270"/>
      <c r="K36" s="268"/>
    </row>
    <row r="37" s="1" customFormat="1" ht="30.75" customHeight="1">
      <c r="B37" s="271"/>
      <c r="C37" s="272"/>
      <c r="D37" s="270"/>
      <c r="E37" s="273" t="s">
        <v>640</v>
      </c>
      <c r="F37" s="270"/>
      <c r="G37" s="270" t="s">
        <v>641</v>
      </c>
      <c r="H37" s="270"/>
      <c r="I37" s="270"/>
      <c r="J37" s="270"/>
      <c r="K37" s="268"/>
    </row>
    <row r="38" s="1" customFormat="1" ht="15" customHeight="1">
      <c r="B38" s="271"/>
      <c r="C38" s="272"/>
      <c r="D38" s="270"/>
      <c r="E38" s="273" t="s">
        <v>58</v>
      </c>
      <c r="F38" s="270"/>
      <c r="G38" s="270" t="s">
        <v>642</v>
      </c>
      <c r="H38" s="270"/>
      <c r="I38" s="270"/>
      <c r="J38" s="270"/>
      <c r="K38" s="268"/>
    </row>
    <row r="39" s="1" customFormat="1" ht="15" customHeight="1">
      <c r="B39" s="271"/>
      <c r="C39" s="272"/>
      <c r="D39" s="270"/>
      <c r="E39" s="273" t="s">
        <v>59</v>
      </c>
      <c r="F39" s="270"/>
      <c r="G39" s="270" t="s">
        <v>643</v>
      </c>
      <c r="H39" s="270"/>
      <c r="I39" s="270"/>
      <c r="J39" s="270"/>
      <c r="K39" s="268"/>
    </row>
    <row r="40" s="1" customFormat="1" ht="15" customHeight="1">
      <c r="B40" s="271"/>
      <c r="C40" s="272"/>
      <c r="D40" s="270"/>
      <c r="E40" s="273" t="s">
        <v>111</v>
      </c>
      <c r="F40" s="270"/>
      <c r="G40" s="270" t="s">
        <v>644</v>
      </c>
      <c r="H40" s="270"/>
      <c r="I40" s="270"/>
      <c r="J40" s="270"/>
      <c r="K40" s="268"/>
    </row>
    <row r="41" s="1" customFormat="1" ht="15" customHeight="1">
      <c r="B41" s="271"/>
      <c r="C41" s="272"/>
      <c r="D41" s="270"/>
      <c r="E41" s="273" t="s">
        <v>112</v>
      </c>
      <c r="F41" s="270"/>
      <c r="G41" s="270" t="s">
        <v>645</v>
      </c>
      <c r="H41" s="270"/>
      <c r="I41" s="270"/>
      <c r="J41" s="270"/>
      <c r="K41" s="268"/>
    </row>
    <row r="42" s="1" customFormat="1" ht="15" customHeight="1">
      <c r="B42" s="271"/>
      <c r="C42" s="272"/>
      <c r="D42" s="270"/>
      <c r="E42" s="273" t="s">
        <v>646</v>
      </c>
      <c r="F42" s="270"/>
      <c r="G42" s="270" t="s">
        <v>647</v>
      </c>
      <c r="H42" s="270"/>
      <c r="I42" s="270"/>
      <c r="J42" s="270"/>
      <c r="K42" s="268"/>
    </row>
    <row r="43" s="1" customFormat="1" ht="15" customHeight="1">
      <c r="B43" s="271"/>
      <c r="C43" s="272"/>
      <c r="D43" s="270"/>
      <c r="E43" s="273"/>
      <c r="F43" s="270"/>
      <c r="G43" s="270" t="s">
        <v>648</v>
      </c>
      <c r="H43" s="270"/>
      <c r="I43" s="270"/>
      <c r="J43" s="270"/>
      <c r="K43" s="268"/>
    </row>
    <row r="44" s="1" customFormat="1" ht="15" customHeight="1">
      <c r="B44" s="271"/>
      <c r="C44" s="272"/>
      <c r="D44" s="270"/>
      <c r="E44" s="273" t="s">
        <v>649</v>
      </c>
      <c r="F44" s="270"/>
      <c r="G44" s="270" t="s">
        <v>650</v>
      </c>
      <c r="H44" s="270"/>
      <c r="I44" s="270"/>
      <c r="J44" s="270"/>
      <c r="K44" s="268"/>
    </row>
    <row r="45" s="1" customFormat="1" ht="15" customHeight="1">
      <c r="B45" s="271"/>
      <c r="C45" s="272"/>
      <c r="D45" s="270"/>
      <c r="E45" s="273" t="s">
        <v>115</v>
      </c>
      <c r="F45" s="270"/>
      <c r="G45" s="270" t="s">
        <v>651</v>
      </c>
      <c r="H45" s="270"/>
      <c r="I45" s="270"/>
      <c r="J45" s="270"/>
      <c r="K45" s="268"/>
    </row>
    <row r="46" s="1" customFormat="1" ht="12.75" customHeight="1">
      <c r="B46" s="271"/>
      <c r="C46" s="272"/>
      <c r="D46" s="270"/>
      <c r="E46" s="270"/>
      <c r="F46" s="270"/>
      <c r="G46" s="270"/>
      <c r="H46" s="270"/>
      <c r="I46" s="270"/>
      <c r="J46" s="270"/>
      <c r="K46" s="268"/>
    </row>
    <row r="47" s="1" customFormat="1" ht="15" customHeight="1">
      <c r="B47" s="271"/>
      <c r="C47" s="272"/>
      <c r="D47" s="270" t="s">
        <v>652</v>
      </c>
      <c r="E47" s="270"/>
      <c r="F47" s="270"/>
      <c r="G47" s="270"/>
      <c r="H47" s="270"/>
      <c r="I47" s="270"/>
      <c r="J47" s="270"/>
      <c r="K47" s="268"/>
    </row>
    <row r="48" s="1" customFormat="1" ht="15" customHeight="1">
      <c r="B48" s="271"/>
      <c r="C48" s="272"/>
      <c r="D48" s="272"/>
      <c r="E48" s="270" t="s">
        <v>653</v>
      </c>
      <c r="F48" s="270"/>
      <c r="G48" s="270"/>
      <c r="H48" s="270"/>
      <c r="I48" s="270"/>
      <c r="J48" s="270"/>
      <c r="K48" s="268"/>
    </row>
    <row r="49" s="1" customFormat="1" ht="15" customHeight="1">
      <c r="B49" s="271"/>
      <c r="C49" s="272"/>
      <c r="D49" s="272"/>
      <c r="E49" s="270" t="s">
        <v>654</v>
      </c>
      <c r="F49" s="270"/>
      <c r="G49" s="270"/>
      <c r="H49" s="270"/>
      <c r="I49" s="270"/>
      <c r="J49" s="270"/>
      <c r="K49" s="268"/>
    </row>
    <row r="50" s="1" customFormat="1" ht="15" customHeight="1">
      <c r="B50" s="271"/>
      <c r="C50" s="272"/>
      <c r="D50" s="272"/>
      <c r="E50" s="270" t="s">
        <v>655</v>
      </c>
      <c r="F50" s="270"/>
      <c r="G50" s="270"/>
      <c r="H50" s="270"/>
      <c r="I50" s="270"/>
      <c r="J50" s="270"/>
      <c r="K50" s="268"/>
    </row>
    <row r="51" s="1" customFormat="1" ht="15" customHeight="1">
      <c r="B51" s="271"/>
      <c r="C51" s="272"/>
      <c r="D51" s="270" t="s">
        <v>656</v>
      </c>
      <c r="E51" s="270"/>
      <c r="F51" s="270"/>
      <c r="G51" s="270"/>
      <c r="H51" s="270"/>
      <c r="I51" s="270"/>
      <c r="J51" s="270"/>
      <c r="K51" s="268"/>
    </row>
    <row r="52" s="1" customFormat="1" ht="25.5" customHeight="1">
      <c r="B52" s="266"/>
      <c r="C52" s="267" t="s">
        <v>657</v>
      </c>
      <c r="D52" s="267"/>
      <c r="E52" s="267"/>
      <c r="F52" s="267"/>
      <c r="G52" s="267"/>
      <c r="H52" s="267"/>
      <c r="I52" s="267"/>
      <c r="J52" s="267"/>
      <c r="K52" s="268"/>
    </row>
    <row r="53" s="1" customFormat="1" ht="5.25" customHeight="1">
      <c r="B53" s="266"/>
      <c r="C53" s="269"/>
      <c r="D53" s="269"/>
      <c r="E53" s="269"/>
      <c r="F53" s="269"/>
      <c r="G53" s="269"/>
      <c r="H53" s="269"/>
      <c r="I53" s="269"/>
      <c r="J53" s="269"/>
      <c r="K53" s="268"/>
    </row>
    <row r="54" s="1" customFormat="1" ht="15" customHeight="1">
      <c r="B54" s="266"/>
      <c r="C54" s="270" t="s">
        <v>658</v>
      </c>
      <c r="D54" s="270"/>
      <c r="E54" s="270"/>
      <c r="F54" s="270"/>
      <c r="G54" s="270"/>
      <c r="H54" s="270"/>
      <c r="I54" s="270"/>
      <c r="J54" s="270"/>
      <c r="K54" s="268"/>
    </row>
    <row r="55" s="1" customFormat="1" ht="15" customHeight="1">
      <c r="B55" s="266"/>
      <c r="C55" s="270" t="s">
        <v>659</v>
      </c>
      <c r="D55" s="270"/>
      <c r="E55" s="270"/>
      <c r="F55" s="270"/>
      <c r="G55" s="270"/>
      <c r="H55" s="270"/>
      <c r="I55" s="270"/>
      <c r="J55" s="270"/>
      <c r="K55" s="268"/>
    </row>
    <row r="56" s="1" customFormat="1" ht="12.75" customHeight="1">
      <c r="B56" s="266"/>
      <c r="C56" s="270"/>
      <c r="D56" s="270"/>
      <c r="E56" s="270"/>
      <c r="F56" s="270"/>
      <c r="G56" s="270"/>
      <c r="H56" s="270"/>
      <c r="I56" s="270"/>
      <c r="J56" s="270"/>
      <c r="K56" s="268"/>
    </row>
    <row r="57" s="1" customFormat="1" ht="15" customHeight="1">
      <c r="B57" s="266"/>
      <c r="C57" s="270" t="s">
        <v>660</v>
      </c>
      <c r="D57" s="270"/>
      <c r="E57" s="270"/>
      <c r="F57" s="270"/>
      <c r="G57" s="270"/>
      <c r="H57" s="270"/>
      <c r="I57" s="270"/>
      <c r="J57" s="270"/>
      <c r="K57" s="268"/>
    </row>
    <row r="58" s="1" customFormat="1" ht="15" customHeight="1">
      <c r="B58" s="266"/>
      <c r="C58" s="272"/>
      <c r="D58" s="270" t="s">
        <v>661</v>
      </c>
      <c r="E58" s="270"/>
      <c r="F58" s="270"/>
      <c r="G58" s="270"/>
      <c r="H58" s="270"/>
      <c r="I58" s="270"/>
      <c r="J58" s="270"/>
      <c r="K58" s="268"/>
    </row>
    <row r="59" s="1" customFormat="1" ht="15" customHeight="1">
      <c r="B59" s="266"/>
      <c r="C59" s="272"/>
      <c r="D59" s="270" t="s">
        <v>662</v>
      </c>
      <c r="E59" s="270"/>
      <c r="F59" s="270"/>
      <c r="G59" s="270"/>
      <c r="H59" s="270"/>
      <c r="I59" s="270"/>
      <c r="J59" s="270"/>
      <c r="K59" s="268"/>
    </row>
    <row r="60" s="1" customFormat="1" ht="15" customHeight="1">
      <c r="B60" s="266"/>
      <c r="C60" s="272"/>
      <c r="D60" s="270" t="s">
        <v>663</v>
      </c>
      <c r="E60" s="270"/>
      <c r="F60" s="270"/>
      <c r="G60" s="270"/>
      <c r="H60" s="270"/>
      <c r="I60" s="270"/>
      <c r="J60" s="270"/>
      <c r="K60" s="268"/>
    </row>
    <row r="61" s="1" customFormat="1" ht="15" customHeight="1">
      <c r="B61" s="266"/>
      <c r="C61" s="272"/>
      <c r="D61" s="270" t="s">
        <v>664</v>
      </c>
      <c r="E61" s="270"/>
      <c r="F61" s="270"/>
      <c r="G61" s="270"/>
      <c r="H61" s="270"/>
      <c r="I61" s="270"/>
      <c r="J61" s="270"/>
      <c r="K61" s="268"/>
    </row>
    <row r="62" s="1" customFormat="1" ht="15" customHeight="1">
      <c r="B62" s="266"/>
      <c r="C62" s="272"/>
      <c r="D62" s="275" t="s">
        <v>665</v>
      </c>
      <c r="E62" s="275"/>
      <c r="F62" s="275"/>
      <c r="G62" s="275"/>
      <c r="H62" s="275"/>
      <c r="I62" s="275"/>
      <c r="J62" s="275"/>
      <c r="K62" s="268"/>
    </row>
    <row r="63" s="1" customFormat="1" ht="15" customHeight="1">
      <c r="B63" s="266"/>
      <c r="C63" s="272"/>
      <c r="D63" s="270" t="s">
        <v>666</v>
      </c>
      <c r="E63" s="270"/>
      <c r="F63" s="270"/>
      <c r="G63" s="270"/>
      <c r="H63" s="270"/>
      <c r="I63" s="270"/>
      <c r="J63" s="270"/>
      <c r="K63" s="268"/>
    </row>
    <row r="64" s="1" customFormat="1" ht="12.75" customHeight="1">
      <c r="B64" s="266"/>
      <c r="C64" s="272"/>
      <c r="D64" s="272"/>
      <c r="E64" s="276"/>
      <c r="F64" s="272"/>
      <c r="G64" s="272"/>
      <c r="H64" s="272"/>
      <c r="I64" s="272"/>
      <c r="J64" s="272"/>
      <c r="K64" s="268"/>
    </row>
    <row r="65" s="1" customFormat="1" ht="15" customHeight="1">
      <c r="B65" s="266"/>
      <c r="C65" s="272"/>
      <c r="D65" s="270" t="s">
        <v>667</v>
      </c>
      <c r="E65" s="270"/>
      <c r="F65" s="270"/>
      <c r="G65" s="270"/>
      <c r="H65" s="270"/>
      <c r="I65" s="270"/>
      <c r="J65" s="270"/>
      <c r="K65" s="268"/>
    </row>
    <row r="66" s="1" customFormat="1" ht="15" customHeight="1">
      <c r="B66" s="266"/>
      <c r="C66" s="272"/>
      <c r="D66" s="275" t="s">
        <v>668</v>
      </c>
      <c r="E66" s="275"/>
      <c r="F66" s="275"/>
      <c r="G66" s="275"/>
      <c r="H66" s="275"/>
      <c r="I66" s="275"/>
      <c r="J66" s="275"/>
      <c r="K66" s="268"/>
    </row>
    <row r="67" s="1" customFormat="1" ht="15" customHeight="1">
      <c r="B67" s="266"/>
      <c r="C67" s="272"/>
      <c r="D67" s="270" t="s">
        <v>669</v>
      </c>
      <c r="E67" s="270"/>
      <c r="F67" s="270"/>
      <c r="G67" s="270"/>
      <c r="H67" s="270"/>
      <c r="I67" s="270"/>
      <c r="J67" s="270"/>
      <c r="K67" s="268"/>
    </row>
    <row r="68" s="1" customFormat="1" ht="15" customHeight="1">
      <c r="B68" s="266"/>
      <c r="C68" s="272"/>
      <c r="D68" s="270" t="s">
        <v>670</v>
      </c>
      <c r="E68" s="270"/>
      <c r="F68" s="270"/>
      <c r="G68" s="270"/>
      <c r="H68" s="270"/>
      <c r="I68" s="270"/>
      <c r="J68" s="270"/>
      <c r="K68" s="268"/>
    </row>
    <row r="69" s="1" customFormat="1" ht="15" customHeight="1">
      <c r="B69" s="266"/>
      <c r="C69" s="272"/>
      <c r="D69" s="270" t="s">
        <v>671</v>
      </c>
      <c r="E69" s="270"/>
      <c r="F69" s="270"/>
      <c r="G69" s="270"/>
      <c r="H69" s="270"/>
      <c r="I69" s="270"/>
      <c r="J69" s="270"/>
      <c r="K69" s="268"/>
    </row>
    <row r="70" s="1" customFormat="1" ht="15" customHeight="1">
      <c r="B70" s="266"/>
      <c r="C70" s="272"/>
      <c r="D70" s="270" t="s">
        <v>672</v>
      </c>
      <c r="E70" s="270"/>
      <c r="F70" s="270"/>
      <c r="G70" s="270"/>
      <c r="H70" s="270"/>
      <c r="I70" s="270"/>
      <c r="J70" s="270"/>
      <c r="K70" s="268"/>
    </row>
    <row r="7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="1" customFormat="1" ht="45" customHeight="1">
      <c r="B75" s="285"/>
      <c r="C75" s="286" t="s">
        <v>673</v>
      </c>
      <c r="D75" s="286"/>
      <c r="E75" s="286"/>
      <c r="F75" s="286"/>
      <c r="G75" s="286"/>
      <c r="H75" s="286"/>
      <c r="I75" s="286"/>
      <c r="J75" s="286"/>
      <c r="K75" s="287"/>
    </row>
    <row r="76" s="1" customFormat="1" ht="17.25" customHeight="1">
      <c r="B76" s="285"/>
      <c r="C76" s="288" t="s">
        <v>674</v>
      </c>
      <c r="D76" s="288"/>
      <c r="E76" s="288"/>
      <c r="F76" s="288" t="s">
        <v>675</v>
      </c>
      <c r="G76" s="289"/>
      <c r="H76" s="288" t="s">
        <v>59</v>
      </c>
      <c r="I76" s="288" t="s">
        <v>62</v>
      </c>
      <c r="J76" s="288" t="s">
        <v>676</v>
      </c>
      <c r="K76" s="287"/>
    </row>
    <row r="77" s="1" customFormat="1" ht="17.25" customHeight="1">
      <c r="B77" s="285"/>
      <c r="C77" s="290" t="s">
        <v>677</v>
      </c>
      <c r="D77" s="290"/>
      <c r="E77" s="290"/>
      <c r="F77" s="291" t="s">
        <v>678</v>
      </c>
      <c r="G77" s="292"/>
      <c r="H77" s="290"/>
      <c r="I77" s="290"/>
      <c r="J77" s="290" t="s">
        <v>679</v>
      </c>
      <c r="K77" s="287"/>
    </row>
    <row r="78" s="1" customFormat="1" ht="5.25" customHeight="1">
      <c r="B78" s="285"/>
      <c r="C78" s="293"/>
      <c r="D78" s="293"/>
      <c r="E78" s="293"/>
      <c r="F78" s="293"/>
      <c r="G78" s="294"/>
      <c r="H78" s="293"/>
      <c r="I78" s="293"/>
      <c r="J78" s="293"/>
      <c r="K78" s="287"/>
    </row>
    <row r="79" s="1" customFormat="1" ht="15" customHeight="1">
      <c r="B79" s="285"/>
      <c r="C79" s="273" t="s">
        <v>58</v>
      </c>
      <c r="D79" s="295"/>
      <c r="E79" s="295"/>
      <c r="F79" s="296" t="s">
        <v>680</v>
      </c>
      <c r="G79" s="297"/>
      <c r="H79" s="273" t="s">
        <v>681</v>
      </c>
      <c r="I79" s="273" t="s">
        <v>682</v>
      </c>
      <c r="J79" s="273">
        <v>20</v>
      </c>
      <c r="K79" s="287"/>
    </row>
    <row r="80" s="1" customFormat="1" ht="15" customHeight="1">
      <c r="B80" s="285"/>
      <c r="C80" s="273" t="s">
        <v>683</v>
      </c>
      <c r="D80" s="273"/>
      <c r="E80" s="273"/>
      <c r="F80" s="296" t="s">
        <v>680</v>
      </c>
      <c r="G80" s="297"/>
      <c r="H80" s="273" t="s">
        <v>684</v>
      </c>
      <c r="I80" s="273" t="s">
        <v>682</v>
      </c>
      <c r="J80" s="273">
        <v>120</v>
      </c>
      <c r="K80" s="287"/>
    </row>
    <row r="81" s="1" customFormat="1" ht="15" customHeight="1">
      <c r="B81" s="298"/>
      <c r="C81" s="273" t="s">
        <v>685</v>
      </c>
      <c r="D81" s="273"/>
      <c r="E81" s="273"/>
      <c r="F81" s="296" t="s">
        <v>686</v>
      </c>
      <c r="G81" s="297"/>
      <c r="H81" s="273" t="s">
        <v>687</v>
      </c>
      <c r="I81" s="273" t="s">
        <v>682</v>
      </c>
      <c r="J81" s="273">
        <v>50</v>
      </c>
      <c r="K81" s="287"/>
    </row>
    <row r="82" s="1" customFormat="1" ht="15" customHeight="1">
      <c r="B82" s="298"/>
      <c r="C82" s="273" t="s">
        <v>688</v>
      </c>
      <c r="D82" s="273"/>
      <c r="E82" s="273"/>
      <c r="F82" s="296" t="s">
        <v>680</v>
      </c>
      <c r="G82" s="297"/>
      <c r="H82" s="273" t="s">
        <v>689</v>
      </c>
      <c r="I82" s="273" t="s">
        <v>690</v>
      </c>
      <c r="J82" s="273"/>
      <c r="K82" s="287"/>
    </row>
    <row r="83" s="1" customFormat="1" ht="15" customHeight="1">
      <c r="B83" s="298"/>
      <c r="C83" s="299" t="s">
        <v>691</v>
      </c>
      <c r="D83" s="299"/>
      <c r="E83" s="299"/>
      <c r="F83" s="300" t="s">
        <v>686</v>
      </c>
      <c r="G83" s="299"/>
      <c r="H83" s="299" t="s">
        <v>692</v>
      </c>
      <c r="I83" s="299" t="s">
        <v>682</v>
      </c>
      <c r="J83" s="299">
        <v>15</v>
      </c>
      <c r="K83" s="287"/>
    </row>
    <row r="84" s="1" customFormat="1" ht="15" customHeight="1">
      <c r="B84" s="298"/>
      <c r="C84" s="299" t="s">
        <v>693</v>
      </c>
      <c r="D84" s="299"/>
      <c r="E84" s="299"/>
      <c r="F84" s="300" t="s">
        <v>686</v>
      </c>
      <c r="G84" s="299"/>
      <c r="H84" s="299" t="s">
        <v>694</v>
      </c>
      <c r="I84" s="299" t="s">
        <v>682</v>
      </c>
      <c r="J84" s="299">
        <v>15</v>
      </c>
      <c r="K84" s="287"/>
    </row>
    <row r="85" s="1" customFormat="1" ht="15" customHeight="1">
      <c r="B85" s="298"/>
      <c r="C85" s="299" t="s">
        <v>695</v>
      </c>
      <c r="D85" s="299"/>
      <c r="E85" s="299"/>
      <c r="F85" s="300" t="s">
        <v>686</v>
      </c>
      <c r="G85" s="299"/>
      <c r="H85" s="299" t="s">
        <v>696</v>
      </c>
      <c r="I85" s="299" t="s">
        <v>682</v>
      </c>
      <c r="J85" s="299">
        <v>20</v>
      </c>
      <c r="K85" s="287"/>
    </row>
    <row r="86" s="1" customFormat="1" ht="15" customHeight="1">
      <c r="B86" s="298"/>
      <c r="C86" s="299" t="s">
        <v>697</v>
      </c>
      <c r="D86" s="299"/>
      <c r="E86" s="299"/>
      <c r="F86" s="300" t="s">
        <v>686</v>
      </c>
      <c r="G86" s="299"/>
      <c r="H86" s="299" t="s">
        <v>698</v>
      </c>
      <c r="I86" s="299" t="s">
        <v>682</v>
      </c>
      <c r="J86" s="299">
        <v>20</v>
      </c>
      <c r="K86" s="287"/>
    </row>
    <row r="87" s="1" customFormat="1" ht="15" customHeight="1">
      <c r="B87" s="298"/>
      <c r="C87" s="273" t="s">
        <v>699</v>
      </c>
      <c r="D87" s="273"/>
      <c r="E87" s="273"/>
      <c r="F87" s="296" t="s">
        <v>686</v>
      </c>
      <c r="G87" s="297"/>
      <c r="H87" s="273" t="s">
        <v>700</v>
      </c>
      <c r="I87" s="273" t="s">
        <v>682</v>
      </c>
      <c r="J87" s="273">
        <v>50</v>
      </c>
      <c r="K87" s="287"/>
    </row>
    <row r="88" s="1" customFormat="1" ht="15" customHeight="1">
      <c r="B88" s="298"/>
      <c r="C88" s="273" t="s">
        <v>701</v>
      </c>
      <c r="D88" s="273"/>
      <c r="E88" s="273"/>
      <c r="F88" s="296" t="s">
        <v>686</v>
      </c>
      <c r="G88" s="297"/>
      <c r="H88" s="273" t="s">
        <v>702</v>
      </c>
      <c r="I88" s="273" t="s">
        <v>682</v>
      </c>
      <c r="J88" s="273">
        <v>20</v>
      </c>
      <c r="K88" s="287"/>
    </row>
    <row r="89" s="1" customFormat="1" ht="15" customHeight="1">
      <c r="B89" s="298"/>
      <c r="C89" s="273" t="s">
        <v>703</v>
      </c>
      <c r="D89" s="273"/>
      <c r="E89" s="273"/>
      <c r="F89" s="296" t="s">
        <v>686</v>
      </c>
      <c r="G89" s="297"/>
      <c r="H89" s="273" t="s">
        <v>704</v>
      </c>
      <c r="I89" s="273" t="s">
        <v>682</v>
      </c>
      <c r="J89" s="273">
        <v>20</v>
      </c>
      <c r="K89" s="287"/>
    </row>
    <row r="90" s="1" customFormat="1" ht="15" customHeight="1">
      <c r="B90" s="298"/>
      <c r="C90" s="273" t="s">
        <v>705</v>
      </c>
      <c r="D90" s="273"/>
      <c r="E90" s="273"/>
      <c r="F90" s="296" t="s">
        <v>686</v>
      </c>
      <c r="G90" s="297"/>
      <c r="H90" s="273" t="s">
        <v>706</v>
      </c>
      <c r="I90" s="273" t="s">
        <v>682</v>
      </c>
      <c r="J90" s="273">
        <v>50</v>
      </c>
      <c r="K90" s="287"/>
    </row>
    <row r="91" s="1" customFormat="1" ht="15" customHeight="1">
      <c r="B91" s="298"/>
      <c r="C91" s="273" t="s">
        <v>707</v>
      </c>
      <c r="D91" s="273"/>
      <c r="E91" s="273"/>
      <c r="F91" s="296" t="s">
        <v>686</v>
      </c>
      <c r="G91" s="297"/>
      <c r="H91" s="273" t="s">
        <v>707</v>
      </c>
      <c r="I91" s="273" t="s">
        <v>682</v>
      </c>
      <c r="J91" s="273">
        <v>50</v>
      </c>
      <c r="K91" s="287"/>
    </row>
    <row r="92" s="1" customFormat="1" ht="15" customHeight="1">
      <c r="B92" s="298"/>
      <c r="C92" s="273" t="s">
        <v>708</v>
      </c>
      <c r="D92" s="273"/>
      <c r="E92" s="273"/>
      <c r="F92" s="296" t="s">
        <v>686</v>
      </c>
      <c r="G92" s="297"/>
      <c r="H92" s="273" t="s">
        <v>709</v>
      </c>
      <c r="I92" s="273" t="s">
        <v>682</v>
      </c>
      <c r="J92" s="273">
        <v>255</v>
      </c>
      <c r="K92" s="287"/>
    </row>
    <row r="93" s="1" customFormat="1" ht="15" customHeight="1">
      <c r="B93" s="298"/>
      <c r="C93" s="273" t="s">
        <v>710</v>
      </c>
      <c r="D93" s="273"/>
      <c r="E93" s="273"/>
      <c r="F93" s="296" t="s">
        <v>680</v>
      </c>
      <c r="G93" s="297"/>
      <c r="H93" s="273" t="s">
        <v>711</v>
      </c>
      <c r="I93" s="273" t="s">
        <v>712</v>
      </c>
      <c r="J93" s="273"/>
      <c r="K93" s="287"/>
    </row>
    <row r="94" s="1" customFormat="1" ht="15" customHeight="1">
      <c r="B94" s="298"/>
      <c r="C94" s="273" t="s">
        <v>713</v>
      </c>
      <c r="D94" s="273"/>
      <c r="E94" s="273"/>
      <c r="F94" s="296" t="s">
        <v>680</v>
      </c>
      <c r="G94" s="297"/>
      <c r="H94" s="273" t="s">
        <v>714</v>
      </c>
      <c r="I94" s="273" t="s">
        <v>715</v>
      </c>
      <c r="J94" s="273"/>
      <c r="K94" s="287"/>
    </row>
    <row r="95" s="1" customFormat="1" ht="15" customHeight="1">
      <c r="B95" s="298"/>
      <c r="C95" s="273" t="s">
        <v>716</v>
      </c>
      <c r="D95" s="273"/>
      <c r="E95" s="273"/>
      <c r="F95" s="296" t="s">
        <v>680</v>
      </c>
      <c r="G95" s="297"/>
      <c r="H95" s="273" t="s">
        <v>716</v>
      </c>
      <c r="I95" s="273" t="s">
        <v>715</v>
      </c>
      <c r="J95" s="273"/>
      <c r="K95" s="287"/>
    </row>
    <row r="96" s="1" customFormat="1" ht="15" customHeight="1">
      <c r="B96" s="298"/>
      <c r="C96" s="273" t="s">
        <v>43</v>
      </c>
      <c r="D96" s="273"/>
      <c r="E96" s="273"/>
      <c r="F96" s="296" t="s">
        <v>680</v>
      </c>
      <c r="G96" s="297"/>
      <c r="H96" s="273" t="s">
        <v>717</v>
      </c>
      <c r="I96" s="273" t="s">
        <v>715</v>
      </c>
      <c r="J96" s="273"/>
      <c r="K96" s="287"/>
    </row>
    <row r="97" s="1" customFormat="1" ht="15" customHeight="1">
      <c r="B97" s="298"/>
      <c r="C97" s="273" t="s">
        <v>53</v>
      </c>
      <c r="D97" s="273"/>
      <c r="E97" s="273"/>
      <c r="F97" s="296" t="s">
        <v>680</v>
      </c>
      <c r="G97" s="297"/>
      <c r="H97" s="273" t="s">
        <v>718</v>
      </c>
      <c r="I97" s="273" t="s">
        <v>715</v>
      </c>
      <c r="J97" s="273"/>
      <c r="K97" s="287"/>
    </row>
    <row r="98" s="1" customFormat="1" ht="15" customHeight="1">
      <c r="B98" s="301"/>
      <c r="C98" s="302"/>
      <c r="D98" s="302"/>
      <c r="E98" s="302"/>
      <c r="F98" s="302"/>
      <c r="G98" s="302"/>
      <c r="H98" s="302"/>
      <c r="I98" s="302"/>
      <c r="J98" s="302"/>
      <c r="K98" s="303"/>
    </row>
    <row r="99" s="1" customFormat="1" ht="18.75" customHeight="1">
      <c r="B99" s="304"/>
      <c r="C99" s="305"/>
      <c r="D99" s="305"/>
      <c r="E99" s="305"/>
      <c r="F99" s="305"/>
      <c r="G99" s="305"/>
      <c r="H99" s="305"/>
      <c r="I99" s="305"/>
      <c r="J99" s="305"/>
      <c r="K99" s="304"/>
    </row>
    <row r="100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="1" customFormat="1" ht="45" customHeight="1">
      <c r="B102" s="285"/>
      <c r="C102" s="286" t="s">
        <v>719</v>
      </c>
      <c r="D102" s="286"/>
      <c r="E102" s="286"/>
      <c r="F102" s="286"/>
      <c r="G102" s="286"/>
      <c r="H102" s="286"/>
      <c r="I102" s="286"/>
      <c r="J102" s="286"/>
      <c r="K102" s="287"/>
    </row>
    <row r="103" s="1" customFormat="1" ht="17.25" customHeight="1">
      <c r="B103" s="285"/>
      <c r="C103" s="288" t="s">
        <v>674</v>
      </c>
      <c r="D103" s="288"/>
      <c r="E103" s="288"/>
      <c r="F103" s="288" t="s">
        <v>675</v>
      </c>
      <c r="G103" s="289"/>
      <c r="H103" s="288" t="s">
        <v>59</v>
      </c>
      <c r="I103" s="288" t="s">
        <v>62</v>
      </c>
      <c r="J103" s="288" t="s">
        <v>676</v>
      </c>
      <c r="K103" s="287"/>
    </row>
    <row r="104" s="1" customFormat="1" ht="17.25" customHeight="1">
      <c r="B104" s="285"/>
      <c r="C104" s="290" t="s">
        <v>677</v>
      </c>
      <c r="D104" s="290"/>
      <c r="E104" s="290"/>
      <c r="F104" s="291" t="s">
        <v>678</v>
      </c>
      <c r="G104" s="292"/>
      <c r="H104" s="290"/>
      <c r="I104" s="290"/>
      <c r="J104" s="290" t="s">
        <v>679</v>
      </c>
      <c r="K104" s="287"/>
    </row>
    <row r="105" s="1" customFormat="1" ht="5.25" customHeight="1">
      <c r="B105" s="285"/>
      <c r="C105" s="288"/>
      <c r="D105" s="288"/>
      <c r="E105" s="288"/>
      <c r="F105" s="288"/>
      <c r="G105" s="306"/>
      <c r="H105" s="288"/>
      <c r="I105" s="288"/>
      <c r="J105" s="288"/>
      <c r="K105" s="287"/>
    </row>
    <row r="106" s="1" customFormat="1" ht="15" customHeight="1">
      <c r="B106" s="285"/>
      <c r="C106" s="273" t="s">
        <v>58</v>
      </c>
      <c r="D106" s="295"/>
      <c r="E106" s="295"/>
      <c r="F106" s="296" t="s">
        <v>680</v>
      </c>
      <c r="G106" s="273"/>
      <c r="H106" s="273" t="s">
        <v>720</v>
      </c>
      <c r="I106" s="273" t="s">
        <v>682</v>
      </c>
      <c r="J106" s="273">
        <v>20</v>
      </c>
      <c r="K106" s="287"/>
    </row>
    <row r="107" s="1" customFormat="1" ht="15" customHeight="1">
      <c r="B107" s="285"/>
      <c r="C107" s="273" t="s">
        <v>683</v>
      </c>
      <c r="D107" s="273"/>
      <c r="E107" s="273"/>
      <c r="F107" s="296" t="s">
        <v>680</v>
      </c>
      <c r="G107" s="273"/>
      <c r="H107" s="273" t="s">
        <v>720</v>
      </c>
      <c r="I107" s="273" t="s">
        <v>682</v>
      </c>
      <c r="J107" s="273">
        <v>120</v>
      </c>
      <c r="K107" s="287"/>
    </row>
    <row r="108" s="1" customFormat="1" ht="15" customHeight="1">
      <c r="B108" s="298"/>
      <c r="C108" s="273" t="s">
        <v>685</v>
      </c>
      <c r="D108" s="273"/>
      <c r="E108" s="273"/>
      <c r="F108" s="296" t="s">
        <v>686</v>
      </c>
      <c r="G108" s="273"/>
      <c r="H108" s="273" t="s">
        <v>720</v>
      </c>
      <c r="I108" s="273" t="s">
        <v>682</v>
      </c>
      <c r="J108" s="273">
        <v>50</v>
      </c>
      <c r="K108" s="287"/>
    </row>
    <row r="109" s="1" customFormat="1" ht="15" customHeight="1">
      <c r="B109" s="298"/>
      <c r="C109" s="273" t="s">
        <v>688</v>
      </c>
      <c r="D109" s="273"/>
      <c r="E109" s="273"/>
      <c r="F109" s="296" t="s">
        <v>680</v>
      </c>
      <c r="G109" s="273"/>
      <c r="H109" s="273" t="s">
        <v>720</v>
      </c>
      <c r="I109" s="273" t="s">
        <v>690</v>
      </c>
      <c r="J109" s="273"/>
      <c r="K109" s="287"/>
    </row>
    <row r="110" s="1" customFormat="1" ht="15" customHeight="1">
      <c r="B110" s="298"/>
      <c r="C110" s="273" t="s">
        <v>699</v>
      </c>
      <c r="D110" s="273"/>
      <c r="E110" s="273"/>
      <c r="F110" s="296" t="s">
        <v>686</v>
      </c>
      <c r="G110" s="273"/>
      <c r="H110" s="273" t="s">
        <v>720</v>
      </c>
      <c r="I110" s="273" t="s">
        <v>682</v>
      </c>
      <c r="J110" s="273">
        <v>50</v>
      </c>
      <c r="K110" s="287"/>
    </row>
    <row r="111" s="1" customFormat="1" ht="15" customHeight="1">
      <c r="B111" s="298"/>
      <c r="C111" s="273" t="s">
        <v>707</v>
      </c>
      <c r="D111" s="273"/>
      <c r="E111" s="273"/>
      <c r="F111" s="296" t="s">
        <v>686</v>
      </c>
      <c r="G111" s="273"/>
      <c r="H111" s="273" t="s">
        <v>720</v>
      </c>
      <c r="I111" s="273" t="s">
        <v>682</v>
      </c>
      <c r="J111" s="273">
        <v>50</v>
      </c>
      <c r="K111" s="287"/>
    </row>
    <row r="112" s="1" customFormat="1" ht="15" customHeight="1">
      <c r="B112" s="298"/>
      <c r="C112" s="273" t="s">
        <v>705</v>
      </c>
      <c r="D112" s="273"/>
      <c r="E112" s="273"/>
      <c r="F112" s="296" t="s">
        <v>686</v>
      </c>
      <c r="G112" s="273"/>
      <c r="H112" s="273" t="s">
        <v>720</v>
      </c>
      <c r="I112" s="273" t="s">
        <v>682</v>
      </c>
      <c r="J112" s="273">
        <v>50</v>
      </c>
      <c r="K112" s="287"/>
    </row>
    <row r="113" s="1" customFormat="1" ht="15" customHeight="1">
      <c r="B113" s="298"/>
      <c r="C113" s="273" t="s">
        <v>58</v>
      </c>
      <c r="D113" s="273"/>
      <c r="E113" s="273"/>
      <c r="F113" s="296" t="s">
        <v>680</v>
      </c>
      <c r="G113" s="273"/>
      <c r="H113" s="273" t="s">
        <v>721</v>
      </c>
      <c r="I113" s="273" t="s">
        <v>682</v>
      </c>
      <c r="J113" s="273">
        <v>20</v>
      </c>
      <c r="K113" s="287"/>
    </row>
    <row r="114" s="1" customFormat="1" ht="15" customHeight="1">
      <c r="B114" s="298"/>
      <c r="C114" s="273" t="s">
        <v>722</v>
      </c>
      <c r="D114" s="273"/>
      <c r="E114" s="273"/>
      <c r="F114" s="296" t="s">
        <v>680</v>
      </c>
      <c r="G114" s="273"/>
      <c r="H114" s="273" t="s">
        <v>723</v>
      </c>
      <c r="I114" s="273" t="s">
        <v>682</v>
      </c>
      <c r="J114" s="273">
        <v>120</v>
      </c>
      <c r="K114" s="287"/>
    </row>
    <row r="115" s="1" customFormat="1" ht="15" customHeight="1">
      <c r="B115" s="298"/>
      <c r="C115" s="273" t="s">
        <v>43</v>
      </c>
      <c r="D115" s="273"/>
      <c r="E115" s="273"/>
      <c r="F115" s="296" t="s">
        <v>680</v>
      </c>
      <c r="G115" s="273"/>
      <c r="H115" s="273" t="s">
        <v>724</v>
      </c>
      <c r="I115" s="273" t="s">
        <v>715</v>
      </c>
      <c r="J115" s="273"/>
      <c r="K115" s="287"/>
    </row>
    <row r="116" s="1" customFormat="1" ht="15" customHeight="1">
      <c r="B116" s="298"/>
      <c r="C116" s="273" t="s">
        <v>53</v>
      </c>
      <c r="D116" s="273"/>
      <c r="E116" s="273"/>
      <c r="F116" s="296" t="s">
        <v>680</v>
      </c>
      <c r="G116" s="273"/>
      <c r="H116" s="273" t="s">
        <v>725</v>
      </c>
      <c r="I116" s="273" t="s">
        <v>715</v>
      </c>
      <c r="J116" s="273"/>
      <c r="K116" s="287"/>
    </row>
    <row r="117" s="1" customFormat="1" ht="15" customHeight="1">
      <c r="B117" s="298"/>
      <c r="C117" s="273" t="s">
        <v>62</v>
      </c>
      <c r="D117" s="273"/>
      <c r="E117" s="273"/>
      <c r="F117" s="296" t="s">
        <v>680</v>
      </c>
      <c r="G117" s="273"/>
      <c r="H117" s="273" t="s">
        <v>726</v>
      </c>
      <c r="I117" s="273" t="s">
        <v>727</v>
      </c>
      <c r="J117" s="273"/>
      <c r="K117" s="287"/>
    </row>
    <row r="118" s="1" customFormat="1" ht="15" customHeight="1">
      <c r="B118" s="301"/>
      <c r="C118" s="307"/>
      <c r="D118" s="307"/>
      <c r="E118" s="307"/>
      <c r="F118" s="307"/>
      <c r="G118" s="307"/>
      <c r="H118" s="307"/>
      <c r="I118" s="307"/>
      <c r="J118" s="307"/>
      <c r="K118" s="303"/>
    </row>
    <row r="119" s="1" customFormat="1" ht="18.75" customHeight="1">
      <c r="B119" s="308"/>
      <c r="C119" s="309"/>
      <c r="D119" s="309"/>
      <c r="E119" s="309"/>
      <c r="F119" s="310"/>
      <c r="G119" s="309"/>
      <c r="H119" s="309"/>
      <c r="I119" s="309"/>
      <c r="J119" s="309"/>
      <c r="K119" s="308"/>
    </row>
    <row r="120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="1" customFormat="1" ht="7.5" customHeight="1">
      <c r="B121" s="311"/>
      <c r="C121" s="312"/>
      <c r="D121" s="312"/>
      <c r="E121" s="312"/>
      <c r="F121" s="312"/>
      <c r="G121" s="312"/>
      <c r="H121" s="312"/>
      <c r="I121" s="312"/>
      <c r="J121" s="312"/>
      <c r="K121" s="313"/>
    </row>
    <row r="122" s="1" customFormat="1" ht="45" customHeight="1">
      <c r="B122" s="314"/>
      <c r="C122" s="264" t="s">
        <v>728</v>
      </c>
      <c r="D122" s="264"/>
      <c r="E122" s="264"/>
      <c r="F122" s="264"/>
      <c r="G122" s="264"/>
      <c r="H122" s="264"/>
      <c r="I122" s="264"/>
      <c r="J122" s="264"/>
      <c r="K122" s="315"/>
    </row>
    <row r="123" s="1" customFormat="1" ht="17.25" customHeight="1">
      <c r="B123" s="316"/>
      <c r="C123" s="288" t="s">
        <v>674</v>
      </c>
      <c r="D123" s="288"/>
      <c r="E123" s="288"/>
      <c r="F123" s="288" t="s">
        <v>675</v>
      </c>
      <c r="G123" s="289"/>
      <c r="H123" s="288" t="s">
        <v>59</v>
      </c>
      <c r="I123" s="288" t="s">
        <v>62</v>
      </c>
      <c r="J123" s="288" t="s">
        <v>676</v>
      </c>
      <c r="K123" s="317"/>
    </row>
    <row r="124" s="1" customFormat="1" ht="17.25" customHeight="1">
      <c r="B124" s="316"/>
      <c r="C124" s="290" t="s">
        <v>677</v>
      </c>
      <c r="D124" s="290"/>
      <c r="E124" s="290"/>
      <c r="F124" s="291" t="s">
        <v>678</v>
      </c>
      <c r="G124" s="292"/>
      <c r="H124" s="290"/>
      <c r="I124" s="290"/>
      <c r="J124" s="290" t="s">
        <v>679</v>
      </c>
      <c r="K124" s="317"/>
    </row>
    <row r="125" s="1" customFormat="1" ht="5.25" customHeight="1">
      <c r="B125" s="318"/>
      <c r="C125" s="293"/>
      <c r="D125" s="293"/>
      <c r="E125" s="293"/>
      <c r="F125" s="293"/>
      <c r="G125" s="319"/>
      <c r="H125" s="293"/>
      <c r="I125" s="293"/>
      <c r="J125" s="293"/>
      <c r="K125" s="320"/>
    </row>
    <row r="126" s="1" customFormat="1" ht="15" customHeight="1">
      <c r="B126" s="318"/>
      <c r="C126" s="273" t="s">
        <v>683</v>
      </c>
      <c r="D126" s="295"/>
      <c r="E126" s="295"/>
      <c r="F126" s="296" t="s">
        <v>680</v>
      </c>
      <c r="G126" s="273"/>
      <c r="H126" s="273" t="s">
        <v>720</v>
      </c>
      <c r="I126" s="273" t="s">
        <v>682</v>
      </c>
      <c r="J126" s="273">
        <v>120</v>
      </c>
      <c r="K126" s="321"/>
    </row>
    <row r="127" s="1" customFormat="1" ht="15" customHeight="1">
      <c r="B127" s="318"/>
      <c r="C127" s="273" t="s">
        <v>729</v>
      </c>
      <c r="D127" s="273"/>
      <c r="E127" s="273"/>
      <c r="F127" s="296" t="s">
        <v>680</v>
      </c>
      <c r="G127" s="273"/>
      <c r="H127" s="273" t="s">
        <v>730</v>
      </c>
      <c r="I127" s="273" t="s">
        <v>682</v>
      </c>
      <c r="J127" s="273" t="s">
        <v>731</v>
      </c>
      <c r="K127" s="321"/>
    </row>
    <row r="128" s="1" customFormat="1" ht="15" customHeight="1">
      <c r="B128" s="318"/>
      <c r="C128" s="273" t="s">
        <v>628</v>
      </c>
      <c r="D128" s="273"/>
      <c r="E128" s="273"/>
      <c r="F128" s="296" t="s">
        <v>680</v>
      </c>
      <c r="G128" s="273"/>
      <c r="H128" s="273" t="s">
        <v>732</v>
      </c>
      <c r="I128" s="273" t="s">
        <v>682</v>
      </c>
      <c r="J128" s="273" t="s">
        <v>731</v>
      </c>
      <c r="K128" s="321"/>
    </row>
    <row r="129" s="1" customFormat="1" ht="15" customHeight="1">
      <c r="B129" s="318"/>
      <c r="C129" s="273" t="s">
        <v>691</v>
      </c>
      <c r="D129" s="273"/>
      <c r="E129" s="273"/>
      <c r="F129" s="296" t="s">
        <v>686</v>
      </c>
      <c r="G129" s="273"/>
      <c r="H129" s="273" t="s">
        <v>692</v>
      </c>
      <c r="I129" s="273" t="s">
        <v>682</v>
      </c>
      <c r="J129" s="273">
        <v>15</v>
      </c>
      <c r="K129" s="321"/>
    </row>
    <row r="130" s="1" customFormat="1" ht="15" customHeight="1">
      <c r="B130" s="318"/>
      <c r="C130" s="299" t="s">
        <v>693</v>
      </c>
      <c r="D130" s="299"/>
      <c r="E130" s="299"/>
      <c r="F130" s="300" t="s">
        <v>686</v>
      </c>
      <c r="G130" s="299"/>
      <c r="H130" s="299" t="s">
        <v>694</v>
      </c>
      <c r="I130" s="299" t="s">
        <v>682</v>
      </c>
      <c r="J130" s="299">
        <v>15</v>
      </c>
      <c r="K130" s="321"/>
    </row>
    <row r="131" s="1" customFormat="1" ht="15" customHeight="1">
      <c r="B131" s="318"/>
      <c r="C131" s="299" t="s">
        <v>695</v>
      </c>
      <c r="D131" s="299"/>
      <c r="E131" s="299"/>
      <c r="F131" s="300" t="s">
        <v>686</v>
      </c>
      <c r="G131" s="299"/>
      <c r="H131" s="299" t="s">
        <v>696</v>
      </c>
      <c r="I131" s="299" t="s">
        <v>682</v>
      </c>
      <c r="J131" s="299">
        <v>20</v>
      </c>
      <c r="K131" s="321"/>
    </row>
    <row r="132" s="1" customFormat="1" ht="15" customHeight="1">
      <c r="B132" s="318"/>
      <c r="C132" s="299" t="s">
        <v>697</v>
      </c>
      <c r="D132" s="299"/>
      <c r="E132" s="299"/>
      <c r="F132" s="300" t="s">
        <v>686</v>
      </c>
      <c r="G132" s="299"/>
      <c r="H132" s="299" t="s">
        <v>698</v>
      </c>
      <c r="I132" s="299" t="s">
        <v>682</v>
      </c>
      <c r="J132" s="299">
        <v>20</v>
      </c>
      <c r="K132" s="321"/>
    </row>
    <row r="133" s="1" customFormat="1" ht="15" customHeight="1">
      <c r="B133" s="318"/>
      <c r="C133" s="273" t="s">
        <v>685</v>
      </c>
      <c r="D133" s="273"/>
      <c r="E133" s="273"/>
      <c r="F133" s="296" t="s">
        <v>686</v>
      </c>
      <c r="G133" s="273"/>
      <c r="H133" s="273" t="s">
        <v>720</v>
      </c>
      <c r="I133" s="273" t="s">
        <v>682</v>
      </c>
      <c r="J133" s="273">
        <v>50</v>
      </c>
      <c r="K133" s="321"/>
    </row>
    <row r="134" s="1" customFormat="1" ht="15" customHeight="1">
      <c r="B134" s="318"/>
      <c r="C134" s="273" t="s">
        <v>699</v>
      </c>
      <c r="D134" s="273"/>
      <c r="E134" s="273"/>
      <c r="F134" s="296" t="s">
        <v>686</v>
      </c>
      <c r="G134" s="273"/>
      <c r="H134" s="273" t="s">
        <v>720</v>
      </c>
      <c r="I134" s="273" t="s">
        <v>682</v>
      </c>
      <c r="J134" s="273">
        <v>50</v>
      </c>
      <c r="K134" s="321"/>
    </row>
    <row r="135" s="1" customFormat="1" ht="15" customHeight="1">
      <c r="B135" s="318"/>
      <c r="C135" s="273" t="s">
        <v>705</v>
      </c>
      <c r="D135" s="273"/>
      <c r="E135" s="273"/>
      <c r="F135" s="296" t="s">
        <v>686</v>
      </c>
      <c r="G135" s="273"/>
      <c r="H135" s="273" t="s">
        <v>720</v>
      </c>
      <c r="I135" s="273" t="s">
        <v>682</v>
      </c>
      <c r="J135" s="273">
        <v>50</v>
      </c>
      <c r="K135" s="321"/>
    </row>
    <row r="136" s="1" customFormat="1" ht="15" customHeight="1">
      <c r="B136" s="318"/>
      <c r="C136" s="273" t="s">
        <v>707</v>
      </c>
      <c r="D136" s="273"/>
      <c r="E136" s="273"/>
      <c r="F136" s="296" t="s">
        <v>686</v>
      </c>
      <c r="G136" s="273"/>
      <c r="H136" s="273" t="s">
        <v>720</v>
      </c>
      <c r="I136" s="273" t="s">
        <v>682</v>
      </c>
      <c r="J136" s="273">
        <v>50</v>
      </c>
      <c r="K136" s="321"/>
    </row>
    <row r="137" s="1" customFormat="1" ht="15" customHeight="1">
      <c r="B137" s="318"/>
      <c r="C137" s="273" t="s">
        <v>708</v>
      </c>
      <c r="D137" s="273"/>
      <c r="E137" s="273"/>
      <c r="F137" s="296" t="s">
        <v>686</v>
      </c>
      <c r="G137" s="273"/>
      <c r="H137" s="273" t="s">
        <v>733</v>
      </c>
      <c r="I137" s="273" t="s">
        <v>682</v>
      </c>
      <c r="J137" s="273">
        <v>255</v>
      </c>
      <c r="K137" s="321"/>
    </row>
    <row r="138" s="1" customFormat="1" ht="15" customHeight="1">
      <c r="B138" s="318"/>
      <c r="C138" s="273" t="s">
        <v>710</v>
      </c>
      <c r="D138" s="273"/>
      <c r="E138" s="273"/>
      <c r="F138" s="296" t="s">
        <v>680</v>
      </c>
      <c r="G138" s="273"/>
      <c r="H138" s="273" t="s">
        <v>734</v>
      </c>
      <c r="I138" s="273" t="s">
        <v>712</v>
      </c>
      <c r="J138" s="273"/>
      <c r="K138" s="321"/>
    </row>
    <row r="139" s="1" customFormat="1" ht="15" customHeight="1">
      <c r="B139" s="318"/>
      <c r="C139" s="273" t="s">
        <v>713</v>
      </c>
      <c r="D139" s="273"/>
      <c r="E139" s="273"/>
      <c r="F139" s="296" t="s">
        <v>680</v>
      </c>
      <c r="G139" s="273"/>
      <c r="H139" s="273" t="s">
        <v>735</v>
      </c>
      <c r="I139" s="273" t="s">
        <v>715</v>
      </c>
      <c r="J139" s="273"/>
      <c r="K139" s="321"/>
    </row>
    <row r="140" s="1" customFormat="1" ht="15" customHeight="1">
      <c r="B140" s="318"/>
      <c r="C140" s="273" t="s">
        <v>716</v>
      </c>
      <c r="D140" s="273"/>
      <c r="E140" s="273"/>
      <c r="F140" s="296" t="s">
        <v>680</v>
      </c>
      <c r="G140" s="273"/>
      <c r="H140" s="273" t="s">
        <v>716</v>
      </c>
      <c r="I140" s="273" t="s">
        <v>715</v>
      </c>
      <c r="J140" s="273"/>
      <c r="K140" s="321"/>
    </row>
    <row r="141" s="1" customFormat="1" ht="15" customHeight="1">
      <c r="B141" s="318"/>
      <c r="C141" s="273" t="s">
        <v>43</v>
      </c>
      <c r="D141" s="273"/>
      <c r="E141" s="273"/>
      <c r="F141" s="296" t="s">
        <v>680</v>
      </c>
      <c r="G141" s="273"/>
      <c r="H141" s="273" t="s">
        <v>736</v>
      </c>
      <c r="I141" s="273" t="s">
        <v>715</v>
      </c>
      <c r="J141" s="273"/>
      <c r="K141" s="321"/>
    </row>
    <row r="142" s="1" customFormat="1" ht="15" customHeight="1">
      <c r="B142" s="318"/>
      <c r="C142" s="273" t="s">
        <v>737</v>
      </c>
      <c r="D142" s="273"/>
      <c r="E142" s="273"/>
      <c r="F142" s="296" t="s">
        <v>680</v>
      </c>
      <c r="G142" s="273"/>
      <c r="H142" s="273" t="s">
        <v>738</v>
      </c>
      <c r="I142" s="273" t="s">
        <v>715</v>
      </c>
      <c r="J142" s="273"/>
      <c r="K142" s="321"/>
    </row>
    <row r="143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="1" customFormat="1" ht="18.75" customHeight="1">
      <c r="B144" s="309"/>
      <c r="C144" s="309"/>
      <c r="D144" s="309"/>
      <c r="E144" s="309"/>
      <c r="F144" s="310"/>
      <c r="G144" s="309"/>
      <c r="H144" s="309"/>
      <c r="I144" s="309"/>
      <c r="J144" s="309"/>
      <c r="K144" s="309"/>
    </row>
    <row r="145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="1" customFormat="1" ht="45" customHeight="1">
      <c r="B147" s="285"/>
      <c r="C147" s="286" t="s">
        <v>739</v>
      </c>
      <c r="D147" s="286"/>
      <c r="E147" s="286"/>
      <c r="F147" s="286"/>
      <c r="G147" s="286"/>
      <c r="H147" s="286"/>
      <c r="I147" s="286"/>
      <c r="J147" s="286"/>
      <c r="K147" s="287"/>
    </row>
    <row r="148" s="1" customFormat="1" ht="17.25" customHeight="1">
      <c r="B148" s="285"/>
      <c r="C148" s="288" t="s">
        <v>674</v>
      </c>
      <c r="D148" s="288"/>
      <c r="E148" s="288"/>
      <c r="F148" s="288" t="s">
        <v>675</v>
      </c>
      <c r="G148" s="289"/>
      <c r="H148" s="288" t="s">
        <v>59</v>
      </c>
      <c r="I148" s="288" t="s">
        <v>62</v>
      </c>
      <c r="J148" s="288" t="s">
        <v>676</v>
      </c>
      <c r="K148" s="287"/>
    </row>
    <row r="149" s="1" customFormat="1" ht="17.25" customHeight="1">
      <c r="B149" s="285"/>
      <c r="C149" s="290" t="s">
        <v>677</v>
      </c>
      <c r="D149" s="290"/>
      <c r="E149" s="290"/>
      <c r="F149" s="291" t="s">
        <v>678</v>
      </c>
      <c r="G149" s="292"/>
      <c r="H149" s="290"/>
      <c r="I149" s="290"/>
      <c r="J149" s="290" t="s">
        <v>679</v>
      </c>
      <c r="K149" s="287"/>
    </row>
    <row r="150" s="1" customFormat="1" ht="5.25" customHeight="1">
      <c r="B150" s="298"/>
      <c r="C150" s="293"/>
      <c r="D150" s="293"/>
      <c r="E150" s="293"/>
      <c r="F150" s="293"/>
      <c r="G150" s="294"/>
      <c r="H150" s="293"/>
      <c r="I150" s="293"/>
      <c r="J150" s="293"/>
      <c r="K150" s="321"/>
    </row>
    <row r="151" s="1" customFormat="1" ht="15" customHeight="1">
      <c r="B151" s="298"/>
      <c r="C151" s="325" t="s">
        <v>683</v>
      </c>
      <c r="D151" s="273"/>
      <c r="E151" s="273"/>
      <c r="F151" s="326" t="s">
        <v>680</v>
      </c>
      <c r="G151" s="273"/>
      <c r="H151" s="325" t="s">
        <v>720</v>
      </c>
      <c r="I151" s="325" t="s">
        <v>682</v>
      </c>
      <c r="J151" s="325">
        <v>120</v>
      </c>
      <c r="K151" s="321"/>
    </row>
    <row r="152" s="1" customFormat="1" ht="15" customHeight="1">
      <c r="B152" s="298"/>
      <c r="C152" s="325" t="s">
        <v>729</v>
      </c>
      <c r="D152" s="273"/>
      <c r="E152" s="273"/>
      <c r="F152" s="326" t="s">
        <v>680</v>
      </c>
      <c r="G152" s="273"/>
      <c r="H152" s="325" t="s">
        <v>740</v>
      </c>
      <c r="I152" s="325" t="s">
        <v>682</v>
      </c>
      <c r="J152" s="325" t="s">
        <v>731</v>
      </c>
      <c r="K152" s="321"/>
    </row>
    <row r="153" s="1" customFormat="1" ht="15" customHeight="1">
      <c r="B153" s="298"/>
      <c r="C153" s="325" t="s">
        <v>628</v>
      </c>
      <c r="D153" s="273"/>
      <c r="E153" s="273"/>
      <c r="F153" s="326" t="s">
        <v>680</v>
      </c>
      <c r="G153" s="273"/>
      <c r="H153" s="325" t="s">
        <v>741</v>
      </c>
      <c r="I153" s="325" t="s">
        <v>682</v>
      </c>
      <c r="J153" s="325" t="s">
        <v>731</v>
      </c>
      <c r="K153" s="321"/>
    </row>
    <row r="154" s="1" customFormat="1" ht="15" customHeight="1">
      <c r="B154" s="298"/>
      <c r="C154" s="325" t="s">
        <v>685</v>
      </c>
      <c r="D154" s="273"/>
      <c r="E154" s="273"/>
      <c r="F154" s="326" t="s">
        <v>686</v>
      </c>
      <c r="G154" s="273"/>
      <c r="H154" s="325" t="s">
        <v>720</v>
      </c>
      <c r="I154" s="325" t="s">
        <v>682</v>
      </c>
      <c r="J154" s="325">
        <v>50</v>
      </c>
      <c r="K154" s="321"/>
    </row>
    <row r="155" s="1" customFormat="1" ht="15" customHeight="1">
      <c r="B155" s="298"/>
      <c r="C155" s="325" t="s">
        <v>688</v>
      </c>
      <c r="D155" s="273"/>
      <c r="E155" s="273"/>
      <c r="F155" s="326" t="s">
        <v>680</v>
      </c>
      <c r="G155" s="273"/>
      <c r="H155" s="325" t="s">
        <v>720</v>
      </c>
      <c r="I155" s="325" t="s">
        <v>690</v>
      </c>
      <c r="J155" s="325"/>
      <c r="K155" s="321"/>
    </row>
    <row r="156" s="1" customFormat="1" ht="15" customHeight="1">
      <c r="B156" s="298"/>
      <c r="C156" s="325" t="s">
        <v>699</v>
      </c>
      <c r="D156" s="273"/>
      <c r="E156" s="273"/>
      <c r="F156" s="326" t="s">
        <v>686</v>
      </c>
      <c r="G156" s="273"/>
      <c r="H156" s="325" t="s">
        <v>720</v>
      </c>
      <c r="I156" s="325" t="s">
        <v>682</v>
      </c>
      <c r="J156" s="325">
        <v>50</v>
      </c>
      <c r="K156" s="321"/>
    </row>
    <row r="157" s="1" customFormat="1" ht="15" customHeight="1">
      <c r="B157" s="298"/>
      <c r="C157" s="325" t="s">
        <v>707</v>
      </c>
      <c r="D157" s="273"/>
      <c r="E157" s="273"/>
      <c r="F157" s="326" t="s">
        <v>686</v>
      </c>
      <c r="G157" s="273"/>
      <c r="H157" s="325" t="s">
        <v>720</v>
      </c>
      <c r="I157" s="325" t="s">
        <v>682</v>
      </c>
      <c r="J157" s="325">
        <v>50</v>
      </c>
      <c r="K157" s="321"/>
    </row>
    <row r="158" s="1" customFormat="1" ht="15" customHeight="1">
      <c r="B158" s="298"/>
      <c r="C158" s="325" t="s">
        <v>705</v>
      </c>
      <c r="D158" s="273"/>
      <c r="E158" s="273"/>
      <c r="F158" s="326" t="s">
        <v>686</v>
      </c>
      <c r="G158" s="273"/>
      <c r="H158" s="325" t="s">
        <v>720</v>
      </c>
      <c r="I158" s="325" t="s">
        <v>682</v>
      </c>
      <c r="J158" s="325">
        <v>50</v>
      </c>
      <c r="K158" s="321"/>
    </row>
    <row r="159" s="1" customFormat="1" ht="15" customHeight="1">
      <c r="B159" s="298"/>
      <c r="C159" s="325" t="s">
        <v>103</v>
      </c>
      <c r="D159" s="273"/>
      <c r="E159" s="273"/>
      <c r="F159" s="326" t="s">
        <v>680</v>
      </c>
      <c r="G159" s="273"/>
      <c r="H159" s="325" t="s">
        <v>742</v>
      </c>
      <c r="I159" s="325" t="s">
        <v>682</v>
      </c>
      <c r="J159" s="325" t="s">
        <v>743</v>
      </c>
      <c r="K159" s="321"/>
    </row>
    <row r="160" s="1" customFormat="1" ht="15" customHeight="1">
      <c r="B160" s="298"/>
      <c r="C160" s="325" t="s">
        <v>744</v>
      </c>
      <c r="D160" s="273"/>
      <c r="E160" s="273"/>
      <c r="F160" s="326" t="s">
        <v>680</v>
      </c>
      <c r="G160" s="273"/>
      <c r="H160" s="325" t="s">
        <v>745</v>
      </c>
      <c r="I160" s="325" t="s">
        <v>715</v>
      </c>
      <c r="J160" s="325"/>
      <c r="K160" s="321"/>
    </row>
    <row r="161" s="1" customFormat="1" ht="15" customHeight="1">
      <c r="B161" s="327"/>
      <c r="C161" s="328"/>
      <c r="D161" s="328"/>
      <c r="E161" s="328"/>
      <c r="F161" s="328"/>
      <c r="G161" s="328"/>
      <c r="H161" s="328"/>
      <c r="I161" s="328"/>
      <c r="J161" s="328"/>
      <c r="K161" s="329"/>
    </row>
    <row r="162" s="1" customFormat="1" ht="18.75" customHeight="1">
      <c r="B162" s="309"/>
      <c r="C162" s="319"/>
      <c r="D162" s="319"/>
      <c r="E162" s="319"/>
      <c r="F162" s="330"/>
      <c r="G162" s="319"/>
      <c r="H162" s="319"/>
      <c r="I162" s="319"/>
      <c r="J162" s="319"/>
      <c r="K162" s="309"/>
    </row>
    <row r="163" s="1" customFormat="1" ht="18.75" customHeight="1">
      <c r="B163" s="309"/>
      <c r="C163" s="319"/>
      <c r="D163" s="319"/>
      <c r="E163" s="319"/>
      <c r="F163" s="330"/>
      <c r="G163" s="319"/>
      <c r="H163" s="319"/>
      <c r="I163" s="319"/>
      <c r="J163" s="319"/>
      <c r="K163" s="309"/>
    </row>
    <row r="164" s="1" customFormat="1" ht="18.75" customHeight="1">
      <c r="B164" s="309"/>
      <c r="C164" s="319"/>
      <c r="D164" s="319"/>
      <c r="E164" s="319"/>
      <c r="F164" s="330"/>
      <c r="G164" s="319"/>
      <c r="H164" s="319"/>
      <c r="I164" s="319"/>
      <c r="J164" s="319"/>
      <c r="K164" s="309"/>
    </row>
    <row r="165" s="1" customFormat="1" ht="18.75" customHeight="1">
      <c r="B165" s="309"/>
      <c r="C165" s="319"/>
      <c r="D165" s="319"/>
      <c r="E165" s="319"/>
      <c r="F165" s="330"/>
      <c r="G165" s="319"/>
      <c r="H165" s="319"/>
      <c r="I165" s="319"/>
      <c r="J165" s="319"/>
      <c r="K165" s="309"/>
    </row>
    <row r="166" s="1" customFormat="1" ht="18.75" customHeight="1">
      <c r="B166" s="309"/>
      <c r="C166" s="319"/>
      <c r="D166" s="319"/>
      <c r="E166" s="319"/>
      <c r="F166" s="330"/>
      <c r="G166" s="319"/>
      <c r="H166" s="319"/>
      <c r="I166" s="319"/>
      <c r="J166" s="319"/>
      <c r="K166" s="309"/>
    </row>
    <row r="167" s="1" customFormat="1" ht="18.75" customHeight="1">
      <c r="B167" s="309"/>
      <c r="C167" s="319"/>
      <c r="D167" s="319"/>
      <c r="E167" s="319"/>
      <c r="F167" s="330"/>
      <c r="G167" s="319"/>
      <c r="H167" s="319"/>
      <c r="I167" s="319"/>
      <c r="J167" s="319"/>
      <c r="K167" s="309"/>
    </row>
    <row r="168" s="1" customFormat="1" ht="18.75" customHeight="1">
      <c r="B168" s="309"/>
      <c r="C168" s="319"/>
      <c r="D168" s="319"/>
      <c r="E168" s="319"/>
      <c r="F168" s="330"/>
      <c r="G168" s="319"/>
      <c r="H168" s="319"/>
      <c r="I168" s="319"/>
      <c r="J168" s="319"/>
      <c r="K168" s="309"/>
    </row>
    <row r="169" s="1" customFormat="1" ht="18.75" customHeight="1">
      <c r="B169" s="281"/>
      <c r="C169" s="281"/>
      <c r="D169" s="281"/>
      <c r="E169" s="281"/>
      <c r="F169" s="281"/>
      <c r="G169" s="281"/>
      <c r="H169" s="281"/>
      <c r="I169" s="281"/>
      <c r="J169" s="281"/>
      <c r="K169" s="281"/>
    </row>
    <row r="170" s="1" customFormat="1" ht="7.5" customHeight="1">
      <c r="B170" s="260"/>
      <c r="C170" s="261"/>
      <c r="D170" s="261"/>
      <c r="E170" s="261"/>
      <c r="F170" s="261"/>
      <c r="G170" s="261"/>
      <c r="H170" s="261"/>
      <c r="I170" s="261"/>
      <c r="J170" s="261"/>
      <c r="K170" s="262"/>
    </row>
    <row r="171" s="1" customFormat="1" ht="45" customHeight="1">
      <c r="B171" s="263"/>
      <c r="C171" s="264" t="s">
        <v>746</v>
      </c>
      <c r="D171" s="264"/>
      <c r="E171" s="264"/>
      <c r="F171" s="264"/>
      <c r="G171" s="264"/>
      <c r="H171" s="264"/>
      <c r="I171" s="264"/>
      <c r="J171" s="264"/>
      <c r="K171" s="265"/>
    </row>
    <row r="172" s="1" customFormat="1" ht="17.25" customHeight="1">
      <c r="B172" s="263"/>
      <c r="C172" s="288" t="s">
        <v>674</v>
      </c>
      <c r="D172" s="288"/>
      <c r="E172" s="288"/>
      <c r="F172" s="288" t="s">
        <v>675</v>
      </c>
      <c r="G172" s="331"/>
      <c r="H172" s="332" t="s">
        <v>59</v>
      </c>
      <c r="I172" s="332" t="s">
        <v>62</v>
      </c>
      <c r="J172" s="288" t="s">
        <v>676</v>
      </c>
      <c r="K172" s="265"/>
    </row>
    <row r="173" s="1" customFormat="1" ht="17.25" customHeight="1">
      <c r="B173" s="266"/>
      <c r="C173" s="290" t="s">
        <v>677</v>
      </c>
      <c r="D173" s="290"/>
      <c r="E173" s="290"/>
      <c r="F173" s="291" t="s">
        <v>678</v>
      </c>
      <c r="G173" s="333"/>
      <c r="H173" s="334"/>
      <c r="I173" s="334"/>
      <c r="J173" s="290" t="s">
        <v>679</v>
      </c>
      <c r="K173" s="268"/>
    </row>
    <row r="174" s="1" customFormat="1" ht="5.25" customHeight="1">
      <c r="B174" s="298"/>
      <c r="C174" s="293"/>
      <c r="D174" s="293"/>
      <c r="E174" s="293"/>
      <c r="F174" s="293"/>
      <c r="G174" s="294"/>
      <c r="H174" s="293"/>
      <c r="I174" s="293"/>
      <c r="J174" s="293"/>
      <c r="K174" s="321"/>
    </row>
    <row r="175" s="1" customFormat="1" ht="15" customHeight="1">
      <c r="B175" s="298"/>
      <c r="C175" s="273" t="s">
        <v>683</v>
      </c>
      <c r="D175" s="273"/>
      <c r="E175" s="273"/>
      <c r="F175" s="296" t="s">
        <v>680</v>
      </c>
      <c r="G175" s="273"/>
      <c r="H175" s="273" t="s">
        <v>720</v>
      </c>
      <c r="I175" s="273" t="s">
        <v>682</v>
      </c>
      <c r="J175" s="273">
        <v>120</v>
      </c>
      <c r="K175" s="321"/>
    </row>
    <row r="176" s="1" customFormat="1" ht="15" customHeight="1">
      <c r="B176" s="298"/>
      <c r="C176" s="273" t="s">
        <v>729</v>
      </c>
      <c r="D176" s="273"/>
      <c r="E176" s="273"/>
      <c r="F176" s="296" t="s">
        <v>680</v>
      </c>
      <c r="G176" s="273"/>
      <c r="H176" s="273" t="s">
        <v>730</v>
      </c>
      <c r="I176" s="273" t="s">
        <v>682</v>
      </c>
      <c r="J176" s="273" t="s">
        <v>731</v>
      </c>
      <c r="K176" s="321"/>
    </row>
    <row r="177" s="1" customFormat="1" ht="15" customHeight="1">
      <c r="B177" s="298"/>
      <c r="C177" s="273" t="s">
        <v>628</v>
      </c>
      <c r="D177" s="273"/>
      <c r="E177" s="273"/>
      <c r="F177" s="296" t="s">
        <v>680</v>
      </c>
      <c r="G177" s="273"/>
      <c r="H177" s="273" t="s">
        <v>747</v>
      </c>
      <c r="I177" s="273" t="s">
        <v>682</v>
      </c>
      <c r="J177" s="273" t="s">
        <v>731</v>
      </c>
      <c r="K177" s="321"/>
    </row>
    <row r="178" s="1" customFormat="1" ht="15" customHeight="1">
      <c r="B178" s="298"/>
      <c r="C178" s="273" t="s">
        <v>685</v>
      </c>
      <c r="D178" s="273"/>
      <c r="E178" s="273"/>
      <c r="F178" s="296" t="s">
        <v>686</v>
      </c>
      <c r="G178" s="273"/>
      <c r="H178" s="273" t="s">
        <v>747</v>
      </c>
      <c r="I178" s="273" t="s">
        <v>682</v>
      </c>
      <c r="J178" s="273">
        <v>50</v>
      </c>
      <c r="K178" s="321"/>
    </row>
    <row r="179" s="1" customFormat="1" ht="15" customHeight="1">
      <c r="B179" s="298"/>
      <c r="C179" s="273" t="s">
        <v>688</v>
      </c>
      <c r="D179" s="273"/>
      <c r="E179" s="273"/>
      <c r="F179" s="296" t="s">
        <v>680</v>
      </c>
      <c r="G179" s="273"/>
      <c r="H179" s="273" t="s">
        <v>747</v>
      </c>
      <c r="I179" s="273" t="s">
        <v>690</v>
      </c>
      <c r="J179" s="273"/>
      <c r="K179" s="321"/>
    </row>
    <row r="180" s="1" customFormat="1" ht="15" customHeight="1">
      <c r="B180" s="298"/>
      <c r="C180" s="273" t="s">
        <v>699</v>
      </c>
      <c r="D180" s="273"/>
      <c r="E180" s="273"/>
      <c r="F180" s="296" t="s">
        <v>686</v>
      </c>
      <c r="G180" s="273"/>
      <c r="H180" s="273" t="s">
        <v>747</v>
      </c>
      <c r="I180" s="273" t="s">
        <v>682</v>
      </c>
      <c r="J180" s="273">
        <v>50</v>
      </c>
      <c r="K180" s="321"/>
    </row>
    <row r="181" s="1" customFormat="1" ht="15" customHeight="1">
      <c r="B181" s="298"/>
      <c r="C181" s="273" t="s">
        <v>707</v>
      </c>
      <c r="D181" s="273"/>
      <c r="E181" s="273"/>
      <c r="F181" s="296" t="s">
        <v>686</v>
      </c>
      <c r="G181" s="273"/>
      <c r="H181" s="273" t="s">
        <v>747</v>
      </c>
      <c r="I181" s="273" t="s">
        <v>682</v>
      </c>
      <c r="J181" s="273">
        <v>50</v>
      </c>
      <c r="K181" s="321"/>
    </row>
    <row r="182" s="1" customFormat="1" ht="15" customHeight="1">
      <c r="B182" s="298"/>
      <c r="C182" s="273" t="s">
        <v>705</v>
      </c>
      <c r="D182" s="273"/>
      <c r="E182" s="273"/>
      <c r="F182" s="296" t="s">
        <v>686</v>
      </c>
      <c r="G182" s="273"/>
      <c r="H182" s="273" t="s">
        <v>747</v>
      </c>
      <c r="I182" s="273" t="s">
        <v>682</v>
      </c>
      <c r="J182" s="273">
        <v>50</v>
      </c>
      <c r="K182" s="321"/>
    </row>
    <row r="183" s="1" customFormat="1" ht="15" customHeight="1">
      <c r="B183" s="298"/>
      <c r="C183" s="273" t="s">
        <v>110</v>
      </c>
      <c r="D183" s="273"/>
      <c r="E183" s="273"/>
      <c r="F183" s="296" t="s">
        <v>680</v>
      </c>
      <c r="G183" s="273"/>
      <c r="H183" s="273" t="s">
        <v>748</v>
      </c>
      <c r="I183" s="273" t="s">
        <v>749</v>
      </c>
      <c r="J183" s="273"/>
      <c r="K183" s="321"/>
    </row>
    <row r="184" s="1" customFormat="1" ht="15" customHeight="1">
      <c r="B184" s="298"/>
      <c r="C184" s="273" t="s">
        <v>62</v>
      </c>
      <c r="D184" s="273"/>
      <c r="E184" s="273"/>
      <c r="F184" s="296" t="s">
        <v>680</v>
      </c>
      <c r="G184" s="273"/>
      <c r="H184" s="273" t="s">
        <v>750</v>
      </c>
      <c r="I184" s="273" t="s">
        <v>751</v>
      </c>
      <c r="J184" s="273">
        <v>1</v>
      </c>
      <c r="K184" s="321"/>
    </row>
    <row r="185" s="1" customFormat="1" ht="15" customHeight="1">
      <c r="B185" s="298"/>
      <c r="C185" s="273" t="s">
        <v>58</v>
      </c>
      <c r="D185" s="273"/>
      <c r="E185" s="273"/>
      <c r="F185" s="296" t="s">
        <v>680</v>
      </c>
      <c r="G185" s="273"/>
      <c r="H185" s="273" t="s">
        <v>752</v>
      </c>
      <c r="I185" s="273" t="s">
        <v>682</v>
      </c>
      <c r="J185" s="273">
        <v>20</v>
      </c>
      <c r="K185" s="321"/>
    </row>
    <row r="186" s="1" customFormat="1" ht="15" customHeight="1">
      <c r="B186" s="298"/>
      <c r="C186" s="273" t="s">
        <v>59</v>
      </c>
      <c r="D186" s="273"/>
      <c r="E186" s="273"/>
      <c r="F186" s="296" t="s">
        <v>680</v>
      </c>
      <c r="G186" s="273"/>
      <c r="H186" s="273" t="s">
        <v>753</v>
      </c>
      <c r="I186" s="273" t="s">
        <v>682</v>
      </c>
      <c r="J186" s="273">
        <v>255</v>
      </c>
      <c r="K186" s="321"/>
    </row>
    <row r="187" s="1" customFormat="1" ht="15" customHeight="1">
      <c r="B187" s="298"/>
      <c r="C187" s="273" t="s">
        <v>111</v>
      </c>
      <c r="D187" s="273"/>
      <c r="E187" s="273"/>
      <c r="F187" s="296" t="s">
        <v>680</v>
      </c>
      <c r="G187" s="273"/>
      <c r="H187" s="273" t="s">
        <v>644</v>
      </c>
      <c r="I187" s="273" t="s">
        <v>682</v>
      </c>
      <c r="J187" s="273">
        <v>10</v>
      </c>
      <c r="K187" s="321"/>
    </row>
    <row r="188" s="1" customFormat="1" ht="15" customHeight="1">
      <c r="B188" s="298"/>
      <c r="C188" s="273" t="s">
        <v>112</v>
      </c>
      <c r="D188" s="273"/>
      <c r="E188" s="273"/>
      <c r="F188" s="296" t="s">
        <v>680</v>
      </c>
      <c r="G188" s="273"/>
      <c r="H188" s="273" t="s">
        <v>754</v>
      </c>
      <c r="I188" s="273" t="s">
        <v>715</v>
      </c>
      <c r="J188" s="273"/>
      <c r="K188" s="321"/>
    </row>
    <row r="189" s="1" customFormat="1" ht="15" customHeight="1">
      <c r="B189" s="298"/>
      <c r="C189" s="273" t="s">
        <v>755</v>
      </c>
      <c r="D189" s="273"/>
      <c r="E189" s="273"/>
      <c r="F189" s="296" t="s">
        <v>680</v>
      </c>
      <c r="G189" s="273"/>
      <c r="H189" s="273" t="s">
        <v>756</v>
      </c>
      <c r="I189" s="273" t="s">
        <v>715</v>
      </c>
      <c r="J189" s="273"/>
      <c r="K189" s="321"/>
    </row>
    <row r="190" s="1" customFormat="1" ht="15" customHeight="1">
      <c r="B190" s="298"/>
      <c r="C190" s="273" t="s">
        <v>744</v>
      </c>
      <c r="D190" s="273"/>
      <c r="E190" s="273"/>
      <c r="F190" s="296" t="s">
        <v>680</v>
      </c>
      <c r="G190" s="273"/>
      <c r="H190" s="273" t="s">
        <v>757</v>
      </c>
      <c r="I190" s="273" t="s">
        <v>715</v>
      </c>
      <c r="J190" s="273"/>
      <c r="K190" s="321"/>
    </row>
    <row r="191" s="1" customFormat="1" ht="15" customHeight="1">
      <c r="B191" s="298"/>
      <c r="C191" s="273" t="s">
        <v>115</v>
      </c>
      <c r="D191" s="273"/>
      <c r="E191" s="273"/>
      <c r="F191" s="296" t="s">
        <v>686</v>
      </c>
      <c r="G191" s="273"/>
      <c r="H191" s="273" t="s">
        <v>758</v>
      </c>
      <c r="I191" s="273" t="s">
        <v>682</v>
      </c>
      <c r="J191" s="273">
        <v>50</v>
      </c>
      <c r="K191" s="321"/>
    </row>
    <row r="192" s="1" customFormat="1" ht="15" customHeight="1">
      <c r="B192" s="298"/>
      <c r="C192" s="273" t="s">
        <v>759</v>
      </c>
      <c r="D192" s="273"/>
      <c r="E192" s="273"/>
      <c r="F192" s="296" t="s">
        <v>686</v>
      </c>
      <c r="G192" s="273"/>
      <c r="H192" s="273" t="s">
        <v>760</v>
      </c>
      <c r="I192" s="273" t="s">
        <v>761</v>
      </c>
      <c r="J192" s="273"/>
      <c r="K192" s="321"/>
    </row>
    <row r="193" s="1" customFormat="1" ht="15" customHeight="1">
      <c r="B193" s="298"/>
      <c r="C193" s="273" t="s">
        <v>762</v>
      </c>
      <c r="D193" s="273"/>
      <c r="E193" s="273"/>
      <c r="F193" s="296" t="s">
        <v>686</v>
      </c>
      <c r="G193" s="273"/>
      <c r="H193" s="273" t="s">
        <v>763</v>
      </c>
      <c r="I193" s="273" t="s">
        <v>761</v>
      </c>
      <c r="J193" s="273"/>
      <c r="K193" s="321"/>
    </row>
    <row r="194" s="1" customFormat="1" ht="15" customHeight="1">
      <c r="B194" s="298"/>
      <c r="C194" s="273" t="s">
        <v>764</v>
      </c>
      <c r="D194" s="273"/>
      <c r="E194" s="273"/>
      <c r="F194" s="296" t="s">
        <v>686</v>
      </c>
      <c r="G194" s="273"/>
      <c r="H194" s="273" t="s">
        <v>765</v>
      </c>
      <c r="I194" s="273" t="s">
        <v>761</v>
      </c>
      <c r="J194" s="273"/>
      <c r="K194" s="321"/>
    </row>
    <row r="195" s="1" customFormat="1" ht="15" customHeight="1">
      <c r="B195" s="298"/>
      <c r="C195" s="335" t="s">
        <v>766</v>
      </c>
      <c r="D195" s="273"/>
      <c r="E195" s="273"/>
      <c r="F195" s="296" t="s">
        <v>686</v>
      </c>
      <c r="G195" s="273"/>
      <c r="H195" s="273" t="s">
        <v>767</v>
      </c>
      <c r="I195" s="273" t="s">
        <v>768</v>
      </c>
      <c r="J195" s="336" t="s">
        <v>769</v>
      </c>
      <c r="K195" s="321"/>
    </row>
    <row r="196" s="1" customFormat="1" ht="15" customHeight="1">
      <c r="B196" s="298"/>
      <c r="C196" s="335" t="s">
        <v>47</v>
      </c>
      <c r="D196" s="273"/>
      <c r="E196" s="273"/>
      <c r="F196" s="296" t="s">
        <v>680</v>
      </c>
      <c r="G196" s="273"/>
      <c r="H196" s="270" t="s">
        <v>770</v>
      </c>
      <c r="I196" s="273" t="s">
        <v>771</v>
      </c>
      <c r="J196" s="273"/>
      <c r="K196" s="321"/>
    </row>
    <row r="197" s="1" customFormat="1" ht="15" customHeight="1">
      <c r="B197" s="298"/>
      <c r="C197" s="335" t="s">
        <v>772</v>
      </c>
      <c r="D197" s="273"/>
      <c r="E197" s="273"/>
      <c r="F197" s="296" t="s">
        <v>680</v>
      </c>
      <c r="G197" s="273"/>
      <c r="H197" s="273" t="s">
        <v>773</v>
      </c>
      <c r="I197" s="273" t="s">
        <v>715</v>
      </c>
      <c r="J197" s="273"/>
      <c r="K197" s="321"/>
    </row>
    <row r="198" s="1" customFormat="1" ht="15" customHeight="1">
      <c r="B198" s="298"/>
      <c r="C198" s="335" t="s">
        <v>774</v>
      </c>
      <c r="D198" s="273"/>
      <c r="E198" s="273"/>
      <c r="F198" s="296" t="s">
        <v>680</v>
      </c>
      <c r="G198" s="273"/>
      <c r="H198" s="273" t="s">
        <v>775</v>
      </c>
      <c r="I198" s="273" t="s">
        <v>715</v>
      </c>
      <c r="J198" s="273"/>
      <c r="K198" s="321"/>
    </row>
    <row r="199" s="1" customFormat="1" ht="15" customHeight="1">
      <c r="B199" s="298"/>
      <c r="C199" s="335" t="s">
        <v>776</v>
      </c>
      <c r="D199" s="273"/>
      <c r="E199" s="273"/>
      <c r="F199" s="296" t="s">
        <v>686</v>
      </c>
      <c r="G199" s="273"/>
      <c r="H199" s="273" t="s">
        <v>777</v>
      </c>
      <c r="I199" s="273" t="s">
        <v>715</v>
      </c>
      <c r="J199" s="273"/>
      <c r="K199" s="321"/>
    </row>
    <row r="200" s="1" customFormat="1" ht="15" customHeight="1">
      <c r="B200" s="327"/>
      <c r="C200" s="337"/>
      <c r="D200" s="328"/>
      <c r="E200" s="328"/>
      <c r="F200" s="328"/>
      <c r="G200" s="328"/>
      <c r="H200" s="328"/>
      <c r="I200" s="328"/>
      <c r="J200" s="328"/>
      <c r="K200" s="329"/>
    </row>
    <row r="201" s="1" customFormat="1" ht="18.75" customHeight="1">
      <c r="B201" s="309"/>
      <c r="C201" s="319"/>
      <c r="D201" s="319"/>
      <c r="E201" s="319"/>
      <c r="F201" s="330"/>
      <c r="G201" s="319"/>
      <c r="H201" s="319"/>
      <c r="I201" s="319"/>
      <c r="J201" s="319"/>
      <c r="K201" s="309"/>
    </row>
    <row r="202" s="1" customFormat="1" ht="18.75" customHeight="1">
      <c r="B202" s="281"/>
      <c r="C202" s="281"/>
      <c r="D202" s="281"/>
      <c r="E202" s="281"/>
      <c r="F202" s="281"/>
      <c r="G202" s="281"/>
      <c r="H202" s="281"/>
      <c r="I202" s="281"/>
      <c r="J202" s="281"/>
      <c r="K202" s="281"/>
    </row>
    <row r="203" s="1" customFormat="1" ht="13.5">
      <c r="B203" s="260"/>
      <c r="C203" s="261"/>
      <c r="D203" s="261"/>
      <c r="E203" s="261"/>
      <c r="F203" s="261"/>
      <c r="G203" s="261"/>
      <c r="H203" s="261"/>
      <c r="I203" s="261"/>
      <c r="J203" s="261"/>
      <c r="K203" s="262"/>
    </row>
    <row r="204" s="1" customFormat="1" ht="21" customHeight="1">
      <c r="B204" s="263"/>
      <c r="C204" s="264" t="s">
        <v>778</v>
      </c>
      <c r="D204" s="264"/>
      <c r="E204" s="264"/>
      <c r="F204" s="264"/>
      <c r="G204" s="264"/>
      <c r="H204" s="264"/>
      <c r="I204" s="264"/>
      <c r="J204" s="264"/>
      <c r="K204" s="265"/>
    </row>
    <row r="205" s="1" customFormat="1" ht="25.5" customHeight="1">
      <c r="B205" s="263"/>
      <c r="C205" s="338" t="s">
        <v>779</v>
      </c>
      <c r="D205" s="338"/>
      <c r="E205" s="338"/>
      <c r="F205" s="338" t="s">
        <v>780</v>
      </c>
      <c r="G205" s="339"/>
      <c r="H205" s="338" t="s">
        <v>781</v>
      </c>
      <c r="I205" s="338"/>
      <c r="J205" s="338"/>
      <c r="K205" s="265"/>
    </row>
    <row r="206" s="1" customFormat="1" ht="5.25" customHeight="1">
      <c r="B206" s="298"/>
      <c r="C206" s="293"/>
      <c r="D206" s="293"/>
      <c r="E206" s="293"/>
      <c r="F206" s="293"/>
      <c r="G206" s="319"/>
      <c r="H206" s="293"/>
      <c r="I206" s="293"/>
      <c r="J206" s="293"/>
      <c r="K206" s="321"/>
    </row>
    <row r="207" s="1" customFormat="1" ht="15" customHeight="1">
      <c r="B207" s="298"/>
      <c r="C207" s="273" t="s">
        <v>771</v>
      </c>
      <c r="D207" s="273"/>
      <c r="E207" s="273"/>
      <c r="F207" s="296" t="s">
        <v>48</v>
      </c>
      <c r="G207" s="273"/>
      <c r="H207" s="273" t="s">
        <v>782</v>
      </c>
      <c r="I207" s="273"/>
      <c r="J207" s="273"/>
      <c r="K207" s="321"/>
    </row>
    <row r="208" s="1" customFormat="1" ht="15" customHeight="1">
      <c r="B208" s="298"/>
      <c r="C208" s="273"/>
      <c r="D208" s="273"/>
      <c r="E208" s="273"/>
      <c r="F208" s="296" t="s">
        <v>49</v>
      </c>
      <c r="G208" s="273"/>
      <c r="H208" s="273" t="s">
        <v>783</v>
      </c>
      <c r="I208" s="273"/>
      <c r="J208" s="273"/>
      <c r="K208" s="321"/>
    </row>
    <row r="209" s="1" customFormat="1" ht="15" customHeight="1">
      <c r="B209" s="298"/>
      <c r="C209" s="273"/>
      <c r="D209" s="273"/>
      <c r="E209" s="273"/>
      <c r="F209" s="296" t="s">
        <v>52</v>
      </c>
      <c r="G209" s="273"/>
      <c r="H209" s="273" t="s">
        <v>784</v>
      </c>
      <c r="I209" s="273"/>
      <c r="J209" s="273"/>
      <c r="K209" s="321"/>
    </row>
    <row r="210" s="1" customFormat="1" ht="15" customHeight="1">
      <c r="B210" s="298"/>
      <c r="C210" s="273"/>
      <c r="D210" s="273"/>
      <c r="E210" s="273"/>
      <c r="F210" s="296" t="s">
        <v>50</v>
      </c>
      <c r="G210" s="273"/>
      <c r="H210" s="273" t="s">
        <v>785</v>
      </c>
      <c r="I210" s="273"/>
      <c r="J210" s="273"/>
      <c r="K210" s="321"/>
    </row>
    <row r="211" s="1" customFormat="1" ht="15" customHeight="1">
      <c r="B211" s="298"/>
      <c r="C211" s="273"/>
      <c r="D211" s="273"/>
      <c r="E211" s="273"/>
      <c r="F211" s="296" t="s">
        <v>51</v>
      </c>
      <c r="G211" s="273"/>
      <c r="H211" s="273" t="s">
        <v>786</v>
      </c>
      <c r="I211" s="273"/>
      <c r="J211" s="273"/>
      <c r="K211" s="321"/>
    </row>
    <row r="212" s="1" customFormat="1" ht="15" customHeight="1">
      <c r="B212" s="298"/>
      <c r="C212" s="273"/>
      <c r="D212" s="273"/>
      <c r="E212" s="273"/>
      <c r="F212" s="296"/>
      <c r="G212" s="273"/>
      <c r="H212" s="273"/>
      <c r="I212" s="273"/>
      <c r="J212" s="273"/>
      <c r="K212" s="321"/>
    </row>
    <row r="213" s="1" customFormat="1" ht="15" customHeight="1">
      <c r="B213" s="298"/>
      <c r="C213" s="273" t="s">
        <v>727</v>
      </c>
      <c r="D213" s="273"/>
      <c r="E213" s="273"/>
      <c r="F213" s="296" t="s">
        <v>86</v>
      </c>
      <c r="G213" s="273"/>
      <c r="H213" s="273" t="s">
        <v>787</v>
      </c>
      <c r="I213" s="273"/>
      <c r="J213" s="273"/>
      <c r="K213" s="321"/>
    </row>
    <row r="214" s="1" customFormat="1" ht="15" customHeight="1">
      <c r="B214" s="298"/>
      <c r="C214" s="273"/>
      <c r="D214" s="273"/>
      <c r="E214" s="273"/>
      <c r="F214" s="296" t="s">
        <v>625</v>
      </c>
      <c r="G214" s="273"/>
      <c r="H214" s="273" t="s">
        <v>626</v>
      </c>
      <c r="I214" s="273"/>
      <c r="J214" s="273"/>
      <c r="K214" s="321"/>
    </row>
    <row r="215" s="1" customFormat="1" ht="15" customHeight="1">
      <c r="B215" s="298"/>
      <c r="C215" s="273"/>
      <c r="D215" s="273"/>
      <c r="E215" s="273"/>
      <c r="F215" s="296" t="s">
        <v>623</v>
      </c>
      <c r="G215" s="273"/>
      <c r="H215" s="273" t="s">
        <v>788</v>
      </c>
      <c r="I215" s="273"/>
      <c r="J215" s="273"/>
      <c r="K215" s="321"/>
    </row>
    <row r="216" s="1" customFormat="1" ht="15" customHeight="1">
      <c r="B216" s="340"/>
      <c r="C216" s="273"/>
      <c r="D216" s="273"/>
      <c r="E216" s="273"/>
      <c r="F216" s="296" t="s">
        <v>95</v>
      </c>
      <c r="G216" s="335"/>
      <c r="H216" s="325" t="s">
        <v>627</v>
      </c>
      <c r="I216" s="325"/>
      <c r="J216" s="325"/>
      <c r="K216" s="341"/>
    </row>
    <row r="217" s="1" customFormat="1" ht="15" customHeight="1">
      <c r="B217" s="340"/>
      <c r="C217" s="273"/>
      <c r="D217" s="273"/>
      <c r="E217" s="273"/>
      <c r="F217" s="296" t="s">
        <v>398</v>
      </c>
      <c r="G217" s="335"/>
      <c r="H217" s="325" t="s">
        <v>789</v>
      </c>
      <c r="I217" s="325"/>
      <c r="J217" s="325"/>
      <c r="K217" s="341"/>
    </row>
    <row r="218" s="1" customFormat="1" ht="15" customHeight="1">
      <c r="B218" s="340"/>
      <c r="C218" s="273"/>
      <c r="D218" s="273"/>
      <c r="E218" s="273"/>
      <c r="F218" s="296"/>
      <c r="G218" s="335"/>
      <c r="H218" s="325"/>
      <c r="I218" s="325"/>
      <c r="J218" s="325"/>
      <c r="K218" s="341"/>
    </row>
    <row r="219" s="1" customFormat="1" ht="15" customHeight="1">
      <c r="B219" s="340"/>
      <c r="C219" s="273" t="s">
        <v>751</v>
      </c>
      <c r="D219" s="273"/>
      <c r="E219" s="273"/>
      <c r="F219" s="296">
        <v>1</v>
      </c>
      <c r="G219" s="335"/>
      <c r="H219" s="325" t="s">
        <v>790</v>
      </c>
      <c r="I219" s="325"/>
      <c r="J219" s="325"/>
      <c r="K219" s="341"/>
    </row>
    <row r="220" s="1" customFormat="1" ht="15" customHeight="1">
      <c r="B220" s="340"/>
      <c r="C220" s="273"/>
      <c r="D220" s="273"/>
      <c r="E220" s="273"/>
      <c r="F220" s="296">
        <v>2</v>
      </c>
      <c r="G220" s="335"/>
      <c r="H220" s="325" t="s">
        <v>791</v>
      </c>
      <c r="I220" s="325"/>
      <c r="J220" s="325"/>
      <c r="K220" s="341"/>
    </row>
    <row r="221" s="1" customFormat="1" ht="15" customHeight="1">
      <c r="B221" s="340"/>
      <c r="C221" s="273"/>
      <c r="D221" s="273"/>
      <c r="E221" s="273"/>
      <c r="F221" s="296">
        <v>3</v>
      </c>
      <c r="G221" s="335"/>
      <c r="H221" s="325" t="s">
        <v>792</v>
      </c>
      <c r="I221" s="325"/>
      <c r="J221" s="325"/>
      <c r="K221" s="341"/>
    </row>
    <row r="222" s="1" customFormat="1" ht="15" customHeight="1">
      <c r="B222" s="340"/>
      <c r="C222" s="273"/>
      <c r="D222" s="273"/>
      <c r="E222" s="273"/>
      <c r="F222" s="296">
        <v>4</v>
      </c>
      <c r="G222" s="335"/>
      <c r="H222" s="325" t="s">
        <v>793</v>
      </c>
      <c r="I222" s="325"/>
      <c r="J222" s="325"/>
      <c r="K222" s="341"/>
    </row>
    <row r="223" s="1" customFormat="1" ht="12.75" customHeight="1">
      <c r="B223" s="342"/>
      <c r="C223" s="343"/>
      <c r="D223" s="343"/>
      <c r="E223" s="343"/>
      <c r="F223" s="343"/>
      <c r="G223" s="343"/>
      <c r="H223" s="343"/>
      <c r="I223" s="343"/>
      <c r="J223" s="343"/>
      <c r="K223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71:J171"/>
    <mergeCell ref="C204:J204"/>
    <mergeCell ref="H205:J205"/>
    <mergeCell ref="H207:J207"/>
    <mergeCell ref="H208:J208"/>
    <mergeCell ref="H209:J209"/>
    <mergeCell ref="H210:J210"/>
    <mergeCell ref="H211:J211"/>
    <mergeCell ref="H213:J213"/>
    <mergeCell ref="H214:J214"/>
    <mergeCell ref="H215:J215"/>
    <mergeCell ref="H216:J216"/>
    <mergeCell ref="H217:J217"/>
    <mergeCell ref="H219:J219"/>
    <mergeCell ref="H220:J220"/>
    <mergeCell ref="H221:J221"/>
    <mergeCell ref="H222:J222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3:J3"/>
    <mergeCell ref="C4:J4"/>
    <mergeCell ref="C9:J9"/>
    <mergeCell ref="D10:J10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6:J6"/>
    <mergeCell ref="C7:J7"/>
    <mergeCell ref="D11:J11"/>
    <mergeCell ref="D15:J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Zítka Lukáš, Ing.</dc:creator>
  <cp:lastModifiedBy>Zítka Lukáš, Ing.</cp:lastModifiedBy>
  <dcterms:created xsi:type="dcterms:W3CDTF">2023-03-31T12:13:34Z</dcterms:created>
  <dcterms:modified xsi:type="dcterms:W3CDTF">2023-03-31T12:13:40Z</dcterms:modified>
</cp:coreProperties>
</file>