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ung\Desktop\Rozpočty\Rozpočty 2023\"/>
    </mc:Choice>
  </mc:AlternateContent>
  <bookViews>
    <workbookView xWindow="0" yWindow="0" windowWidth="0" windowHeight="0"/>
  </bookViews>
  <sheets>
    <sheet name="Rekapitulace stavby" sheetId="1" r:id="rId1"/>
    <sheet name="SO 1.1 - Výměna pražců a ..." sheetId="2" r:id="rId2"/>
    <sheet name="SO 1.2 - Výměna kolejnic ..." sheetId="3" r:id="rId3"/>
    <sheet name="SO 1.3 - Materiál objedna..." sheetId="4" r:id="rId4"/>
    <sheet name="SO 2.1 - Výměna pražců a ..." sheetId="5" r:id="rId5"/>
    <sheet name="SO 2.2 - Výměna kolejnic ..." sheetId="6" r:id="rId6"/>
    <sheet name="SO 2.3 - Materiál objedna..." sheetId="7" r:id="rId7"/>
    <sheet name="SO 3.1 - VON" sheetId="8" r:id="rId8"/>
    <sheet name="Pokyny pro vyplnění" sheetId="9" r:id="rId9"/>
  </sheets>
  <definedNames>
    <definedName name="_xlnm.Print_Area" localSheetId="0">'Rekapitulace stavby'!$D$4:$AO$36,'Rekapitulace stavby'!$C$42:$AQ$65</definedName>
    <definedName name="_xlnm.Print_Titles" localSheetId="0">'Rekapitulace stavby'!$52:$52</definedName>
    <definedName name="_xlnm._FilterDatabase" localSheetId="1" hidden="1">'SO 1.1 - Výměna pražců a ...'!$C$84:$K$195</definedName>
    <definedName name="_xlnm.Print_Area" localSheetId="1">'SO 1.1 - Výměna pražců a ...'!$C$4:$J$41,'SO 1.1 - Výměna pražců a ...'!$C$47:$J$64,'SO 1.1 - Výměna pražců a ...'!$C$70:$J$195</definedName>
    <definedName name="_xlnm.Print_Titles" localSheetId="1">'SO 1.1 - Výměna pražců a ...'!$84:$84</definedName>
    <definedName name="_xlnm._FilterDatabase" localSheetId="2" hidden="1">'SO 1.2 - Výměna kolejnic ...'!$C$84:$K$148</definedName>
    <definedName name="_xlnm.Print_Area" localSheetId="2">'SO 1.2 - Výměna kolejnic ...'!$C$4:$J$41,'SO 1.2 - Výměna kolejnic ...'!$C$47:$J$64,'SO 1.2 - Výměna kolejnic ...'!$C$70:$J$148</definedName>
    <definedName name="_xlnm.Print_Titles" localSheetId="2">'SO 1.2 - Výměna kolejnic ...'!$84:$84</definedName>
    <definedName name="_xlnm._FilterDatabase" localSheetId="3" hidden="1">'SO 1.3 - Materiál objedna...'!$C$84:$K$87</definedName>
    <definedName name="_xlnm.Print_Area" localSheetId="3">'SO 1.3 - Materiál objedna...'!$C$4:$J$41,'SO 1.3 - Materiál objedna...'!$C$47:$J$64,'SO 1.3 - Materiál objedna...'!$C$70:$J$87</definedName>
    <definedName name="_xlnm.Print_Titles" localSheetId="3">'SO 1.3 - Materiál objedna...'!$84:$84</definedName>
    <definedName name="_xlnm._FilterDatabase" localSheetId="4" hidden="1">'SO 2.1 - Výměna pražců a ...'!$C$84:$K$195</definedName>
    <definedName name="_xlnm.Print_Area" localSheetId="4">'SO 2.1 - Výměna pražců a ...'!$C$4:$J$41,'SO 2.1 - Výměna pražců a ...'!$C$47:$J$64,'SO 2.1 - Výměna pražců a ...'!$C$70:$J$195</definedName>
    <definedName name="_xlnm.Print_Titles" localSheetId="4">'SO 2.1 - Výměna pražců a ...'!$84:$84</definedName>
    <definedName name="_xlnm._FilterDatabase" localSheetId="5" hidden="1">'SO 2.2 - Výměna kolejnic ...'!$C$84:$K$158</definedName>
    <definedName name="_xlnm.Print_Area" localSheetId="5">'SO 2.2 - Výměna kolejnic ...'!$C$4:$J$41,'SO 2.2 - Výměna kolejnic ...'!$C$47:$J$64,'SO 2.2 - Výměna kolejnic ...'!$C$70:$J$158</definedName>
    <definedName name="_xlnm.Print_Titles" localSheetId="5">'SO 2.2 - Výměna kolejnic ...'!$84:$84</definedName>
    <definedName name="_xlnm._FilterDatabase" localSheetId="6" hidden="1">'SO 2.3 - Materiál objedna...'!$C$84:$K$87</definedName>
    <definedName name="_xlnm.Print_Area" localSheetId="6">'SO 2.3 - Materiál objedna...'!$C$4:$J$41,'SO 2.3 - Materiál objedna...'!$C$47:$J$64,'SO 2.3 - Materiál objedna...'!$C$70:$J$87</definedName>
    <definedName name="_xlnm.Print_Titles" localSheetId="6">'SO 2.3 - Materiál objedna...'!$84:$84</definedName>
    <definedName name="_xlnm._FilterDatabase" localSheetId="7" hidden="1">'SO 3.1 - VON'!$C$84:$K$106</definedName>
    <definedName name="_xlnm.Print_Area" localSheetId="7">'SO 3.1 - VON'!$C$4:$J$41,'SO 3.1 - VON'!$C$47:$J$64,'SO 3.1 - VON'!$C$70:$J$106</definedName>
    <definedName name="_xlnm.Print_Titles" localSheetId="7">'SO 3.1 - VON'!$84:$84</definedName>
    <definedName name="_xlnm.Print_Area" localSheetId="8">'Pokyny pro vyplnění'!$B$2:$K$71,'Pokyny pro vyplnění'!$B$74:$K$118,'Pokyny pro vyplnění'!$B$121:$K$161,'Pokyny pro vyplnění'!$B$164:$K$218</definedName>
  </definedNames>
  <calcPr/>
</workbook>
</file>

<file path=xl/calcChain.xml><?xml version="1.0" encoding="utf-8"?>
<calcChain xmlns="http://schemas.openxmlformats.org/spreadsheetml/2006/main">
  <c i="8" l="1" r="J39"/>
  <c r="J38"/>
  <c i="1" r="AY64"/>
  <c i="8" r="J37"/>
  <c i="1" r="AX64"/>
  <c i="8" r="BI105"/>
  <c r="BH105"/>
  <c r="BG105"/>
  <c r="BF105"/>
  <c r="T105"/>
  <c r="R105"/>
  <c r="P105"/>
  <c r="BI103"/>
  <c r="BH103"/>
  <c r="BG103"/>
  <c r="BF103"/>
  <c r="T103"/>
  <c r="R103"/>
  <c r="P103"/>
  <c r="BI100"/>
  <c r="BH100"/>
  <c r="BG100"/>
  <c r="BF100"/>
  <c r="T100"/>
  <c r="R100"/>
  <c r="P100"/>
  <c r="BI97"/>
  <c r="BH97"/>
  <c r="BG97"/>
  <c r="BF97"/>
  <c r="T97"/>
  <c r="R97"/>
  <c r="P97"/>
  <c r="BI94"/>
  <c r="BH94"/>
  <c r="BG94"/>
  <c r="BF94"/>
  <c r="T94"/>
  <c r="R94"/>
  <c r="P94"/>
  <c r="BI92"/>
  <c r="BH92"/>
  <c r="BG92"/>
  <c r="BF92"/>
  <c r="T92"/>
  <c r="R92"/>
  <c r="P92"/>
  <c r="BI90"/>
  <c r="BH90"/>
  <c r="BG90"/>
  <c r="BF90"/>
  <c r="T90"/>
  <c r="R90"/>
  <c r="P90"/>
  <c r="BI88"/>
  <c r="BH88"/>
  <c r="BG88"/>
  <c r="BF88"/>
  <c r="T88"/>
  <c r="R88"/>
  <c r="P88"/>
  <c r="BI86"/>
  <c r="BH86"/>
  <c r="BG86"/>
  <c r="BF86"/>
  <c r="T86"/>
  <c r="R86"/>
  <c r="P86"/>
  <c r="J82"/>
  <c r="F81"/>
  <c r="F79"/>
  <c r="E77"/>
  <c r="J59"/>
  <c r="F58"/>
  <c r="F56"/>
  <c r="E54"/>
  <c r="J23"/>
  <c r="E23"/>
  <c r="J81"/>
  <c r="J22"/>
  <c r="J20"/>
  <c r="E20"/>
  <c r="F82"/>
  <c r="J19"/>
  <c r="J14"/>
  <c r="J56"/>
  <c r="E7"/>
  <c r="E50"/>
  <c i="7" r="J39"/>
  <c r="J38"/>
  <c i="1" r="AY62"/>
  <c i="7" r="J37"/>
  <c i="1" r="AX62"/>
  <c i="7" r="BI86"/>
  <c r="BH86"/>
  <c r="BG86"/>
  <c r="BF86"/>
  <c r="T86"/>
  <c r="T85"/>
  <c r="R86"/>
  <c r="R85"/>
  <c r="P86"/>
  <c r="P85"/>
  <c i="1" r="AU62"/>
  <c i="7" r="J82"/>
  <c r="F81"/>
  <c r="F79"/>
  <c r="E77"/>
  <c r="J59"/>
  <c r="F58"/>
  <c r="F56"/>
  <c r="E54"/>
  <c r="J23"/>
  <c r="E23"/>
  <c r="J58"/>
  <c r="J22"/>
  <c r="J20"/>
  <c r="E20"/>
  <c r="F82"/>
  <c r="J19"/>
  <c r="J14"/>
  <c r="J79"/>
  <c r="E7"/>
  <c r="E50"/>
  <c i="6" r="J39"/>
  <c r="J38"/>
  <c i="1" r="AY61"/>
  <c i="6" r="J37"/>
  <c i="1" r="AX61"/>
  <c i="6" r="BI156"/>
  <c r="BH156"/>
  <c r="BG156"/>
  <c r="BF156"/>
  <c r="T156"/>
  <c r="R156"/>
  <c r="P156"/>
  <c r="BI154"/>
  <c r="BH154"/>
  <c r="BG154"/>
  <c r="BF154"/>
  <c r="T154"/>
  <c r="R154"/>
  <c r="P154"/>
  <c r="BI150"/>
  <c r="BH150"/>
  <c r="BG150"/>
  <c r="BF150"/>
  <c r="T150"/>
  <c r="R150"/>
  <c r="P150"/>
  <c r="BI146"/>
  <c r="BH146"/>
  <c r="BG146"/>
  <c r="BF146"/>
  <c r="T146"/>
  <c r="R146"/>
  <c r="P146"/>
  <c r="BI141"/>
  <c r="BH141"/>
  <c r="BG141"/>
  <c r="BF141"/>
  <c r="T141"/>
  <c r="R141"/>
  <c r="P141"/>
  <c r="BI136"/>
  <c r="BH136"/>
  <c r="BG136"/>
  <c r="BF136"/>
  <c r="T136"/>
  <c r="R136"/>
  <c r="P136"/>
  <c r="BI133"/>
  <c r="BH133"/>
  <c r="BG133"/>
  <c r="BF133"/>
  <c r="T133"/>
  <c r="R133"/>
  <c r="P133"/>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5"/>
  <c r="BH115"/>
  <c r="BG115"/>
  <c r="BF115"/>
  <c r="T115"/>
  <c r="R115"/>
  <c r="P115"/>
  <c r="BI111"/>
  <c r="BH111"/>
  <c r="BG111"/>
  <c r="BF111"/>
  <c r="T111"/>
  <c r="R111"/>
  <c r="P111"/>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5"/>
  <c r="BH95"/>
  <c r="BG95"/>
  <c r="BF95"/>
  <c r="T95"/>
  <c r="R95"/>
  <c r="P95"/>
  <c r="BI91"/>
  <c r="BH91"/>
  <c r="BG91"/>
  <c r="BF91"/>
  <c r="T91"/>
  <c r="R91"/>
  <c r="P91"/>
  <c r="BI89"/>
  <c r="BH89"/>
  <c r="BG89"/>
  <c r="BF89"/>
  <c r="T89"/>
  <c r="R89"/>
  <c r="P89"/>
  <c r="BI86"/>
  <c r="BH86"/>
  <c r="BG86"/>
  <c r="BF86"/>
  <c r="T86"/>
  <c r="R86"/>
  <c r="P86"/>
  <c r="J82"/>
  <c r="F81"/>
  <c r="F79"/>
  <c r="E77"/>
  <c r="J59"/>
  <c r="F58"/>
  <c r="F56"/>
  <c r="E54"/>
  <c r="J23"/>
  <c r="E23"/>
  <c r="J81"/>
  <c r="J22"/>
  <c r="J20"/>
  <c r="E20"/>
  <c r="F59"/>
  <c r="J19"/>
  <c r="J14"/>
  <c r="J79"/>
  <c r="E7"/>
  <c r="E73"/>
  <c i="5" r="J39"/>
  <c r="J38"/>
  <c i="1" r="AY60"/>
  <c i="5" r="J37"/>
  <c i="1" r="AX60"/>
  <c i="5"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0"/>
  <c r="BH180"/>
  <c r="BG180"/>
  <c r="BF180"/>
  <c r="T180"/>
  <c r="R180"/>
  <c r="P180"/>
  <c r="BI176"/>
  <c r="BH176"/>
  <c r="BG176"/>
  <c r="BF176"/>
  <c r="T176"/>
  <c r="R176"/>
  <c r="P176"/>
  <c r="BI172"/>
  <c r="BH172"/>
  <c r="BG172"/>
  <c r="BF172"/>
  <c r="T172"/>
  <c r="R172"/>
  <c r="P172"/>
  <c r="BI168"/>
  <c r="BH168"/>
  <c r="BG168"/>
  <c r="BF168"/>
  <c r="T168"/>
  <c r="R168"/>
  <c r="P168"/>
  <c r="BI162"/>
  <c r="BH162"/>
  <c r="BG162"/>
  <c r="BF162"/>
  <c r="T162"/>
  <c r="R162"/>
  <c r="P162"/>
  <c r="BI158"/>
  <c r="BH158"/>
  <c r="BG158"/>
  <c r="BF158"/>
  <c r="T158"/>
  <c r="R158"/>
  <c r="P158"/>
  <c r="BI155"/>
  <c r="BH155"/>
  <c r="BG155"/>
  <c r="BF155"/>
  <c r="T155"/>
  <c r="R155"/>
  <c r="P155"/>
  <c r="BI152"/>
  <c r="BH152"/>
  <c r="BG152"/>
  <c r="BF152"/>
  <c r="T152"/>
  <c r="R152"/>
  <c r="P152"/>
  <c r="BI149"/>
  <c r="BH149"/>
  <c r="BG149"/>
  <c r="BF149"/>
  <c r="T149"/>
  <c r="R149"/>
  <c r="P149"/>
  <c r="BI143"/>
  <c r="BH143"/>
  <c r="BG143"/>
  <c r="BF143"/>
  <c r="T143"/>
  <c r="R143"/>
  <c r="P143"/>
  <c r="BI140"/>
  <c r="BH140"/>
  <c r="BG140"/>
  <c r="BF140"/>
  <c r="T140"/>
  <c r="R140"/>
  <c r="P140"/>
  <c r="BI133"/>
  <c r="BH133"/>
  <c r="BG133"/>
  <c r="BF133"/>
  <c r="T133"/>
  <c r="R133"/>
  <c r="P133"/>
  <c r="BI130"/>
  <c r="BH130"/>
  <c r="BG130"/>
  <c r="BF130"/>
  <c r="T130"/>
  <c r="R130"/>
  <c r="P130"/>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4"/>
  <c r="BH114"/>
  <c r="BG114"/>
  <c r="BF114"/>
  <c r="T114"/>
  <c r="R114"/>
  <c r="P114"/>
  <c r="BI111"/>
  <c r="BH111"/>
  <c r="BG111"/>
  <c r="BF111"/>
  <c r="T111"/>
  <c r="R111"/>
  <c r="P111"/>
  <c r="BI106"/>
  <c r="BH106"/>
  <c r="BG106"/>
  <c r="BF106"/>
  <c r="T106"/>
  <c r="R106"/>
  <c r="P106"/>
  <c r="BI100"/>
  <c r="BH100"/>
  <c r="BG100"/>
  <c r="BF100"/>
  <c r="T100"/>
  <c r="R100"/>
  <c r="P100"/>
  <c r="BI94"/>
  <c r="BH94"/>
  <c r="BG94"/>
  <c r="BF94"/>
  <c r="T94"/>
  <c r="R94"/>
  <c r="P94"/>
  <c r="BI92"/>
  <c r="BH92"/>
  <c r="BG92"/>
  <c r="BF92"/>
  <c r="T92"/>
  <c r="R92"/>
  <c r="P92"/>
  <c r="BI89"/>
  <c r="BH89"/>
  <c r="BG89"/>
  <c r="BF89"/>
  <c r="T89"/>
  <c r="R89"/>
  <c r="P89"/>
  <c r="BI86"/>
  <c r="BH86"/>
  <c r="BG86"/>
  <c r="BF86"/>
  <c r="T86"/>
  <c r="R86"/>
  <c r="P86"/>
  <c r="J82"/>
  <c r="F81"/>
  <c r="F79"/>
  <c r="E77"/>
  <c r="J59"/>
  <c r="F58"/>
  <c r="F56"/>
  <c r="E54"/>
  <c r="J23"/>
  <c r="E23"/>
  <c r="J81"/>
  <c r="J22"/>
  <c r="J20"/>
  <c r="E20"/>
  <c r="F59"/>
  <c r="J19"/>
  <c r="J14"/>
  <c r="J79"/>
  <c r="E7"/>
  <c r="E50"/>
  <c i="4" r="J39"/>
  <c r="J38"/>
  <c i="1" r="AY58"/>
  <c i="4" r="J37"/>
  <c i="1" r="AX58"/>
  <c i="4" r="BI86"/>
  <c r="BH86"/>
  <c r="BG86"/>
  <c r="BF86"/>
  <c r="T86"/>
  <c r="T85"/>
  <c r="R86"/>
  <c r="R85"/>
  <c r="P86"/>
  <c r="P85"/>
  <c i="1" r="AU58"/>
  <c i="4" r="J82"/>
  <c r="F81"/>
  <c r="F79"/>
  <c r="E77"/>
  <c r="J59"/>
  <c r="F58"/>
  <c r="F56"/>
  <c r="E54"/>
  <c r="J23"/>
  <c r="E23"/>
  <c r="J58"/>
  <c r="J22"/>
  <c r="J20"/>
  <c r="E20"/>
  <c r="F82"/>
  <c r="J19"/>
  <c r="J14"/>
  <c r="J56"/>
  <c r="E7"/>
  <c r="E73"/>
  <c i="3" r="J39"/>
  <c r="J38"/>
  <c i="1" r="AY57"/>
  <c i="3" r="J37"/>
  <c i="1" r="AX57"/>
  <c i="3" r="BI146"/>
  <c r="BH146"/>
  <c r="BG146"/>
  <c r="BF146"/>
  <c r="T146"/>
  <c r="R146"/>
  <c r="P146"/>
  <c r="BI144"/>
  <c r="BH144"/>
  <c r="BG144"/>
  <c r="BF144"/>
  <c r="T144"/>
  <c r="R144"/>
  <c r="P144"/>
  <c r="BI140"/>
  <c r="BH140"/>
  <c r="BG140"/>
  <c r="BF140"/>
  <c r="T140"/>
  <c r="R140"/>
  <c r="P140"/>
  <c r="BI136"/>
  <c r="BH136"/>
  <c r="BG136"/>
  <c r="BF136"/>
  <c r="T136"/>
  <c r="R136"/>
  <c r="P136"/>
  <c r="BI132"/>
  <c r="BH132"/>
  <c r="BG132"/>
  <c r="BF132"/>
  <c r="T132"/>
  <c r="R132"/>
  <c r="P132"/>
  <c r="BI129"/>
  <c r="BH129"/>
  <c r="BG129"/>
  <c r="BF129"/>
  <c r="T129"/>
  <c r="R129"/>
  <c r="P129"/>
  <c r="BI124"/>
  <c r="BH124"/>
  <c r="BG124"/>
  <c r="BF124"/>
  <c r="T124"/>
  <c r="R124"/>
  <c r="P124"/>
  <c r="BI121"/>
  <c r="BH121"/>
  <c r="BG121"/>
  <c r="BF121"/>
  <c r="T121"/>
  <c r="R121"/>
  <c r="P121"/>
  <c r="BI118"/>
  <c r="BH118"/>
  <c r="BG118"/>
  <c r="BF118"/>
  <c r="T118"/>
  <c r="R118"/>
  <c r="P118"/>
  <c r="BI114"/>
  <c r="BH114"/>
  <c r="BG114"/>
  <c r="BF114"/>
  <c r="T114"/>
  <c r="R114"/>
  <c r="P114"/>
  <c r="BI110"/>
  <c r="BH110"/>
  <c r="BG110"/>
  <c r="BF110"/>
  <c r="T110"/>
  <c r="R110"/>
  <c r="P110"/>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4"/>
  <c r="BH94"/>
  <c r="BG94"/>
  <c r="BF94"/>
  <c r="T94"/>
  <c r="R94"/>
  <c r="P94"/>
  <c r="BI90"/>
  <c r="BH90"/>
  <c r="BG90"/>
  <c r="BF90"/>
  <c r="T90"/>
  <c r="R90"/>
  <c r="P90"/>
  <c r="BI86"/>
  <c r="BH86"/>
  <c r="BG86"/>
  <c r="BF86"/>
  <c r="T86"/>
  <c r="R86"/>
  <c r="P86"/>
  <c r="J82"/>
  <c r="F81"/>
  <c r="F79"/>
  <c r="E77"/>
  <c r="J59"/>
  <c r="F58"/>
  <c r="F56"/>
  <c r="E54"/>
  <c r="J23"/>
  <c r="E23"/>
  <c r="J58"/>
  <c r="J22"/>
  <c r="J20"/>
  <c r="E20"/>
  <c r="F82"/>
  <c r="J19"/>
  <c r="J14"/>
  <c r="J56"/>
  <c r="E7"/>
  <c r="E73"/>
  <c i="2" r="J39"/>
  <c r="J38"/>
  <c i="1" r="AY56"/>
  <c i="2" r="J37"/>
  <c i="1" r="AX56"/>
  <c i="2"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0"/>
  <c r="BH180"/>
  <c r="BG180"/>
  <c r="BF180"/>
  <c r="T180"/>
  <c r="R180"/>
  <c r="P180"/>
  <c r="BI176"/>
  <c r="BH176"/>
  <c r="BG176"/>
  <c r="BF176"/>
  <c r="T176"/>
  <c r="R176"/>
  <c r="P176"/>
  <c r="BI172"/>
  <c r="BH172"/>
  <c r="BG172"/>
  <c r="BF172"/>
  <c r="T172"/>
  <c r="R172"/>
  <c r="P172"/>
  <c r="BI168"/>
  <c r="BH168"/>
  <c r="BG168"/>
  <c r="BF168"/>
  <c r="T168"/>
  <c r="R168"/>
  <c r="P168"/>
  <c r="BI162"/>
  <c r="BH162"/>
  <c r="BG162"/>
  <c r="BF162"/>
  <c r="T162"/>
  <c r="R162"/>
  <c r="P162"/>
  <c r="BI158"/>
  <c r="BH158"/>
  <c r="BG158"/>
  <c r="BF158"/>
  <c r="T158"/>
  <c r="R158"/>
  <c r="P158"/>
  <c r="BI155"/>
  <c r="BH155"/>
  <c r="BG155"/>
  <c r="BF155"/>
  <c r="T155"/>
  <c r="R155"/>
  <c r="P155"/>
  <c r="BI152"/>
  <c r="BH152"/>
  <c r="BG152"/>
  <c r="BF152"/>
  <c r="T152"/>
  <c r="R152"/>
  <c r="P152"/>
  <c r="BI147"/>
  <c r="BH147"/>
  <c r="BG147"/>
  <c r="BF147"/>
  <c r="T147"/>
  <c r="R147"/>
  <c r="P147"/>
  <c r="BI144"/>
  <c r="BH144"/>
  <c r="BG144"/>
  <c r="BF144"/>
  <c r="T144"/>
  <c r="R144"/>
  <c r="P144"/>
  <c r="BI141"/>
  <c r="BH141"/>
  <c r="BG141"/>
  <c r="BF141"/>
  <c r="T141"/>
  <c r="R141"/>
  <c r="P141"/>
  <c r="BI134"/>
  <c r="BH134"/>
  <c r="BG134"/>
  <c r="BF134"/>
  <c r="T134"/>
  <c r="R134"/>
  <c r="P134"/>
  <c r="BI131"/>
  <c r="BH131"/>
  <c r="BG131"/>
  <c r="BF131"/>
  <c r="T131"/>
  <c r="R131"/>
  <c r="P131"/>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7"/>
  <c r="BH117"/>
  <c r="BG117"/>
  <c r="BF117"/>
  <c r="T117"/>
  <c r="R117"/>
  <c r="P117"/>
  <c r="BI114"/>
  <c r="BH114"/>
  <c r="BG114"/>
  <c r="BF114"/>
  <c r="T114"/>
  <c r="R114"/>
  <c r="P114"/>
  <c r="BI111"/>
  <c r="BH111"/>
  <c r="BG111"/>
  <c r="BF111"/>
  <c r="T111"/>
  <c r="R111"/>
  <c r="P111"/>
  <c r="BI106"/>
  <c r="BH106"/>
  <c r="BG106"/>
  <c r="BF106"/>
  <c r="T106"/>
  <c r="R106"/>
  <c r="P106"/>
  <c r="BI100"/>
  <c r="BH100"/>
  <c r="BG100"/>
  <c r="BF100"/>
  <c r="T100"/>
  <c r="R100"/>
  <c r="P100"/>
  <c r="BI94"/>
  <c r="BH94"/>
  <c r="BG94"/>
  <c r="BF94"/>
  <c r="T94"/>
  <c r="R94"/>
  <c r="P94"/>
  <c r="BI92"/>
  <c r="BH92"/>
  <c r="BG92"/>
  <c r="BF92"/>
  <c r="T92"/>
  <c r="R92"/>
  <c r="P92"/>
  <c r="BI89"/>
  <c r="BH89"/>
  <c r="BG89"/>
  <c r="BF89"/>
  <c r="T89"/>
  <c r="R89"/>
  <c r="P89"/>
  <c r="BI86"/>
  <c r="BH86"/>
  <c r="BG86"/>
  <c r="BF86"/>
  <c r="T86"/>
  <c r="R86"/>
  <c r="P86"/>
  <c r="J82"/>
  <c r="F81"/>
  <c r="F79"/>
  <c r="E77"/>
  <c r="J59"/>
  <c r="F58"/>
  <c r="F56"/>
  <c r="E54"/>
  <c r="J23"/>
  <c r="E23"/>
  <c r="J81"/>
  <c r="J22"/>
  <c r="J20"/>
  <c r="E20"/>
  <c r="F59"/>
  <c r="J19"/>
  <c r="J14"/>
  <c r="J79"/>
  <c r="E7"/>
  <c r="E50"/>
  <c i="1" r="L50"/>
  <c r="AM50"/>
  <c r="AM49"/>
  <c r="L49"/>
  <c r="AM47"/>
  <c r="L47"/>
  <c r="L45"/>
  <c r="L44"/>
  <c i="2" r="J168"/>
  <c i="5" r="BK155"/>
  <c r="J114"/>
  <c i="2" r="J89"/>
  <c i="5" r="BK127"/>
  <c i="2" r="BK94"/>
  <c i="3" r="J136"/>
  <c i="6" r="BK99"/>
  <c i="2" r="J134"/>
  <c i="5" r="J192"/>
  <c i="6" r="J86"/>
  <c i="8" r="J103"/>
  <c i="2" r="BK180"/>
  <c i="3" r="J132"/>
  <c i="5" r="J133"/>
  <c i="6" r="BK127"/>
  <c i="2" r="J176"/>
  <c i="4" r="BK86"/>
  <c i="5" r="J140"/>
  <c i="6" r="J123"/>
  <c i="2" r="J147"/>
  <c r="BK111"/>
  <c i="3" r="BK146"/>
  <c r="J106"/>
  <c i="5" r="BK162"/>
  <c i="6" r="J156"/>
  <c i="7" r="J86"/>
  <c i="8" r="J88"/>
  <c i="2" r="J186"/>
  <c i="3" r="BK106"/>
  <c i="4" r="F37"/>
  <c i="1" r="BB58"/>
  <c i="8" r="BK90"/>
  <c i="2" r="BK124"/>
  <c r="J106"/>
  <c i="5" r="J152"/>
  <c r="J184"/>
  <c i="6" r="BK103"/>
  <c i="2" r="J162"/>
  <c r="J128"/>
  <c i="3" r="J121"/>
  <c i="4" r="J86"/>
  <c i="5" r="BK172"/>
  <c r="BK180"/>
  <c i="6" r="BK150"/>
  <c r="J125"/>
  <c r="BK107"/>
  <c i="2" r="J184"/>
  <c r="J126"/>
  <c r="BK117"/>
  <c i="3" r="J94"/>
  <c r="BK100"/>
  <c i="5" r="BK152"/>
  <c r="BK117"/>
  <c i="6" r="BK121"/>
  <c i="7" r="J36"/>
  <c i="1" r="AW62"/>
  <c i="2" r="J152"/>
  <c i="3" r="J114"/>
  <c i="5" r="J168"/>
  <c r="BK149"/>
  <c i="6" r="BK133"/>
  <c r="BK146"/>
  <c r="BK105"/>
  <c i="2" r="J180"/>
  <c r="J155"/>
  <c i="4" r="J36"/>
  <c i="1" r="AW58"/>
  <c i="5" r="BK133"/>
  <c i="6" r="J119"/>
  <c r="J150"/>
  <c i="8" r="J105"/>
  <c r="J86"/>
  <c i="2" r="BK122"/>
  <c i="3" r="BK124"/>
  <c i="5" r="BK119"/>
  <c i="2" r="J172"/>
  <c i="5" r="BK190"/>
  <c i="2" r="BK168"/>
  <c i="3" r="BK98"/>
  <c i="2" r="BK188"/>
  <c i="4" r="F39"/>
  <c i="1" r="BD58"/>
  <c i="2" r="BK106"/>
  <c i="5" r="BK125"/>
  <c i="6" r="BK141"/>
  <c i="2" r="BK114"/>
  <c i="3" r="BK104"/>
  <c i="5" r="J180"/>
  <c i="6" r="J111"/>
  <c i="8" r="BK100"/>
  <c i="3" r="J144"/>
  <c i="5" r="BK121"/>
  <c r="BK106"/>
  <c i="6" r="BK89"/>
  <c i="8" r="BK103"/>
  <c i="2" r="BK194"/>
  <c r="J141"/>
  <c i="3" r="J86"/>
  <c i="5" r="BK192"/>
  <c i="6" r="J95"/>
  <c i="8" r="J90"/>
  <c i="2" r="BK155"/>
  <c r="J120"/>
  <c r="BK126"/>
  <c i="3" r="J129"/>
  <c i="5" r="BK176"/>
  <c i="8" r="BK97"/>
  <c i="2" r="BK190"/>
  <c r="BK152"/>
  <c i="3" r="BK144"/>
  <c i="5" r="J89"/>
  <c r="J119"/>
  <c i="6" r="J115"/>
  <c i="2" r="BK141"/>
  <c r="BK162"/>
  <c i="3" r="BK140"/>
  <c r="BK110"/>
  <c i="5" r="BK89"/>
  <c r="BK111"/>
  <c i="6" r="BK136"/>
  <c r="BK123"/>
  <c i="7" r="F38"/>
  <c i="1" r="BC62"/>
  <c i="2" r="J100"/>
  <c i="3" r="BK129"/>
  <c i="4" r="F38"/>
  <c i="1" r="BC58"/>
  <c i="5" r="BK123"/>
  <c r="J86"/>
  <c i="6" r="BK156"/>
  <c i="2" r="BK192"/>
  <c r="BK86"/>
  <c r="BK92"/>
  <c i="3" r="J118"/>
  <c i="5" r="J149"/>
  <c r="BK94"/>
  <c r="J158"/>
  <c i="6" r="J141"/>
  <c i="7" r="BK86"/>
  <c i="8" r="BK105"/>
  <c i="2" r="J194"/>
  <c i="1" r="AS63"/>
  <c i="5" r="BK158"/>
  <c r="BK114"/>
  <c r="BK92"/>
  <c i="6" r="J154"/>
  <c r="BK125"/>
  <c i="7" r="F39"/>
  <c i="2" r="BK128"/>
  <c i="3" r="J140"/>
  <c i="5" r="BK130"/>
  <c i="2" r="BK186"/>
  <c i="3" r="J98"/>
  <c i="6" r="BK111"/>
  <c i="2" r="BK144"/>
  <c i="1" r="AS55"/>
  <c i="3" r="J90"/>
  <c i="5" r="J190"/>
  <c i="6" r="BK91"/>
  <c i="2" r="BK134"/>
  <c i="3" r="BK90"/>
  <c i="5" r="J162"/>
  <c i="2" r="BK147"/>
  <c i="3" r="J146"/>
  <c i="5" r="J100"/>
  <c i="8" r="J100"/>
  <c i="3" r="J110"/>
  <c i="5" r="BK184"/>
  <c i="6" r="BK119"/>
  <c i="2" r="BK176"/>
  <c r="BK89"/>
  <c i="6" r="BK95"/>
  <c i="2" r="J111"/>
  <c i="3" r="BK102"/>
  <c i="6" r="J105"/>
  <c i="2" r="J188"/>
  <c i="3" r="BK94"/>
  <c i="6" r="J129"/>
  <c i="1" r="AS59"/>
  <c i="6" r="BK154"/>
  <c i="8" r="BK92"/>
  <c i="2" r="BK158"/>
  <c i="5" r="J194"/>
  <c i="6" r="BK101"/>
  <c i="2" r="BK131"/>
  <c r="J94"/>
  <c i="5" r="J121"/>
  <c r="J125"/>
  <c i="6" r="BK115"/>
  <c i="2" r="J117"/>
  <c i="3" r="BK114"/>
  <c i="5" r="BK194"/>
  <c i="6" r="J133"/>
  <c i="8" r="J92"/>
  <c i="2" r="J192"/>
  <c i="3" r="J124"/>
  <c r="BK86"/>
  <c i="5" r="BK86"/>
  <c r="J176"/>
  <c i="6" r="J136"/>
  <c i="8" r="J94"/>
  <c i="2" r="J144"/>
  <c r="J124"/>
  <c i="3" r="BK136"/>
  <c r="J104"/>
  <c i="5" r="J123"/>
  <c r="J94"/>
  <c i="6" r="BK86"/>
  <c i="8" r="BK94"/>
  <c i="2" r="J131"/>
  <c r="BK184"/>
  <c r="J122"/>
  <c i="5" r="J106"/>
  <c r="BK168"/>
  <c r="J92"/>
  <c i="6" r="J121"/>
  <c i="8" r="BK86"/>
  <c i="2" r="BK120"/>
  <c r="J86"/>
  <c i="3" r="BK121"/>
  <c i="5" r="J186"/>
  <c r="BK140"/>
  <c r="J188"/>
  <c i="6" r="J101"/>
  <c r="J127"/>
  <c r="J91"/>
  <c i="8" r="BK88"/>
  <c i="2" r="J158"/>
  <c r="BK100"/>
  <c r="J114"/>
  <c i="3" r="J100"/>
  <c i="5" r="J143"/>
  <c r="BK143"/>
  <c r="BK100"/>
  <c r="J111"/>
  <c i="6" r="J146"/>
  <c i="2" r="BK172"/>
  <c r="J190"/>
  <c r="J92"/>
  <c i="3" r="BK132"/>
  <c r="BK118"/>
  <c i="5" r="BK188"/>
  <c r="J172"/>
  <c r="J117"/>
  <c i="6" r="J99"/>
  <c r="BK129"/>
  <c i="7" r="F37"/>
  <c i="1" r="BB62"/>
  <c i="3" r="J102"/>
  <c i="5" r="J130"/>
  <c r="BK186"/>
  <c r="J155"/>
  <c r="J127"/>
  <c i="6" r="J89"/>
  <c r="J107"/>
  <c r="J103"/>
  <c i="8" r="J97"/>
  <c i="2" l="1" r="R85"/>
  <c i="3" r="P85"/>
  <c i="1" r="AU57"/>
  <c i="6" r="T85"/>
  <c i="2" r="BK85"/>
  <c r="J85"/>
  <c r="J63"/>
  <c i="3" r="T85"/>
  <c i="2" r="T85"/>
  <c i="3" r="R85"/>
  <c i="5" r="R85"/>
  <c i="6" r="R85"/>
  <c i="2" r="P85"/>
  <c i="1" r="AU56"/>
  <c i="3" r="BK85"/>
  <c r="J85"/>
  <c r="J63"/>
  <c i="5" r="T85"/>
  <c i="6" r="BK85"/>
  <c r="J85"/>
  <c r="J63"/>
  <c i="5" r="BK85"/>
  <c r="J85"/>
  <c r="J63"/>
  <c i="6" r="P85"/>
  <c i="1" r="AU61"/>
  <c i="8" r="P85"/>
  <c i="1" r="AU64"/>
  <c i="8" r="BK85"/>
  <c r="J85"/>
  <c r="R85"/>
  <c i="5" r="P85"/>
  <c i="1" r="AU60"/>
  <c i="8" r="T85"/>
  <c i="4" r="BK85"/>
  <c r="J85"/>
  <c r="J63"/>
  <c i="7" r="BK85"/>
  <c r="J85"/>
  <c i="8" r="BE92"/>
  <c r="BE105"/>
  <c r="F59"/>
  <c r="BE86"/>
  <c r="BE100"/>
  <c r="BE103"/>
  <c r="E73"/>
  <c r="BE97"/>
  <c r="J58"/>
  <c r="J79"/>
  <c r="BE88"/>
  <c r="BE90"/>
  <c r="BE94"/>
  <c i="7" r="F59"/>
  <c r="E73"/>
  <c r="J81"/>
  <c r="J56"/>
  <c i="1" r="BD62"/>
  <c i="7" r="BE86"/>
  <c i="6" r="E50"/>
  <c r="BE99"/>
  <c r="F82"/>
  <c r="BE89"/>
  <c r="BE101"/>
  <c r="BE127"/>
  <c r="J58"/>
  <c r="BE121"/>
  <c r="BE136"/>
  <c r="BE146"/>
  <c r="J56"/>
  <c r="BE86"/>
  <c r="BE103"/>
  <c r="BE115"/>
  <c r="BE129"/>
  <c r="BE154"/>
  <c r="BE95"/>
  <c r="BE119"/>
  <c r="BE133"/>
  <c r="BE141"/>
  <c r="BE150"/>
  <c r="BE156"/>
  <c r="BE91"/>
  <c r="BE105"/>
  <c r="BE107"/>
  <c r="BE111"/>
  <c r="BE123"/>
  <c r="BE125"/>
  <c i="5" r="BE117"/>
  <c r="BE130"/>
  <c r="BE155"/>
  <c r="BE186"/>
  <c r="E73"/>
  <c r="F82"/>
  <c r="BE100"/>
  <c r="BE119"/>
  <c r="BE162"/>
  <c r="BE152"/>
  <c r="J56"/>
  <c r="BE121"/>
  <c r="BE89"/>
  <c r="BE94"/>
  <c r="BE106"/>
  <c r="BE168"/>
  <c r="BE190"/>
  <c r="BE192"/>
  <c r="BE194"/>
  <c r="BE86"/>
  <c r="BE111"/>
  <c r="BE114"/>
  <c r="BE123"/>
  <c r="BE127"/>
  <c r="BE140"/>
  <c r="BE143"/>
  <c r="BE172"/>
  <c r="BE184"/>
  <c r="BE188"/>
  <c r="BE92"/>
  <c r="BE125"/>
  <c r="BE149"/>
  <c r="BE180"/>
  <c r="J58"/>
  <c r="BE133"/>
  <c r="BE158"/>
  <c r="BE176"/>
  <c i="4" r="F59"/>
  <c r="J79"/>
  <c r="BE86"/>
  <c r="J81"/>
  <c r="E50"/>
  <c i="3" r="F59"/>
  <c r="J81"/>
  <c r="BE90"/>
  <c r="BE144"/>
  <c r="BE146"/>
  <c r="J79"/>
  <c r="BE102"/>
  <c r="BE110"/>
  <c r="BE124"/>
  <c r="BE100"/>
  <c r="BE106"/>
  <c r="BE132"/>
  <c r="BE104"/>
  <c r="BE118"/>
  <c r="BE136"/>
  <c r="E50"/>
  <c r="BE94"/>
  <c r="BE98"/>
  <c r="BE114"/>
  <c r="BE140"/>
  <c r="BE86"/>
  <c r="BE121"/>
  <c r="BE129"/>
  <c i="2" r="J56"/>
  <c r="BE100"/>
  <c r="BE94"/>
  <c r="BE106"/>
  <c r="BE114"/>
  <c r="BE120"/>
  <c r="BE134"/>
  <c r="BE141"/>
  <c r="BE144"/>
  <c r="F82"/>
  <c r="BE126"/>
  <c r="BE155"/>
  <c r="BE158"/>
  <c r="BE186"/>
  <c r="BE188"/>
  <c r="BE190"/>
  <c r="BE192"/>
  <c r="BE194"/>
  <c r="J58"/>
  <c r="E73"/>
  <c r="BE92"/>
  <c r="BE111"/>
  <c r="BE117"/>
  <c r="BE86"/>
  <c r="BE122"/>
  <c r="BE89"/>
  <c r="BE124"/>
  <c r="BE128"/>
  <c r="BE131"/>
  <c r="BE147"/>
  <c r="BE152"/>
  <c r="BE162"/>
  <c r="BE168"/>
  <c r="BE172"/>
  <c r="BE176"/>
  <c r="BE180"/>
  <c r="BE184"/>
  <c r="F36"/>
  <c i="1" r="BA56"/>
  <c i="4" r="J32"/>
  <c i="8" r="F37"/>
  <c i="1" r="BB64"/>
  <c r="BB63"/>
  <c r="AX63"/>
  <c i="4" r="F36"/>
  <c i="1" r="BA58"/>
  <c i="5" r="F39"/>
  <c i="1" r="BD60"/>
  <c r="AU63"/>
  <c i="8" r="F39"/>
  <c i="1" r="BD64"/>
  <c r="BD63"/>
  <c i="3" r="F39"/>
  <c i="1" r="BD57"/>
  <c i="3" r="J36"/>
  <c i="1" r="AW57"/>
  <c i="5" r="F36"/>
  <c i="1" r="BA60"/>
  <c r="AS54"/>
  <c i="7" r="F35"/>
  <c i="1" r="AZ62"/>
  <c i="2" r="J32"/>
  <c i="8" r="J32"/>
  <c i="3" r="F38"/>
  <c i="1" r="BC57"/>
  <c i="7" r="F36"/>
  <c i="1" r="BA62"/>
  <c i="8" r="J36"/>
  <c i="1" r="AW64"/>
  <c i="3" r="F36"/>
  <c i="1" r="BA57"/>
  <c i="3" r="F37"/>
  <c i="1" r="BB57"/>
  <c i="6" r="F38"/>
  <c i="1" r="BC61"/>
  <c i="2" r="F39"/>
  <c i="1" r="BD56"/>
  <c i="8" r="F36"/>
  <c i="1" r="BA64"/>
  <c r="BA63"/>
  <c r="AW63"/>
  <c i="5" r="J32"/>
  <c i="4" r="J35"/>
  <c i="1" r="AV58"/>
  <c r="AT58"/>
  <c i="2" r="J36"/>
  <c i="1" r="AW56"/>
  <c i="5" r="J36"/>
  <c i="1" r="AW60"/>
  <c i="2" r="F38"/>
  <c i="1" r="BC56"/>
  <c i="5" r="F37"/>
  <c i="1" r="BB60"/>
  <c i="6" r="F36"/>
  <c i="1" r="BA61"/>
  <c i="6" r="J36"/>
  <c i="1" r="AW61"/>
  <c i="7" r="J32"/>
  <c i="5" r="F38"/>
  <c i="1" r="BC60"/>
  <c i="3" r="J32"/>
  <c i="6" r="F37"/>
  <c i="1" r="BB61"/>
  <c i="6" r="F39"/>
  <c i="1" r="BD61"/>
  <c i="6" r="J32"/>
  <c i="8" r="F38"/>
  <c i="1" r="BC64"/>
  <c r="BC63"/>
  <c r="AY63"/>
  <c i="2" r="F37"/>
  <c i="1" r="BB56"/>
  <c l="1" r="AG64"/>
  <c r="AG62"/>
  <c i="7" r="J63"/>
  <c i="8" r="J63"/>
  <c i="1" r="AG61"/>
  <c r="AG60"/>
  <c r="AG58"/>
  <c r="AN58"/>
  <c r="AG57"/>
  <c i="4" r="J41"/>
  <c i="1" r="AG56"/>
  <c i="8" r="F35"/>
  <c i="1" r="AZ64"/>
  <c r="AZ63"/>
  <c r="AV63"/>
  <c r="AT63"/>
  <c r="BB59"/>
  <c r="AX59"/>
  <c r="BA55"/>
  <c r="AW55"/>
  <c r="BC59"/>
  <c r="AY59"/>
  <c r="BA59"/>
  <c r="AW59"/>
  <c i="7" r="J35"/>
  <c i="1" r="AV62"/>
  <c r="AT62"/>
  <c r="AN62"/>
  <c i="2" r="F35"/>
  <c i="1" r="AZ56"/>
  <c r="AG63"/>
  <c i="2" r="J35"/>
  <c i="1" r="AV56"/>
  <c r="AT56"/>
  <c r="AN56"/>
  <c r="AU59"/>
  <c r="AG55"/>
  <c r="BD55"/>
  <c i="5" r="F35"/>
  <c i="1" r="AZ60"/>
  <c r="BC55"/>
  <c r="AY55"/>
  <c i="6" r="J35"/>
  <c i="1" r="AV61"/>
  <c r="AT61"/>
  <c r="AN61"/>
  <c i="6" r="F35"/>
  <c i="1" r="AZ61"/>
  <c i="3" r="J35"/>
  <c i="1" r="AV57"/>
  <c r="AT57"/>
  <c r="AN57"/>
  <c i="5" r="J35"/>
  <c i="1" r="AV60"/>
  <c r="AT60"/>
  <c r="AN60"/>
  <c r="AU55"/>
  <c r="AU54"/>
  <c i="4" r="F35"/>
  <c i="1" r="AZ58"/>
  <c r="BB55"/>
  <c r="AX55"/>
  <c r="AG59"/>
  <c i="3" r="F35"/>
  <c i="1" r="AZ57"/>
  <c r="BD59"/>
  <c i="8" r="J35"/>
  <c i="1" r="AV64"/>
  <c r="AT64"/>
  <c r="AN64"/>
  <c i="8" l="1" r="J41"/>
  <c i="7" r="J41"/>
  <c i="6" r="J41"/>
  <c i="5" r="J41"/>
  <c i="3" r="J41"/>
  <c i="2" r="J41"/>
  <c i="1" r="AN63"/>
  <c r="AG54"/>
  <c r="AK26"/>
  <c r="AZ55"/>
  <c r="BA54"/>
  <c r="W30"/>
  <c r="BB54"/>
  <c r="AX54"/>
  <c r="AZ59"/>
  <c r="AV59"/>
  <c r="AT59"/>
  <c r="AN59"/>
  <c r="BC54"/>
  <c r="AY54"/>
  <c r="BD54"/>
  <c r="W33"/>
  <c l="1" r="AV55"/>
  <c r="AT55"/>
  <c r="AN55"/>
  <c r="W32"/>
  <c r="AZ54"/>
  <c r="W29"/>
  <c r="AW54"/>
  <c r="AK30"/>
  <c r="W31"/>
  <c l="1" r="AV54"/>
  <c r="AK29"/>
  <c r="AK35"/>
  <c l="1" r="AT54"/>
  <c l="1" r="AN54"/>
</calcChain>
</file>

<file path=xl/sharedStrings.xml><?xml version="1.0" encoding="utf-8"?>
<sst xmlns="http://schemas.openxmlformats.org/spreadsheetml/2006/main">
  <si>
    <t>Export Komplet</t>
  </si>
  <si>
    <t>VZ</t>
  </si>
  <si>
    <t>2.0</t>
  </si>
  <si>
    <t>ZAMOK</t>
  </si>
  <si>
    <t>False</t>
  </si>
  <si>
    <t>{8641302c-6eb3-454e-b4fa-1e83a3d6afa4}</t>
  </si>
  <si>
    <t>0,01</t>
  </si>
  <si>
    <t>21</t>
  </si>
  <si>
    <t>15</t>
  </si>
  <si>
    <t>REKAPITULACE STAVBY</t>
  </si>
  <si>
    <t xml:space="preserve">v ---  níže se nacházejí doplnkové a pomocné údaje k sestavám  --- v</t>
  </si>
  <si>
    <t>Návod na vyplnění</t>
  </si>
  <si>
    <t>0,001</t>
  </si>
  <si>
    <t>Kód:</t>
  </si>
  <si>
    <t>654190162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</si>
  <si>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</si>
  <si>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</si>
  <si>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Mladotice - Žihle</t>
  </si>
  <si>
    <t>KSO:</t>
  </si>
  <si>
    <t/>
  </si>
  <si>
    <t>CC-CZ:</t>
  </si>
  <si>
    <t>Místo:</t>
  </si>
  <si>
    <t>TO Třemošná</t>
  </si>
  <si>
    <t>Datum:</t>
  </si>
  <si>
    <t>19. 5. 2022</t>
  </si>
  <si>
    <t>Zadavatel:</t>
  </si>
  <si>
    <t>IČ:</t>
  </si>
  <si>
    <t>Správa železnic, s.o.- OŘ Plzeň</t>
  </si>
  <si>
    <t>DIČ:</t>
  </si>
  <si>
    <t>Uchazeč:</t>
  </si>
  <si>
    <t>Vyplň údaj</t>
  </si>
  <si>
    <t>Projektant:</t>
  </si>
  <si>
    <t xml:space="preserve"> </t>
  </si>
  <si>
    <t>True</t>
  </si>
  <si>
    <t>Zpracovatel:</t>
  </si>
  <si>
    <t>Jung</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</si>
  <si>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</si>
  <si>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</si>
  <si>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</si>
  <si>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</si>
  <si>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</si>
  <si>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</si>
  <si>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</si>
  <si>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</si>
  <si>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</si>
  <si>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</si>
  <si>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</si>
  <si>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</si>
  <si>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</si>
  <si>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</si>
  <si>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</si>
  <si>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</si>
  <si>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</si>
  <si>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</si>
  <si>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</si>
  <si>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</si>
  <si>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</si>
  <si>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</si>
  <si>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</si>
  <si>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</si>
  <si>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</si>
  <si>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</si>
  <si>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</si>
  <si>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</si>
  <si>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</si>
  <si>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</si>
  <si>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</si>
  <si>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</si>
  <si>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</si>
  <si>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</si>
  <si>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</si>
  <si>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</si>
  <si>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</si>
  <si>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</si>
  <si>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</si>
  <si>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</si>
  <si>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t>
  </si>
  <si>
    <t>Km 138,145 - 139,618 Nad Mlejnem</t>
  </si>
  <si>
    <t>STA</t>
  </si>
  <si>
    <t>1</t>
  </si>
  <si>
    <t>{1d76345c-87cb-4093-ab83-ce27d58528a6}</t>
  </si>
  <si>
    <t>2</t>
  </si>
  <si>
    <t>/</t>
  </si>
  <si>
    <t>SO 1.1</t>
  </si>
  <si>
    <t xml:space="preserve">Výměna pražců a čištění KL  km 138,145 - 139,618</t>
  </si>
  <si>
    <t>Soupis</t>
  </si>
  <si>
    <t>{9abe516d-d458-4783-a290-30745768101e}</t>
  </si>
  <si>
    <t>SO 1.2</t>
  </si>
  <si>
    <t>Výměna kolejnic a zřízení BK km 138,145 - 139,618</t>
  </si>
  <si>
    <t>{a737ecbc-60e7-4f0f-a0bd-e93661a802bd}</t>
  </si>
  <si>
    <t>SO 1.3</t>
  </si>
  <si>
    <t>Materiál objednatele</t>
  </si>
  <si>
    <t>{ef71a3f2-2454-44f8-9226-26888ead2258}</t>
  </si>
  <si>
    <t>SO 2</t>
  </si>
  <si>
    <t>Km 140,440 - 142,292 Chrašťovice, Odlezly</t>
  </si>
  <si>
    <t>{14bfb579-1ce0-4226-8c72-e42a53cb537b}</t>
  </si>
  <si>
    <t>SO 2.1</t>
  </si>
  <si>
    <t>Výměna pražců a čištění KL km 140,440 - 142,292</t>
  </si>
  <si>
    <t>{6e66c243-99c6-4fdd-8919-24de0502faee}</t>
  </si>
  <si>
    <t>SO 2.2</t>
  </si>
  <si>
    <t>Výměna kolejnic a zřízení BK km 140,440 - 142,292</t>
  </si>
  <si>
    <t>{6004df44-7eff-4076-a6da-e5c64d5c0033}</t>
  </si>
  <si>
    <t>SO 2.3</t>
  </si>
  <si>
    <t>{7017c9a6-45d9-4d77-a331-5315a543afd0}</t>
  </si>
  <si>
    <t>SO 3</t>
  </si>
  <si>
    <t>VON</t>
  </si>
  <si>
    <t>{0e8097e4-1ced-43bb-812d-767840b062b3}</t>
  </si>
  <si>
    <t>SO 3.1</t>
  </si>
  <si>
    <t>{5ede6a88-e61b-4571-916c-1183e5ea8a79}</t>
  </si>
  <si>
    <t>KRYCÍ LIST SOUPISU PRACÍ</t>
  </si>
  <si>
    <t>Objekt:</t>
  </si>
  <si>
    <t>SO 1 - Km 138,145 - 139,618 Nad Mlejnem</t>
  </si>
  <si>
    <t>Soupis:</t>
  </si>
  <si>
    <t xml:space="preserve">SO 1.1 - Výměna pražců a čištění KL  km 138,145 - 139,618</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</si>
  <si>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</si>
  <si>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</si>
  <si>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</si>
  <si>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</si>
  <si>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</si>
  <si>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</si>
  <si>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</si>
  <si>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</si>
  <si>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</si>
  <si>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</si>
  <si>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</si>
  <si>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</si>
  <si>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</si>
  <si>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</si>
  <si>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</si>
  <si>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</si>
  <si>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</si>
  <si>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</si>
  <si>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5905020020</t>
  </si>
  <si>
    <t>Oprava stezky strojně s odstraněním drnu a nánosu přes 10 cm do 20 cm</t>
  </si>
  <si>
    <t>m2</t>
  </si>
  <si>
    <t>4</t>
  </si>
  <si>
    <t>ROZPOCET</t>
  </si>
  <si>
    <t>-2059175561</t>
  </si>
  <si>
    <t>PP</t>
  </si>
  <si>
    <t>Oprava stezky strojně s odstraněním drnu a nánosu přes 10 cm do 20 cm. Poznámka: 1. V cenách jsou započteny náklady na odtěžení nánosu stezky a rozprostření výzisku na terén nebo naložení na dopravní prostředek a úprava povrchu stezky.</t>
  </si>
  <si>
    <t>VV</t>
  </si>
  <si>
    <t>1473*0,75*2</t>
  </si>
  <si>
    <t>5915005030</t>
  </si>
  <si>
    <t>Hloubení rýh nebo jam ručně na železničním spodku třídy těžitelnosti I skupiny 3</t>
  </si>
  <si>
    <t>m3</t>
  </si>
  <si>
    <t>-1789259635</t>
  </si>
  <si>
    <t>Hloubení rýh nebo jam ručně na železničním spodku třídy těžitelnosti I skupiny 3. Poznámka: 1. V cenách jsou započteny náklady na hloubení a uložení výzisku na terén nebo naložení na dopravní prostředek a uložení na úložišti.</t>
  </si>
  <si>
    <t>2*3,5*0,5</t>
  </si>
  <si>
    <t>3</t>
  </si>
  <si>
    <t>5905085045</t>
  </si>
  <si>
    <t>Souvislé čištění KL strojně koleje pražce betonové</t>
  </si>
  <si>
    <t>km</t>
  </si>
  <si>
    <t>432526224</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</si>
  <si>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</si>
  <si>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5909032020</t>
  </si>
  <si>
    <t>Přesná úprava GPK koleje směrové a výškové uspořádání pražce betonové</t>
  </si>
  <si>
    <t>2141957836</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</si>
  <si>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</si>
  <si>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t>
  </si>
  <si>
    <t>Poznámka k položce:_x000d_
Kilometr koleje=km</t>
  </si>
  <si>
    <t>1,473</t>
  </si>
  <si>
    <t>0,250"výběhy z čištění "</t>
  </si>
  <si>
    <t>Součet</t>
  </si>
  <si>
    <t>5</t>
  </si>
  <si>
    <t>5909030020</t>
  </si>
  <si>
    <t>Následná úprava GPK koleje směrové a výškové uspořádání pražce betonové</t>
  </si>
  <si>
    <t>-1338958947</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</si>
  <si>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</si>
  <si>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0,250"výběhy"</t>
  </si>
  <si>
    <t>6</t>
  </si>
  <si>
    <t>5905105030</t>
  </si>
  <si>
    <t>Doplnění KL kamenivem souvisle strojně v koleji</t>
  </si>
  <si>
    <t>136275723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</si>
  <si>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</si>
  <si>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1473*0,8</t>
  </si>
  <si>
    <t>200*0,15</t>
  </si>
  <si>
    <t>7</t>
  </si>
  <si>
    <t>M</t>
  </si>
  <si>
    <t>5955101000</t>
  </si>
  <si>
    <t>Kamenivo drcené štěrk frakce 31,5/63 třídy BI</t>
  </si>
  <si>
    <t>t</t>
  </si>
  <si>
    <t>128</t>
  </si>
  <si>
    <t>-2120234724</t>
  </si>
  <si>
    <t>1208,400*1,376</t>
  </si>
  <si>
    <t>8</t>
  </si>
  <si>
    <t>5906035120</t>
  </si>
  <si>
    <t>Souvislá výměna pražců současně s výměnou nebo čištěním KL pražce betonové příčné vystrojené</t>
  </si>
  <si>
    <t>kus</t>
  </si>
  <si>
    <t>1751308998</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</si>
  <si>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</si>
  <si>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Pražec=kus</t>
  </si>
  <si>
    <t>9</t>
  </si>
  <si>
    <t>5906105010</t>
  </si>
  <si>
    <t>Demontáž pražce dřevěný</t>
  </si>
  <si>
    <t>220860209</t>
  </si>
  <si>
    <t>Demontáž pražce dřevěný. Poznámka: 1. V cenách jsou započteny náklady na manipulaci, demontáž, odstrojení do součástí a uložení pražců.</t>
  </si>
  <si>
    <t>10</t>
  </si>
  <si>
    <t>5906105020</t>
  </si>
  <si>
    <t>Demontáž pražce betonový</t>
  </si>
  <si>
    <t>1884903737</t>
  </si>
  <si>
    <t>Demontáž pražce betonový. Poznámka: 1. V cenách jsou započteny náklady na manipulaci, demontáž, odstrojení do součástí a uložení pražců.</t>
  </si>
  <si>
    <t>11</t>
  </si>
  <si>
    <t>5910135010</t>
  </si>
  <si>
    <t>Demontáž pražcové kotvy v koleji</t>
  </si>
  <si>
    <t>-2133326731</t>
  </si>
  <si>
    <t>Demontáž pražcové kotvy v koleji. Poznámka: 1. V cenách jsou započteny náklady na odstranění kameniva, demontáž, dohození a úpravu kameniva a naložení výzisku na dopravní prostředek.</t>
  </si>
  <si>
    <t>12</t>
  </si>
  <si>
    <t>5910136010</t>
  </si>
  <si>
    <t>Montáž pražcové kotvy v koleji</t>
  </si>
  <si>
    <t>2105283497</t>
  </si>
  <si>
    <t>Montáž pražcové kotvy v koleji. Poznámka: 1. V cenách jsou započteny náklady na odstranění kameniva, montáž, ošetření součásti mazivem a úpravu kameniva. 2. V cenách nejsou obsaženy náklady na dodávku materiálu.</t>
  </si>
  <si>
    <t>13</t>
  </si>
  <si>
    <t>5960101005</t>
  </si>
  <si>
    <t>Pražcové kotvy TDHB pro pražec betonový SB 8</t>
  </si>
  <si>
    <t>1629324600</t>
  </si>
  <si>
    <t>14</t>
  </si>
  <si>
    <t>5958158005</t>
  </si>
  <si>
    <t>Podložka pryžová pod patu kolejnice S49 183/126/6</t>
  </si>
  <si>
    <t>782535109</t>
  </si>
  <si>
    <t>(2434+45)*2</t>
  </si>
  <si>
    <t>5958128010</t>
  </si>
  <si>
    <t>Komplety ŽS 4 (šroub RS 1, matice M 24, podložka Fe6, svěrka ŽS4)</t>
  </si>
  <si>
    <t>2043947742</t>
  </si>
  <si>
    <t>2479*4</t>
  </si>
  <si>
    <t>16</t>
  </si>
  <si>
    <t>5915010030</t>
  </si>
  <si>
    <t>Těžení zeminy nebo horniny železničního spodku třídy těžitelnosti I skupiny 3</t>
  </si>
  <si>
    <t>1071880742</t>
  </si>
  <si>
    <t>Těžení zeminy nebo horniny železničního spodku třídy těžitelnosti I skupiny 3. Poznámka: 1. V cenách jsou započteny náklady na těžení a uložení výzisku na terén nebo naložení na dopravní prostředek a uložení na úložišti.</t>
  </si>
  <si>
    <t>(10*1,5*0,6)"km 138,630 P"</t>
  </si>
  <si>
    <t>(10*1,5*1,5) "km 138,630 L"</t>
  </si>
  <si>
    <t>(10*1,5*0,8)*2"km 139,292 L+P"</t>
  </si>
  <si>
    <t>115*0,75*0,3"km 138,910 - 139,025 L</t>
  </si>
  <si>
    <t>17</t>
  </si>
  <si>
    <t>9909000300</t>
  </si>
  <si>
    <t>Poplatek za likvidaci dřevěných kolejnicových podpor</t>
  </si>
  <si>
    <t>1907589993</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</si>
  <si>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</si>
  <si>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4*0,09</t>
  </si>
  <si>
    <t>18</t>
  </si>
  <si>
    <t>9909000400</t>
  </si>
  <si>
    <t>Poplatek za likvidaci plastových součástí</t>
  </si>
  <si>
    <t>1310223822</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</si>
  <si>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</si>
  <si>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2702*0,000262*2</t>
  </si>
  <si>
    <t>19</t>
  </si>
  <si>
    <t>9902900200</t>
  </si>
  <si>
    <t>Naložení objemnějšího kusového materiálu, vybouraných hmot</t>
  </si>
  <si>
    <t>1706622531</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</si>
  <si>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</si>
  <si>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2434*0,29"pražce SB8"</t>
  </si>
  <si>
    <t>4*0,09+2649*0,286"naložení dřevěných a betonových pražců-výzisk"</t>
  </si>
  <si>
    <t>20</t>
  </si>
  <si>
    <t>9909000110</t>
  </si>
  <si>
    <t>Poplatek za uložení výzisku ze štěrkového lože nekontaminovaného</t>
  </si>
  <si>
    <t>262144</t>
  </si>
  <si>
    <t>-527854567</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</si>
  <si>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</si>
  <si>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1104,75*1,8+331,425*1,5"KL+stezky"</t>
  </si>
  <si>
    <t>9903200200</t>
  </si>
  <si>
    <t>Přeprava mechanizace na místo prováděných prací o hmotnosti přes 12 t do 200 km</t>
  </si>
  <si>
    <t>1408049179</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</si>
  <si>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</si>
  <si>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7"2xMHS, SČ, 2xSSP, 2xASP"</t>
  </si>
  <si>
    <t>22</t>
  </si>
  <si>
    <t>9902100100</t>
  </si>
  <si>
    <t>Doprava obousměrná mechanizací o nosnosti přes 3,5 t sypanin (kameniva, písku, suti, dlažebních kostek, atd.) do 10 km</t>
  </si>
  <si>
    <t>915656456</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</si>
  <si>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</si>
  <si>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</si>
  <si>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1662,758"doprava kameniva"</t>
  </si>
  <si>
    <t>23</t>
  </si>
  <si>
    <t>9902200100</t>
  </si>
  <si>
    <t>Doprava obousměrná mechanizací o nosnosti přes 3,5 t objemnějšího kusového materiálu (prefabrikátů, stožárů, výhybek, rozvaděčů, vybouraných hmot atd.) do 10 km</t>
  </si>
  <si>
    <t>-1041011385</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</si>
  <si>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</si>
  <si>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2434*0,29"SB8 z Mladotic"</t>
  </si>
  <si>
    <t>2649*0,286"SB5 do Mladotic"</t>
  </si>
  <si>
    <t>24</t>
  </si>
  <si>
    <t>-846410110</t>
  </si>
  <si>
    <t>2657*0,026"odvoz šrotu do Mladotic"</t>
  </si>
  <si>
    <t>25</t>
  </si>
  <si>
    <t>9902100700</t>
  </si>
  <si>
    <t>Doprava obousměrná mechanizací o nosnosti přes 3,5 t sypanin (kameniva, písku, suti, dlažebních kostek, atd.) do 100 km</t>
  </si>
  <si>
    <t>-454045965</t>
  </si>
  <si>
    <t>Doprava obousměrná mechanizací o nosnosti přes 3,5 t sypanin (kameniva, písku, suti, dlažebních kostek,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</si>
  <si>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13,129"doprava drobného kolejiva"</t>
  </si>
  <si>
    <t>26</t>
  </si>
  <si>
    <t>9902100500</t>
  </si>
  <si>
    <t>Doprava obousměrná mechanizací o nosnosti přes 3,5 t sypanin (kameniva, písku, suti, dlažebních kostek, atd.) do 60 km</t>
  </si>
  <si>
    <t>223586914</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</si>
  <si>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</si>
  <si>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27</t>
  </si>
  <si>
    <t>9902200500</t>
  </si>
  <si>
    <t>Doprava obousměrná mechanizací o nosnosti přes 3,5 t objemnějšího kusového materiálu (prefabrikátů, stožárů, výhybek, rozvaděčů, vybouraných hmot atd.) do 60 km</t>
  </si>
  <si>
    <t>-368642676</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</si>
  <si>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</si>
  <si>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4*0,9+1,416"dřevěné pražce+plasty na skládku"</t>
  </si>
  <si>
    <t>28</t>
  </si>
  <si>
    <t>7594305010</t>
  </si>
  <si>
    <t>Montáž součástí počítače náprav vyhodnocovací části</t>
  </si>
  <si>
    <t>64</t>
  </si>
  <si>
    <t>1431615001</t>
  </si>
  <si>
    <t>29</t>
  </si>
  <si>
    <t>7594305015</t>
  </si>
  <si>
    <t>Montáž součástí počítače náprav neoprénové ochranné hadice se soupravou pro upevnění k pražci</t>
  </si>
  <si>
    <t>-1349800557</t>
  </si>
  <si>
    <t>30</t>
  </si>
  <si>
    <t>7594307010</t>
  </si>
  <si>
    <t>Demontáž součástí počítače náprav vyhodnocovací části</t>
  </si>
  <si>
    <t>1105130148</t>
  </si>
  <si>
    <t>31</t>
  </si>
  <si>
    <t>7594307015</t>
  </si>
  <si>
    <t>Demontáž součástí počítače náprav neoprénové ochranné hadice se soupravou pro upevnění k pražci</t>
  </si>
  <si>
    <t>-788654586</t>
  </si>
  <si>
    <t>32</t>
  </si>
  <si>
    <t>7590155042</t>
  </si>
  <si>
    <t>Montáž pasivní ochrany pro omezení atmosférických vlivů u neelektrizovaných tratí pro návěstidla, výstražníky a přejezd</t>
  </si>
  <si>
    <t>-1312856540</t>
  </si>
  <si>
    <t>33</t>
  </si>
  <si>
    <t>7590157040</t>
  </si>
  <si>
    <t>Demontáž uzemnění pasivní ochrany u neelektrizovaných tratí</t>
  </si>
  <si>
    <t>11897851</t>
  </si>
  <si>
    <t>SO 1.2 - Výměna kolejnic a zřízení BK km 138,145 - 139,618</t>
  </si>
  <si>
    <t>5907020391</t>
  </si>
  <si>
    <t>Souvislá výměna kolejnic současně s výměnou kompletů a pryžové podložky, tvar S49, T, 49E1</t>
  </si>
  <si>
    <t>m</t>
  </si>
  <si>
    <t>-60934136</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</si>
  <si>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</si>
  <si>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Metr kolejnice=m</t>
  </si>
  <si>
    <t>1475*2</t>
  </si>
  <si>
    <t>5907050120</t>
  </si>
  <si>
    <t>Dělení kolejnic kyslíkem, soustavy S49 nebo T</t>
  </si>
  <si>
    <t>-431138478</t>
  </si>
  <si>
    <t>Dělení kolejnic kyslíkem, soustavy S49 nebo T. Poznámka: 1. V cenách jsou započteny náklady na manipulaci, podložení, označení a provedení řezu kolejnice.</t>
  </si>
  <si>
    <t>Poznámka k položce:_x000d_
Řez=kus</t>
  </si>
  <si>
    <t>5907050020</t>
  </si>
  <si>
    <t>Dělení kolejnic řezáním nebo rozbroušením, soustavy S49 nebo T</t>
  </si>
  <si>
    <t>-571594975</t>
  </si>
  <si>
    <t>Dělení kolejnic řezáním nebo rozbroušením, soustavy S49 nebo T. Poznámka: 1. V cenách jsou započteny náklady na manipulaci, podložení, označení a provedení řezu kolejnice.</t>
  </si>
  <si>
    <t>44</t>
  </si>
  <si>
    <t>5910020130</t>
  </si>
  <si>
    <t>Svařování kolejnic termitem plný předehřev standardní spára svar jednotlivý tv. S49</t>
  </si>
  <si>
    <t>svar</t>
  </si>
  <si>
    <t>1635019576</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</si>
  <si>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</si>
  <si>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5957104025</t>
  </si>
  <si>
    <t>Kolejnicové pásy třídy R260 tv. 49 E1 délky 75 metrů</t>
  </si>
  <si>
    <t>-855109835</t>
  </si>
  <si>
    <t>5910015020</t>
  </si>
  <si>
    <t>Odtavovací stykové svařování mobilní svářečkou kolejnic nových délky do 150 m tv. S49</t>
  </si>
  <si>
    <t>-1219193754</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</si>
  <si>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</si>
  <si>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5910035030</t>
  </si>
  <si>
    <t>Dosažení dovolené upínací teploty v BK prodloužením kolejnicového pásu v koleji tv. S49</t>
  </si>
  <si>
    <t>1042706462</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</si>
  <si>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</si>
  <si>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5910040315</t>
  </si>
  <si>
    <t>Umožnění volné dilatace kolejnice demontáž upevňovadel s osazením kluzných podložek</t>
  </si>
  <si>
    <t>732952466</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</si>
  <si>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</si>
  <si>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1573*2</t>
  </si>
  <si>
    <t>5910040415</t>
  </si>
  <si>
    <t>Umožnění volné dilatace kolejnice montáž upevňovadel s odstraněním kluzných podložek</t>
  </si>
  <si>
    <t>-1626785606</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</si>
  <si>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</si>
  <si>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5910045015</t>
  </si>
  <si>
    <t>Zajištění polohy kolejnice bočními válečkovými opěrkami</t>
  </si>
  <si>
    <t>839206810</t>
  </si>
  <si>
    <t>Zajištění polohy kolejnice bočními válečkovými opěrkami. Poznámka: 1. V ceně jsou započteny náklady na montáž a demontáž bočních opěrek v oblouku o malém poloměru.</t>
  </si>
  <si>
    <t>200*2+236*2</t>
  </si>
  <si>
    <t>5912060015</t>
  </si>
  <si>
    <t>Demontáž zajišťovací značky konzolové</t>
  </si>
  <si>
    <t>522859723</t>
  </si>
  <si>
    <t>Demontáž zajišťovací značky konzolové. Poznámka: 1. V cenách jsou započteny náklady na demontáž součástí značky, úpravu a urovnání terénu.</t>
  </si>
  <si>
    <t>Poznámka k položce:_x000d_
Značka=kus</t>
  </si>
  <si>
    <t>9909000500</t>
  </si>
  <si>
    <t>Poplatek uložení odpadu betonových prefabrikátů</t>
  </si>
  <si>
    <t>-16657259</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</si>
  <si>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</si>
  <si>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65*0,120</t>
  </si>
  <si>
    <t>-1769985738</t>
  </si>
  <si>
    <t>65*0,120"naložení zajišťovacích značek"</t>
  </si>
  <si>
    <t>147,500"naložení kolejnic "</t>
  </si>
  <si>
    <t>-257052429</t>
  </si>
  <si>
    <t>1"Svařovna"</t>
  </si>
  <si>
    <t>9902400100</t>
  </si>
  <si>
    <t>Doprava jednosměrná (např. nakupovaného materiálu) mechanizací o nosnosti přes 3,5 t objemnějšího kusového materiálu (prefabrikátů, stožárů, výhybek, rozvaděčů, vybouraných hmot atd.) do 10 km</t>
  </si>
  <si>
    <t>1931390546</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</si>
  <si>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</si>
  <si>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148,170"přeprava kolejnic do  Mladotic"</t>
  </si>
  <si>
    <t>9902300100</t>
  </si>
  <si>
    <t>Doprava jednosměrná mechanizací o nosnosti přes 3,5 t sypanin (kameniva, písku, suti, dlažebních kostek, atd.) do 10 km</t>
  </si>
  <si>
    <t>321906406</t>
  </si>
  <si>
    <t>Doprava jednosměrná mechanizací o nosnosti přes 3,5 t sypanin (kameniva, písku, suti, dlažebních kostek,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</si>
  <si>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9,5"přeprava drobného šrotu do Mladotic"</t>
  </si>
  <si>
    <t>9902400500</t>
  </si>
  <si>
    <t>Doprava jednosměrná mechanizací o nosnosti přes 3,5 t objemnějšího kusového materiálu (prefabrikátů, stožárů, výhybek, rozvaděčů, vybouraných hmot atd.) do 60 km</t>
  </si>
  <si>
    <t>-2138495969</t>
  </si>
  <si>
    <t>Doprava jednosměrná mechanizací o nosnosti přes 3,5 t objemnějšího kusového materiálu (prefabrikátů, stožárů, výhybek, rozvaděčů, vybouraných hmot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</si>
  <si>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7,800"odvoz zajišťovacích značek na skládku"</t>
  </si>
  <si>
    <t>9902401200</t>
  </si>
  <si>
    <t>Doprava jednosměrná mechanizací o nosnosti přes 3,5 t objemnějšího kusového materiálu (prefabrikátů, stožárů, výhybek, rozvaděčů, vybouraných hmot atd.) do 350 km</t>
  </si>
  <si>
    <t>1440106805</t>
  </si>
  <si>
    <t>Doprava jednosměrná mechanizací o nosnosti přes 3,5 t objemnějšího kusového materiálu (prefabrikátů, stožárů, výhybek, rozvaděčů, vybouraných hmot atd.) do 350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</si>
  <si>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9902409100</t>
  </si>
  <si>
    <t>Doprava jednosměrná mechanizací o nosnosti přes 3,5 t objemnějšího kusového materiálu (prefabrikátů, stožárů, výhybek, rozvaděčů, vybouraných hmot atd.) příplatek za každý další 1 km</t>
  </si>
  <si>
    <t>1783863090</t>
  </si>
  <si>
    <t>Doprava jednosměrná mechanizací o nosnosti přes 3,5 t objemnějšího kusového materiálu (prefabrikátů, stožárů, výhybek, rozvaděčů, vybouraných hmot atd.) příplatek za každý další 1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</si>
  <si>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148,170*200</t>
  </si>
  <si>
    <t>SO 1.3 - Materiál objednatele</t>
  </si>
  <si>
    <t>5956213065</t>
  </si>
  <si>
    <t xml:space="preserve">Pražec betonový příčný vystrojený  užitý tv. SB 8 P</t>
  </si>
  <si>
    <t>1296401366</t>
  </si>
  <si>
    <t>SO 2 - Km 140,440 - 142,292 Chrašťovice, Odlezly</t>
  </si>
  <si>
    <t>SO 2.1 - Výměna pražců a čištění KL km 140,440 - 142,292</t>
  </si>
  <si>
    <t>537002870</t>
  </si>
  <si>
    <t>1852*0,75*2</t>
  </si>
  <si>
    <t>-384319294</t>
  </si>
  <si>
    <t>1179755096</t>
  </si>
  <si>
    <t>-728835370</t>
  </si>
  <si>
    <t>1,852</t>
  </si>
  <si>
    <t>0,200"výběhy z čištění"</t>
  </si>
  <si>
    <t>-584663355</t>
  </si>
  <si>
    <t>0,200"výběhy"</t>
  </si>
  <si>
    <t>1100398494</t>
  </si>
  <si>
    <t>1852*0,8</t>
  </si>
  <si>
    <t>-1953196354</t>
  </si>
  <si>
    <t>1511,600*1,376</t>
  </si>
  <si>
    <t>-290248419</t>
  </si>
  <si>
    <t>1020468481</t>
  </si>
  <si>
    <t>-554962079</t>
  </si>
  <si>
    <t>1265899506</t>
  </si>
  <si>
    <t>-729709734</t>
  </si>
  <si>
    <t>-1434027361</t>
  </si>
  <si>
    <t>-480123922</t>
  </si>
  <si>
    <t>3116*2</t>
  </si>
  <si>
    <t>2039439448</t>
  </si>
  <si>
    <t>3116*4</t>
  </si>
  <si>
    <t>1083230732</t>
  </si>
  <si>
    <t>235*1*0,3"km 141,320 - 141,555 L</t>
  </si>
  <si>
    <t>235*0,75*0,15"km 141,320 - 141,555 P</t>
  </si>
  <si>
    <t>260*1*0,3"km 141,700 - 141,960 L</t>
  </si>
  <si>
    <t>260*0,75*0,15"km 141,700 - 141,960 P</t>
  </si>
  <si>
    <t>-778270186</t>
  </si>
  <si>
    <t>3290*0,000262*2</t>
  </si>
  <si>
    <t>1034362228</t>
  </si>
  <si>
    <t>3116*0,29"pražce SB8"</t>
  </si>
  <si>
    <t xml:space="preserve">3198*0,286"naložení  betonových pražců-výzisk"</t>
  </si>
  <si>
    <t>92*0,1"naložení dřevěných pražců</t>
  </si>
  <si>
    <t>406124457</t>
  </si>
  <si>
    <t>1389,000*1,8+277,800*1,5"KL+stezky"</t>
  </si>
  <si>
    <t>-794070262</t>
  </si>
  <si>
    <t>92*0,1</t>
  </si>
  <si>
    <t>1274169994</t>
  </si>
  <si>
    <t>3"MHS"</t>
  </si>
  <si>
    <t>-1675418951</t>
  </si>
  <si>
    <t>2079,962"doprava kameniva"</t>
  </si>
  <si>
    <t>544708863</t>
  </si>
  <si>
    <t>3112*0,29"SB8 z Mladotic"</t>
  </si>
  <si>
    <t>3198*0,286"SB5 do Mladotic"</t>
  </si>
  <si>
    <t>-1262701201</t>
  </si>
  <si>
    <t>3282*0,026"odvoz šrotu do Mladotic"</t>
  </si>
  <si>
    <t>-1546007218</t>
  </si>
  <si>
    <t>17,157"doprava drobného kolejiva"</t>
  </si>
  <si>
    <t>875086675</t>
  </si>
  <si>
    <t>1147164032</t>
  </si>
  <si>
    <t>9,2+1,724"dřevěné pražce+plasty na skládku"</t>
  </si>
  <si>
    <t>952485077</t>
  </si>
  <si>
    <t>2068818603</t>
  </si>
  <si>
    <t>90170646</t>
  </si>
  <si>
    <t>-989230156</t>
  </si>
  <si>
    <t>-1785031149</t>
  </si>
  <si>
    <t>277759010</t>
  </si>
  <si>
    <t>SO 2.2 - Výměna kolejnic a zřízení BK km 140,440 - 142,292</t>
  </si>
  <si>
    <t>97558670</t>
  </si>
  <si>
    <t>1875*2</t>
  </si>
  <si>
    <t>-871870288</t>
  </si>
  <si>
    <t>-1154650168</t>
  </si>
  <si>
    <t>80*2</t>
  </si>
  <si>
    <t>2128707651</t>
  </si>
  <si>
    <t>60</t>
  </si>
  <si>
    <t>5910020030</t>
  </si>
  <si>
    <t>Svařování kolejnic termitem plný předehřev standardní spára svar sériový tv. S49</t>
  </si>
  <si>
    <t>-1836606353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</si>
  <si>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</si>
  <si>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573583756</t>
  </si>
  <si>
    <t>5910030310</t>
  </si>
  <si>
    <t>Příplatek za směrové vyrovnání kolejnic v obloucích o poloměru 300 m a menším</t>
  </si>
  <si>
    <t>852167233</t>
  </si>
  <si>
    <t>Příplatek za směrové vyrovnání kolejnic v obloucích o poloměru 300 m a menším. Poznámka: 1. V cenách jsou započteny náklady na použití přípravku pro směrové vyrovnání kolejnic.</t>
  </si>
  <si>
    <t>1183294622</t>
  </si>
  <si>
    <t>-2035404097</t>
  </si>
  <si>
    <t>1925*2</t>
  </si>
  <si>
    <t>1975465043</t>
  </si>
  <si>
    <t>-325754186</t>
  </si>
  <si>
    <t>1800*2</t>
  </si>
  <si>
    <t>5908010135</t>
  </si>
  <si>
    <t>Zřízení kolejnicového styku s rozřezem a vrtáním - 4 otvory tvar S49, T</t>
  </si>
  <si>
    <t>styk</t>
  </si>
  <si>
    <t>108365346</t>
  </si>
  <si>
    <t>Zřízení kolejnicového styku s rozřezem a vrtáním - 4 otvory tvar S49, T. Poznámka: 1. V cenách jsou započteny náklady na zřízení styku, případné nastavení dilatační spáry a ošetření součástí mazivem. U přechodového styku se použije položka s větším tvarem. 2. V cenách nejsou obsaženy náklady na dodávku materiálu.</t>
  </si>
  <si>
    <t>5958101005</t>
  </si>
  <si>
    <t>Součásti spojovací kolejnicové spojky tv. S 730 mm</t>
  </si>
  <si>
    <t>-1128588016</t>
  </si>
  <si>
    <t>5958107005</t>
  </si>
  <si>
    <t>Šroub spojkový M24 x 140 mm</t>
  </si>
  <si>
    <t>-696725258</t>
  </si>
  <si>
    <t>5958134115</t>
  </si>
  <si>
    <t>Součásti upevňovací matice M24</t>
  </si>
  <si>
    <t>900658128</t>
  </si>
  <si>
    <t>5958134040</t>
  </si>
  <si>
    <t>Součásti upevňovací kroužek pružný dvojitý Fe 6</t>
  </si>
  <si>
    <t>1527983233</t>
  </si>
  <si>
    <t>-594747866</t>
  </si>
  <si>
    <t>29+92</t>
  </si>
  <si>
    <t>1116345066</t>
  </si>
  <si>
    <t>121*0,120</t>
  </si>
  <si>
    <t>5749377</t>
  </si>
  <si>
    <t>121*0,120"naložení zajišťovacích značek"</t>
  </si>
  <si>
    <t>187,500"naložení kolejnic "</t>
  </si>
  <si>
    <t>-1665968141</t>
  </si>
  <si>
    <t xml:space="preserve">187,500"přeprava kolejnic do  Mladotic"</t>
  </si>
  <si>
    <t>884541239</t>
  </si>
  <si>
    <t>11,8"přeprava drobného šrotu do Mladotic"</t>
  </si>
  <si>
    <t>-718111977</t>
  </si>
  <si>
    <t>14,520"odvoz zajišťovacích značek na skládku"</t>
  </si>
  <si>
    <t>185534072</t>
  </si>
  <si>
    <t>152111742</t>
  </si>
  <si>
    <t>187,500*200</t>
  </si>
  <si>
    <t>SO 2.3 - Materiál objednatele</t>
  </si>
  <si>
    <t>-1995024407</t>
  </si>
  <si>
    <t>SO 3 - VON</t>
  </si>
  <si>
    <t>SO 3.1 - VON</t>
  </si>
  <si>
    <t>021211001</t>
  </si>
  <si>
    <t>Průzkumné práce pro opravy Doplňující laboratorní rozbor kontaminace zeminy nebo kol. lože</t>
  </si>
  <si>
    <t>1024</t>
  </si>
  <si>
    <t>420870892</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</si>
  <si>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</si>
  <si>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</si>
  <si>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</si>
  <si>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t>
  </si>
  <si>
    <t>-1173121178</t>
  </si>
  <si>
    <t>022101011</t>
  </si>
  <si>
    <t>Geodetické práce Geodetické práce v průběhu opravy</t>
  </si>
  <si>
    <t>820976359</t>
  </si>
  <si>
    <t>022101021</t>
  </si>
  <si>
    <t>Geodetické práce Geodetické práce po ukončení opravy</t>
  </si>
  <si>
    <t>-2026750656</t>
  </si>
  <si>
    <t>022121001</t>
  </si>
  <si>
    <t>Geodetické práce Diagnostika technické infrastruktury Vytýčení trasy inženýrských sítí</t>
  </si>
  <si>
    <t>-193772868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</si>
  <si>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</si>
  <si>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</si>
  <si>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023131001</t>
  </si>
  <si>
    <t>Projektové práce Dokumentace skutečného provedení železničního svršku a spodku</t>
  </si>
  <si>
    <t>1744851396</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</si>
  <si>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</si>
  <si>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</si>
  <si>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</si>
  <si>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397871390</t>
  </si>
  <si>
    <t>Poznámka k položce:_x000d_
Základna pro výpočet - ZRN</t>
  </si>
  <si>
    <t>033131001</t>
  </si>
  <si>
    <t>Provozní vlivy Organizační zajištění prací při zřizování a udržování BK kolejí a výhybek</t>
  </si>
  <si>
    <t>1512542103</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</si>
  <si>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</si>
  <si>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034111001</t>
  </si>
  <si>
    <t>Další náklady na pracovníky Zákonné příplatky ke mzdě za práci o sobotách, nedělích a státem uznaných svátcích</t>
  </si>
  <si>
    <t>Kč/hod</t>
  </si>
  <si>
    <t>1090100430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</si>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</sst>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2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4" fontId="14"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4"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7" fillId="0" borderId="15"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8" fillId="4" borderId="8" xfId="0" applyFont="1" applyFill="1" applyBorder="1" applyAlignment="1" applyProtection="1">
      <alignment horizontal="righ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4"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4" fillId="0" borderId="15"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6"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9" xfId="0" applyFont="1" applyFill="1" applyBorder="1" applyAlignment="1" applyProtection="1">
      <alignment horizontal="center" vertical="center" wrapText="1"/>
    </xf>
    <xf numFmtId="0" fontId="18"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2"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19" fillId="2" borderId="15"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4" xfId="0" applyFont="1" applyBorder="1" applyAlignment="1">
      <alignment vertical="center"/>
    </xf>
    <xf numFmtId="0" fontId="6" fillId="0" borderId="15" xfId="0" applyFont="1" applyBorder="1" applyAlignment="1" applyProtection="1">
      <alignment vertical="center"/>
    </xf>
    <xf numFmtId="0" fontId="6" fillId="0" borderId="0" xfId="0" applyFont="1" applyBorder="1" applyAlignment="1" applyProtection="1">
      <alignment vertical="center"/>
    </xf>
    <xf numFmtId="0" fontId="6" fillId="0" borderId="16" xfId="0" applyFont="1" applyBorder="1" applyAlignment="1" applyProtection="1">
      <alignment vertical="center"/>
    </xf>
    <xf numFmtId="0" fontId="6" fillId="0" borderId="0" xfId="0" applyFont="1" applyAlignment="1">
      <alignment horizontal="left" vertical="center"/>
    </xf>
    <xf numFmtId="0" fontId="34" fillId="0" borderId="0" xfId="0" applyFont="1" applyAlignment="1" applyProtection="1">
      <alignment vertical="center" wrapText="1"/>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4" xfId="0" applyFont="1" applyBorder="1" applyAlignment="1">
      <alignment vertical="center"/>
    </xf>
    <xf numFmtId="0" fontId="7" fillId="0" borderId="15" xfId="0" applyFont="1" applyBorder="1" applyAlignment="1" applyProtection="1">
      <alignment vertical="center"/>
    </xf>
    <xf numFmtId="0" fontId="7" fillId="0" borderId="0" xfId="0" applyFont="1" applyBorder="1" applyAlignment="1" applyProtection="1">
      <alignment vertical="center"/>
    </xf>
    <xf numFmtId="0" fontId="7" fillId="0" borderId="16" xfId="0" applyFont="1" applyBorder="1" applyAlignment="1" applyProtection="1">
      <alignment vertical="center"/>
    </xf>
    <xf numFmtId="0" fontId="7"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23" xfId="0"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6" fillId="0" borderId="22" xfId="0" applyFont="1" applyBorder="1" applyAlignment="1" applyProtection="1">
      <alignment vertical="center"/>
    </xf>
    <xf numFmtId="167" fontId="18" fillId="2" borderId="23" xfId="0" applyNumberFormat="1" applyFont="1" applyFill="1" applyBorder="1" applyAlignment="1" applyProtection="1">
      <alignment vertical="center"/>
      <protection locked="0"/>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19</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19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30</v>
      </c>
      <c r="AO13" s="19"/>
      <c r="AP13" s="19"/>
      <c r="AQ13" s="19"/>
      <c r="AR13" s="17"/>
      <c r="BE13" s="28"/>
      <c r="BS13" s="14" t="s">
        <v>6</v>
      </c>
    </row>
    <row r="14">
      <c r="B14" s="18"/>
      <c r="C14" s="19"/>
      <c r="D14" s="19"/>
      <c r="E14" s="31" t="s">
        <v>30</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30</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32</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19</v>
      </c>
      <c r="AO17" s="19"/>
      <c r="AP17" s="19"/>
      <c r="AQ17" s="19"/>
      <c r="AR17" s="17"/>
      <c r="BE17" s="28"/>
      <c r="BS17" s="14" t="s">
        <v>33</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19</v>
      </c>
      <c r="AO19" s="19"/>
      <c r="AP19" s="19"/>
      <c r="AQ19" s="19"/>
      <c r="AR19" s="17"/>
      <c r="BE19" s="28"/>
      <c r="BS19" s="14" t="s">
        <v>6</v>
      </c>
    </row>
    <row r="20" s="1" customFormat="1" ht="18.48" customHeight="1">
      <c r="B20" s="18"/>
      <c r="C20" s="19"/>
      <c r="D20" s="19"/>
      <c r="E20" s="24" t="s">
        <v>35</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19</v>
      </c>
      <c r="AO20" s="19"/>
      <c r="AP20" s="19"/>
      <c r="AQ20" s="19"/>
      <c r="AR20" s="17"/>
      <c r="BE20" s="28"/>
      <c r="BS20" s="14" t="s">
        <v>33</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37</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41"/>
      <c r="BE28" s="28"/>
    </row>
    <row r="29" s="3" customFormat="1" ht="14.4" customHeight="1">
      <c r="A29" s="3"/>
      <c r="B29" s="43"/>
      <c r="C29" s="44"/>
      <c r="D29" s="29" t="s">
        <v>42</v>
      </c>
      <c r="E29" s="44"/>
      <c r="F29" s="29" t="s">
        <v>43</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s="3" customFormat="1" ht="14.4" customHeight="1">
      <c r="A30" s="3"/>
      <c r="B30" s="43"/>
      <c r="C30" s="44"/>
      <c r="D30" s="44"/>
      <c r="E30" s="44"/>
      <c r="F30" s="29" t="s">
        <v>44</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hidden="1" s="3" customFormat="1" ht="14.4" customHeight="1">
      <c r="A31" s="3"/>
      <c r="B31" s="43"/>
      <c r="C31" s="44"/>
      <c r="D31" s="44"/>
      <c r="E31" s="44"/>
      <c r="F31" s="29" t="s">
        <v>45</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46</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47</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9"/>
      <c r="D35" s="50" t="s">
        <v>48</v>
      </c>
      <c r="E35" s="51"/>
      <c r="F35" s="51"/>
      <c r="G35" s="51"/>
      <c r="H35" s="51"/>
      <c r="I35" s="51"/>
      <c r="J35" s="51"/>
      <c r="K35" s="51"/>
      <c r="L35" s="51"/>
      <c r="M35" s="51"/>
      <c r="N35" s="51"/>
      <c r="O35" s="51"/>
      <c r="P35" s="51"/>
      <c r="Q35" s="51"/>
      <c r="R35" s="51"/>
      <c r="S35" s="51"/>
      <c r="T35" s="52" t="s">
        <v>49</v>
      </c>
      <c r="U35" s="51"/>
      <c r="V35" s="51"/>
      <c r="W35" s="51"/>
      <c r="X35" s="53" t="s">
        <v>50</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1"/>
      <c r="BE37" s="35"/>
    </row>
    <row r="41" s="2" customFormat="1" ht="6.96" customHeight="1">
      <c r="A41" s="35"/>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1"/>
      <c r="BE41" s="35"/>
    </row>
    <row r="42" s="2" customFormat="1" ht="24.96" customHeight="1">
      <c r="A42" s="35"/>
      <c r="B42" s="36"/>
      <c r="C42" s="20"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0"/>
      <c r="C44" s="29" t="s">
        <v>13</v>
      </c>
      <c r="D44" s="61"/>
      <c r="E44" s="61"/>
      <c r="F44" s="61"/>
      <c r="G44" s="61"/>
      <c r="H44" s="61"/>
      <c r="I44" s="61"/>
      <c r="J44" s="61"/>
      <c r="K44" s="61"/>
      <c r="L44" s="61" t="str">
        <f>K5</f>
        <v>654190162</v>
      </c>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2"/>
      <c r="BE44" s="4"/>
    </row>
    <row r="45" s="5" customFormat="1" ht="36.96" customHeight="1">
      <c r="A45" s="5"/>
      <c r="B45" s="63"/>
      <c r="C45" s="64" t="s">
        <v>16</v>
      </c>
      <c r="D45" s="65"/>
      <c r="E45" s="65"/>
      <c r="F45" s="65"/>
      <c r="G45" s="65"/>
      <c r="H45" s="65"/>
      <c r="I45" s="65"/>
      <c r="J45" s="65"/>
      <c r="K45" s="65"/>
      <c r="L45" s="66" t="str">
        <f>K6</f>
        <v>Oprava trati v úseku Mladotice - Žihle</v>
      </c>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7"/>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8" t="str">
        <f>IF(K8="","",K8)</f>
        <v>TO Třemošná</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69" t="str">
        <f>IF(AN8= "","",AN8)</f>
        <v>19. 5. 2022</v>
      </c>
      <c r="AN47" s="69"/>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1" t="str">
        <f>IF(E11= "","",E11)</f>
        <v>Správa železnic, s.o.- OŘ Plzeň</v>
      </c>
      <c r="M49" s="37"/>
      <c r="N49" s="37"/>
      <c r="O49" s="37"/>
      <c r="P49" s="37"/>
      <c r="Q49" s="37"/>
      <c r="R49" s="37"/>
      <c r="S49" s="37"/>
      <c r="T49" s="37"/>
      <c r="U49" s="37"/>
      <c r="V49" s="37"/>
      <c r="W49" s="37"/>
      <c r="X49" s="37"/>
      <c r="Y49" s="37"/>
      <c r="Z49" s="37"/>
      <c r="AA49" s="37"/>
      <c r="AB49" s="37"/>
      <c r="AC49" s="37"/>
      <c r="AD49" s="37"/>
      <c r="AE49" s="37"/>
      <c r="AF49" s="37"/>
      <c r="AG49" s="37"/>
      <c r="AH49" s="37"/>
      <c r="AI49" s="29" t="s">
        <v>31</v>
      </c>
      <c r="AJ49" s="37"/>
      <c r="AK49" s="37"/>
      <c r="AL49" s="37"/>
      <c r="AM49" s="70" t="str">
        <f>IF(E17="","",E17)</f>
        <v xml:space="preserve"> </v>
      </c>
      <c r="AN49" s="61"/>
      <c r="AO49" s="61"/>
      <c r="AP49" s="61"/>
      <c r="AQ49" s="37"/>
      <c r="AR49" s="41"/>
      <c r="AS49" s="71" t="s">
        <v>52</v>
      </c>
      <c r="AT49" s="72"/>
      <c r="AU49" s="73"/>
      <c r="AV49" s="73"/>
      <c r="AW49" s="73"/>
      <c r="AX49" s="73"/>
      <c r="AY49" s="73"/>
      <c r="AZ49" s="73"/>
      <c r="BA49" s="73"/>
      <c r="BB49" s="73"/>
      <c r="BC49" s="73"/>
      <c r="BD49" s="74"/>
      <c r="BE49" s="35"/>
    </row>
    <row r="50" s="2" customFormat="1" ht="15.15" customHeight="1">
      <c r="A50" s="35"/>
      <c r="B50" s="36"/>
      <c r="C50" s="29" t="s">
        <v>29</v>
      </c>
      <c r="D50" s="37"/>
      <c r="E50" s="37"/>
      <c r="F50" s="37"/>
      <c r="G50" s="37"/>
      <c r="H50" s="37"/>
      <c r="I50" s="37"/>
      <c r="J50" s="37"/>
      <c r="K50" s="37"/>
      <c r="L50" s="61"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34</v>
      </c>
      <c r="AJ50" s="37"/>
      <c r="AK50" s="37"/>
      <c r="AL50" s="37"/>
      <c r="AM50" s="70" t="str">
        <f>IF(E20="","",E20)</f>
        <v>Jung</v>
      </c>
      <c r="AN50" s="61"/>
      <c r="AO50" s="61"/>
      <c r="AP50" s="61"/>
      <c r="AQ50" s="37"/>
      <c r="AR50" s="41"/>
      <c r="AS50" s="75"/>
      <c r="AT50" s="76"/>
      <c r="AU50" s="77"/>
      <c r="AV50" s="77"/>
      <c r="AW50" s="77"/>
      <c r="AX50" s="77"/>
      <c r="AY50" s="77"/>
      <c r="AZ50" s="77"/>
      <c r="BA50" s="77"/>
      <c r="BB50" s="77"/>
      <c r="BC50" s="77"/>
      <c r="BD50" s="78"/>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9"/>
      <c r="AT51" s="80"/>
      <c r="AU51" s="81"/>
      <c r="AV51" s="81"/>
      <c r="AW51" s="81"/>
      <c r="AX51" s="81"/>
      <c r="AY51" s="81"/>
      <c r="AZ51" s="81"/>
      <c r="BA51" s="81"/>
      <c r="BB51" s="81"/>
      <c r="BC51" s="81"/>
      <c r="BD51" s="82"/>
      <c r="BE51" s="35"/>
    </row>
    <row r="52" s="2" customFormat="1" ht="29.28" customHeight="1">
      <c r="A52" s="35"/>
      <c r="B52" s="36"/>
      <c r="C52" s="83" t="s">
        <v>53</v>
      </c>
      <c r="D52" s="84"/>
      <c r="E52" s="84"/>
      <c r="F52" s="84"/>
      <c r="G52" s="84"/>
      <c r="H52" s="85"/>
      <c r="I52" s="86" t="s">
        <v>54</v>
      </c>
      <c r="J52" s="84"/>
      <c r="K52" s="84"/>
      <c r="L52" s="84"/>
      <c r="M52" s="84"/>
      <c r="N52" s="84"/>
      <c r="O52" s="84"/>
      <c r="P52" s="84"/>
      <c r="Q52" s="84"/>
      <c r="R52" s="84"/>
      <c r="S52" s="84"/>
      <c r="T52" s="84"/>
      <c r="U52" s="84"/>
      <c r="V52" s="84"/>
      <c r="W52" s="84"/>
      <c r="X52" s="84"/>
      <c r="Y52" s="84"/>
      <c r="Z52" s="84"/>
      <c r="AA52" s="84"/>
      <c r="AB52" s="84"/>
      <c r="AC52" s="84"/>
      <c r="AD52" s="84"/>
      <c r="AE52" s="84"/>
      <c r="AF52" s="84"/>
      <c r="AG52" s="87" t="s">
        <v>55</v>
      </c>
      <c r="AH52" s="84"/>
      <c r="AI52" s="84"/>
      <c r="AJ52" s="84"/>
      <c r="AK52" s="84"/>
      <c r="AL52" s="84"/>
      <c r="AM52" s="84"/>
      <c r="AN52" s="86" t="s">
        <v>56</v>
      </c>
      <c r="AO52" s="84"/>
      <c r="AP52" s="84"/>
      <c r="AQ52" s="88" t="s">
        <v>57</v>
      </c>
      <c r="AR52" s="41"/>
      <c r="AS52" s="89" t="s">
        <v>58</v>
      </c>
      <c r="AT52" s="90" t="s">
        <v>59</v>
      </c>
      <c r="AU52" s="90" t="s">
        <v>60</v>
      </c>
      <c r="AV52" s="90" t="s">
        <v>61</v>
      </c>
      <c r="AW52" s="90" t="s">
        <v>62</v>
      </c>
      <c r="AX52" s="90" t="s">
        <v>63</v>
      </c>
      <c r="AY52" s="90" t="s">
        <v>64</v>
      </c>
      <c r="AZ52" s="90" t="s">
        <v>65</v>
      </c>
      <c r="BA52" s="90" t="s">
        <v>66</v>
      </c>
      <c r="BB52" s="90" t="s">
        <v>67</v>
      </c>
      <c r="BC52" s="90" t="s">
        <v>68</v>
      </c>
      <c r="BD52" s="91" t="s">
        <v>69</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2"/>
      <c r="AT53" s="93"/>
      <c r="AU53" s="93"/>
      <c r="AV53" s="93"/>
      <c r="AW53" s="93"/>
      <c r="AX53" s="93"/>
      <c r="AY53" s="93"/>
      <c r="AZ53" s="93"/>
      <c r="BA53" s="93"/>
      <c r="BB53" s="93"/>
      <c r="BC53" s="93"/>
      <c r="BD53" s="94"/>
      <c r="BE53" s="35"/>
    </row>
    <row r="54" s="6" customFormat="1" ht="32.4" customHeight="1">
      <c r="A54" s="6"/>
      <c r="B54" s="95"/>
      <c r="C54" s="96" t="s">
        <v>70</v>
      </c>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8">
        <f>ROUND(AG55+AG59+AG63,2)</f>
        <v>0</v>
      </c>
      <c r="AH54" s="98"/>
      <c r="AI54" s="98"/>
      <c r="AJ54" s="98"/>
      <c r="AK54" s="98"/>
      <c r="AL54" s="98"/>
      <c r="AM54" s="98"/>
      <c r="AN54" s="99">
        <f>SUM(AG54,AT54)</f>
        <v>0</v>
      </c>
      <c r="AO54" s="99"/>
      <c r="AP54" s="99"/>
      <c r="AQ54" s="100" t="s">
        <v>19</v>
      </c>
      <c r="AR54" s="101"/>
      <c r="AS54" s="102">
        <f>ROUND(AS55+AS59+AS63,2)</f>
        <v>0</v>
      </c>
      <c r="AT54" s="103">
        <f>ROUND(SUM(AV54:AW54),2)</f>
        <v>0</v>
      </c>
      <c r="AU54" s="104">
        <f>ROUND(AU55+AU59+AU63,5)</f>
        <v>0</v>
      </c>
      <c r="AV54" s="103">
        <f>ROUND(AZ54*L29,2)</f>
        <v>0</v>
      </c>
      <c r="AW54" s="103">
        <f>ROUND(BA54*L30,2)</f>
        <v>0</v>
      </c>
      <c r="AX54" s="103">
        <f>ROUND(BB54*L29,2)</f>
        <v>0</v>
      </c>
      <c r="AY54" s="103">
        <f>ROUND(BC54*L30,2)</f>
        <v>0</v>
      </c>
      <c r="AZ54" s="103">
        <f>ROUND(AZ55+AZ59+AZ63,2)</f>
        <v>0</v>
      </c>
      <c r="BA54" s="103">
        <f>ROUND(BA55+BA59+BA63,2)</f>
        <v>0</v>
      </c>
      <c r="BB54" s="103">
        <f>ROUND(BB55+BB59+BB63,2)</f>
        <v>0</v>
      </c>
      <c r="BC54" s="103">
        <f>ROUND(BC55+BC59+BC63,2)</f>
        <v>0</v>
      </c>
      <c r="BD54" s="105">
        <f>ROUND(BD55+BD59+BD63,2)</f>
        <v>0</v>
      </c>
      <c r="BE54" s="6"/>
      <c r="BS54" s="106" t="s">
        <v>71</v>
      </c>
      <c r="BT54" s="106" t="s">
        <v>72</v>
      </c>
      <c r="BU54" s="107" t="s">
        <v>73</v>
      </c>
      <c r="BV54" s="106" t="s">
        <v>74</v>
      </c>
      <c r="BW54" s="106" t="s">
        <v>5</v>
      </c>
      <c r="BX54" s="106" t="s">
        <v>75</v>
      </c>
      <c r="CL54" s="106" t="s">
        <v>19</v>
      </c>
    </row>
    <row r="55" s="7" customFormat="1" ht="16.5" customHeight="1">
      <c r="A55" s="7"/>
      <c r="B55" s="108"/>
      <c r="C55" s="109"/>
      <c r="D55" s="110" t="s">
        <v>76</v>
      </c>
      <c r="E55" s="110"/>
      <c r="F55" s="110"/>
      <c r="G55" s="110"/>
      <c r="H55" s="110"/>
      <c r="I55" s="111"/>
      <c r="J55" s="110" t="s">
        <v>77</v>
      </c>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2">
        <f>ROUND(SUM(AG56:AG58),2)</f>
        <v>0</v>
      </c>
      <c r="AH55" s="111"/>
      <c r="AI55" s="111"/>
      <c r="AJ55" s="111"/>
      <c r="AK55" s="111"/>
      <c r="AL55" s="111"/>
      <c r="AM55" s="111"/>
      <c r="AN55" s="113">
        <f>SUM(AG55,AT55)</f>
        <v>0</v>
      </c>
      <c r="AO55" s="111"/>
      <c r="AP55" s="111"/>
      <c r="AQ55" s="114" t="s">
        <v>78</v>
      </c>
      <c r="AR55" s="115"/>
      <c r="AS55" s="116">
        <f>ROUND(SUM(AS56:AS58),2)</f>
        <v>0</v>
      </c>
      <c r="AT55" s="117">
        <f>ROUND(SUM(AV55:AW55),2)</f>
        <v>0</v>
      </c>
      <c r="AU55" s="118">
        <f>ROUND(SUM(AU56:AU58),5)</f>
        <v>0</v>
      </c>
      <c r="AV55" s="117">
        <f>ROUND(AZ55*L29,2)</f>
        <v>0</v>
      </c>
      <c r="AW55" s="117">
        <f>ROUND(BA55*L30,2)</f>
        <v>0</v>
      </c>
      <c r="AX55" s="117">
        <f>ROUND(BB55*L29,2)</f>
        <v>0</v>
      </c>
      <c r="AY55" s="117">
        <f>ROUND(BC55*L30,2)</f>
        <v>0</v>
      </c>
      <c r="AZ55" s="117">
        <f>ROUND(SUM(AZ56:AZ58),2)</f>
        <v>0</v>
      </c>
      <c r="BA55" s="117">
        <f>ROUND(SUM(BA56:BA58),2)</f>
        <v>0</v>
      </c>
      <c r="BB55" s="117">
        <f>ROUND(SUM(BB56:BB58),2)</f>
        <v>0</v>
      </c>
      <c r="BC55" s="117">
        <f>ROUND(SUM(BC56:BC58),2)</f>
        <v>0</v>
      </c>
      <c r="BD55" s="119">
        <f>ROUND(SUM(BD56:BD58),2)</f>
        <v>0</v>
      </c>
      <c r="BE55" s="7"/>
      <c r="BS55" s="120" t="s">
        <v>71</v>
      </c>
      <c r="BT55" s="120" t="s">
        <v>79</v>
      </c>
      <c r="BU55" s="120" t="s">
        <v>73</v>
      </c>
      <c r="BV55" s="120" t="s">
        <v>74</v>
      </c>
      <c r="BW55" s="120" t="s">
        <v>80</v>
      </c>
      <c r="BX55" s="120" t="s">
        <v>5</v>
      </c>
      <c r="CL55" s="120" t="s">
        <v>19</v>
      </c>
      <c r="CM55" s="120" t="s">
        <v>81</v>
      </c>
    </row>
    <row r="56" s="4" customFormat="1" ht="23.25" customHeight="1">
      <c r="A56" s="121" t="s">
        <v>82</v>
      </c>
      <c r="B56" s="60"/>
      <c r="C56" s="122"/>
      <c r="D56" s="122"/>
      <c r="E56" s="123" t="s">
        <v>83</v>
      </c>
      <c r="F56" s="123"/>
      <c r="G56" s="123"/>
      <c r="H56" s="123"/>
      <c r="I56" s="123"/>
      <c r="J56" s="122"/>
      <c r="K56" s="123" t="s">
        <v>84</v>
      </c>
      <c r="L56" s="123"/>
      <c r="M56" s="123"/>
      <c r="N56" s="123"/>
      <c r="O56" s="123"/>
      <c r="P56" s="123"/>
      <c r="Q56" s="123"/>
      <c r="R56" s="123"/>
      <c r="S56" s="123"/>
      <c r="T56" s="123"/>
      <c r="U56" s="123"/>
      <c r="V56" s="123"/>
      <c r="W56" s="123"/>
      <c r="X56" s="123"/>
      <c r="Y56" s="123"/>
      <c r="Z56" s="123"/>
      <c r="AA56" s="123"/>
      <c r="AB56" s="123"/>
      <c r="AC56" s="123"/>
      <c r="AD56" s="123"/>
      <c r="AE56" s="123"/>
      <c r="AF56" s="123"/>
      <c r="AG56" s="124">
        <f>'SO 1.1 - Výměna pražců a ...'!J32</f>
        <v>0</v>
      </c>
      <c r="AH56" s="122"/>
      <c r="AI56" s="122"/>
      <c r="AJ56" s="122"/>
      <c r="AK56" s="122"/>
      <c r="AL56" s="122"/>
      <c r="AM56" s="122"/>
      <c r="AN56" s="124">
        <f>SUM(AG56,AT56)</f>
        <v>0</v>
      </c>
      <c r="AO56" s="122"/>
      <c r="AP56" s="122"/>
      <c r="AQ56" s="125" t="s">
        <v>85</v>
      </c>
      <c r="AR56" s="62"/>
      <c r="AS56" s="126">
        <v>0</v>
      </c>
      <c r="AT56" s="127">
        <f>ROUND(SUM(AV56:AW56),2)</f>
        <v>0</v>
      </c>
      <c r="AU56" s="128">
        <f>'SO 1.1 - Výměna pražců a ...'!P85</f>
        <v>0</v>
      </c>
      <c r="AV56" s="127">
        <f>'SO 1.1 - Výměna pražců a ...'!J35</f>
        <v>0</v>
      </c>
      <c r="AW56" s="127">
        <f>'SO 1.1 - Výměna pražců a ...'!J36</f>
        <v>0</v>
      </c>
      <c r="AX56" s="127">
        <f>'SO 1.1 - Výměna pražců a ...'!J37</f>
        <v>0</v>
      </c>
      <c r="AY56" s="127">
        <f>'SO 1.1 - Výměna pražců a ...'!J38</f>
        <v>0</v>
      </c>
      <c r="AZ56" s="127">
        <f>'SO 1.1 - Výměna pražců a ...'!F35</f>
        <v>0</v>
      </c>
      <c r="BA56" s="127">
        <f>'SO 1.1 - Výměna pražců a ...'!F36</f>
        <v>0</v>
      </c>
      <c r="BB56" s="127">
        <f>'SO 1.1 - Výměna pražců a ...'!F37</f>
        <v>0</v>
      </c>
      <c r="BC56" s="127">
        <f>'SO 1.1 - Výměna pražců a ...'!F38</f>
        <v>0</v>
      </c>
      <c r="BD56" s="129">
        <f>'SO 1.1 - Výměna pražců a ...'!F39</f>
        <v>0</v>
      </c>
      <c r="BE56" s="4"/>
      <c r="BT56" s="130" t="s">
        <v>81</v>
      </c>
      <c r="BV56" s="130" t="s">
        <v>74</v>
      </c>
      <c r="BW56" s="130" t="s">
        <v>86</v>
      </c>
      <c r="BX56" s="130" t="s">
        <v>80</v>
      </c>
      <c r="CL56" s="130" t="s">
        <v>19</v>
      </c>
    </row>
    <row r="57" s="4" customFormat="1" ht="23.25" customHeight="1">
      <c r="A57" s="121" t="s">
        <v>82</v>
      </c>
      <c r="B57" s="60"/>
      <c r="C57" s="122"/>
      <c r="D57" s="122"/>
      <c r="E57" s="123" t="s">
        <v>87</v>
      </c>
      <c r="F57" s="123"/>
      <c r="G57" s="123"/>
      <c r="H57" s="123"/>
      <c r="I57" s="123"/>
      <c r="J57" s="122"/>
      <c r="K57" s="123" t="s">
        <v>88</v>
      </c>
      <c r="L57" s="123"/>
      <c r="M57" s="123"/>
      <c r="N57" s="123"/>
      <c r="O57" s="123"/>
      <c r="P57" s="123"/>
      <c r="Q57" s="123"/>
      <c r="R57" s="123"/>
      <c r="S57" s="123"/>
      <c r="T57" s="123"/>
      <c r="U57" s="123"/>
      <c r="V57" s="123"/>
      <c r="W57" s="123"/>
      <c r="X57" s="123"/>
      <c r="Y57" s="123"/>
      <c r="Z57" s="123"/>
      <c r="AA57" s="123"/>
      <c r="AB57" s="123"/>
      <c r="AC57" s="123"/>
      <c r="AD57" s="123"/>
      <c r="AE57" s="123"/>
      <c r="AF57" s="123"/>
      <c r="AG57" s="124">
        <f>'SO 1.2 - Výměna kolejnic ...'!J32</f>
        <v>0</v>
      </c>
      <c r="AH57" s="122"/>
      <c r="AI57" s="122"/>
      <c r="AJ57" s="122"/>
      <c r="AK57" s="122"/>
      <c r="AL57" s="122"/>
      <c r="AM57" s="122"/>
      <c r="AN57" s="124">
        <f>SUM(AG57,AT57)</f>
        <v>0</v>
      </c>
      <c r="AO57" s="122"/>
      <c r="AP57" s="122"/>
      <c r="AQ57" s="125" t="s">
        <v>85</v>
      </c>
      <c r="AR57" s="62"/>
      <c r="AS57" s="126">
        <v>0</v>
      </c>
      <c r="AT57" s="127">
        <f>ROUND(SUM(AV57:AW57),2)</f>
        <v>0</v>
      </c>
      <c r="AU57" s="128">
        <f>'SO 1.2 - Výměna kolejnic ...'!P85</f>
        <v>0</v>
      </c>
      <c r="AV57" s="127">
        <f>'SO 1.2 - Výměna kolejnic ...'!J35</f>
        <v>0</v>
      </c>
      <c r="AW57" s="127">
        <f>'SO 1.2 - Výměna kolejnic ...'!J36</f>
        <v>0</v>
      </c>
      <c r="AX57" s="127">
        <f>'SO 1.2 - Výměna kolejnic ...'!J37</f>
        <v>0</v>
      </c>
      <c r="AY57" s="127">
        <f>'SO 1.2 - Výměna kolejnic ...'!J38</f>
        <v>0</v>
      </c>
      <c r="AZ57" s="127">
        <f>'SO 1.2 - Výměna kolejnic ...'!F35</f>
        <v>0</v>
      </c>
      <c r="BA57" s="127">
        <f>'SO 1.2 - Výměna kolejnic ...'!F36</f>
        <v>0</v>
      </c>
      <c r="BB57" s="127">
        <f>'SO 1.2 - Výměna kolejnic ...'!F37</f>
        <v>0</v>
      </c>
      <c r="BC57" s="127">
        <f>'SO 1.2 - Výměna kolejnic ...'!F38</f>
        <v>0</v>
      </c>
      <c r="BD57" s="129">
        <f>'SO 1.2 - Výměna kolejnic ...'!F39</f>
        <v>0</v>
      </c>
      <c r="BE57" s="4"/>
      <c r="BT57" s="130" t="s">
        <v>81</v>
      </c>
      <c r="BV57" s="130" t="s">
        <v>74</v>
      </c>
      <c r="BW57" s="130" t="s">
        <v>89</v>
      </c>
      <c r="BX57" s="130" t="s">
        <v>80</v>
      </c>
      <c r="CL57" s="130" t="s">
        <v>19</v>
      </c>
    </row>
    <row r="58" s="4" customFormat="1" ht="16.5" customHeight="1">
      <c r="A58" s="121" t="s">
        <v>82</v>
      </c>
      <c r="B58" s="60"/>
      <c r="C58" s="122"/>
      <c r="D58" s="122"/>
      <c r="E58" s="123" t="s">
        <v>90</v>
      </c>
      <c r="F58" s="123"/>
      <c r="G58" s="123"/>
      <c r="H58" s="123"/>
      <c r="I58" s="123"/>
      <c r="J58" s="122"/>
      <c r="K58" s="123" t="s">
        <v>91</v>
      </c>
      <c r="L58" s="123"/>
      <c r="M58" s="123"/>
      <c r="N58" s="123"/>
      <c r="O58" s="123"/>
      <c r="P58" s="123"/>
      <c r="Q58" s="123"/>
      <c r="R58" s="123"/>
      <c r="S58" s="123"/>
      <c r="T58" s="123"/>
      <c r="U58" s="123"/>
      <c r="V58" s="123"/>
      <c r="W58" s="123"/>
      <c r="X58" s="123"/>
      <c r="Y58" s="123"/>
      <c r="Z58" s="123"/>
      <c r="AA58" s="123"/>
      <c r="AB58" s="123"/>
      <c r="AC58" s="123"/>
      <c r="AD58" s="123"/>
      <c r="AE58" s="123"/>
      <c r="AF58" s="123"/>
      <c r="AG58" s="124">
        <f>'SO 1.3 - Materiál objedna...'!J32</f>
        <v>0</v>
      </c>
      <c r="AH58" s="122"/>
      <c r="AI58" s="122"/>
      <c r="AJ58" s="122"/>
      <c r="AK58" s="122"/>
      <c r="AL58" s="122"/>
      <c r="AM58" s="122"/>
      <c r="AN58" s="124">
        <f>SUM(AG58,AT58)</f>
        <v>0</v>
      </c>
      <c r="AO58" s="122"/>
      <c r="AP58" s="122"/>
      <c r="AQ58" s="125" t="s">
        <v>85</v>
      </c>
      <c r="AR58" s="62"/>
      <c r="AS58" s="126">
        <v>0</v>
      </c>
      <c r="AT58" s="127">
        <f>ROUND(SUM(AV58:AW58),2)</f>
        <v>0</v>
      </c>
      <c r="AU58" s="128">
        <f>'SO 1.3 - Materiál objedna...'!P85</f>
        <v>0</v>
      </c>
      <c r="AV58" s="127">
        <f>'SO 1.3 - Materiál objedna...'!J35</f>
        <v>0</v>
      </c>
      <c r="AW58" s="127">
        <f>'SO 1.3 - Materiál objedna...'!J36</f>
        <v>0</v>
      </c>
      <c r="AX58" s="127">
        <f>'SO 1.3 - Materiál objedna...'!J37</f>
        <v>0</v>
      </c>
      <c r="AY58" s="127">
        <f>'SO 1.3 - Materiál objedna...'!J38</f>
        <v>0</v>
      </c>
      <c r="AZ58" s="127">
        <f>'SO 1.3 - Materiál objedna...'!F35</f>
        <v>0</v>
      </c>
      <c r="BA58" s="127">
        <f>'SO 1.3 - Materiál objedna...'!F36</f>
        <v>0</v>
      </c>
      <c r="BB58" s="127">
        <f>'SO 1.3 - Materiál objedna...'!F37</f>
        <v>0</v>
      </c>
      <c r="BC58" s="127">
        <f>'SO 1.3 - Materiál objedna...'!F38</f>
        <v>0</v>
      </c>
      <c r="BD58" s="129">
        <f>'SO 1.3 - Materiál objedna...'!F39</f>
        <v>0</v>
      </c>
      <c r="BE58" s="4"/>
      <c r="BT58" s="130" t="s">
        <v>81</v>
      </c>
      <c r="BV58" s="130" t="s">
        <v>74</v>
      </c>
      <c r="BW58" s="130" t="s">
        <v>92</v>
      </c>
      <c r="BX58" s="130" t="s">
        <v>80</v>
      </c>
      <c r="CL58" s="130" t="s">
        <v>19</v>
      </c>
    </row>
    <row r="59" s="7" customFormat="1" ht="24.75" customHeight="1">
      <c r="A59" s="7"/>
      <c r="B59" s="108"/>
      <c r="C59" s="109"/>
      <c r="D59" s="110" t="s">
        <v>93</v>
      </c>
      <c r="E59" s="110"/>
      <c r="F59" s="110"/>
      <c r="G59" s="110"/>
      <c r="H59" s="110"/>
      <c r="I59" s="111"/>
      <c r="J59" s="110" t="s">
        <v>94</v>
      </c>
      <c r="K59" s="110"/>
      <c r="L59" s="110"/>
      <c r="M59" s="110"/>
      <c r="N59" s="110"/>
      <c r="O59" s="110"/>
      <c r="P59" s="110"/>
      <c r="Q59" s="110"/>
      <c r="R59" s="110"/>
      <c r="S59" s="110"/>
      <c r="T59" s="110"/>
      <c r="U59" s="110"/>
      <c r="V59" s="110"/>
      <c r="W59" s="110"/>
      <c r="X59" s="110"/>
      <c r="Y59" s="110"/>
      <c r="Z59" s="110"/>
      <c r="AA59" s="110"/>
      <c r="AB59" s="110"/>
      <c r="AC59" s="110"/>
      <c r="AD59" s="110"/>
      <c r="AE59" s="110"/>
      <c r="AF59" s="110"/>
      <c r="AG59" s="112">
        <f>ROUND(SUM(AG60:AG62),2)</f>
        <v>0</v>
      </c>
      <c r="AH59" s="111"/>
      <c r="AI59" s="111"/>
      <c r="AJ59" s="111"/>
      <c r="AK59" s="111"/>
      <c r="AL59" s="111"/>
      <c r="AM59" s="111"/>
      <c r="AN59" s="113">
        <f>SUM(AG59,AT59)</f>
        <v>0</v>
      </c>
      <c r="AO59" s="111"/>
      <c r="AP59" s="111"/>
      <c r="AQ59" s="114" t="s">
        <v>78</v>
      </c>
      <c r="AR59" s="115"/>
      <c r="AS59" s="116">
        <f>ROUND(SUM(AS60:AS62),2)</f>
        <v>0</v>
      </c>
      <c r="AT59" s="117">
        <f>ROUND(SUM(AV59:AW59),2)</f>
        <v>0</v>
      </c>
      <c r="AU59" s="118">
        <f>ROUND(SUM(AU60:AU62),5)</f>
        <v>0</v>
      </c>
      <c r="AV59" s="117">
        <f>ROUND(AZ59*L29,2)</f>
        <v>0</v>
      </c>
      <c r="AW59" s="117">
        <f>ROUND(BA59*L30,2)</f>
        <v>0</v>
      </c>
      <c r="AX59" s="117">
        <f>ROUND(BB59*L29,2)</f>
        <v>0</v>
      </c>
      <c r="AY59" s="117">
        <f>ROUND(BC59*L30,2)</f>
        <v>0</v>
      </c>
      <c r="AZ59" s="117">
        <f>ROUND(SUM(AZ60:AZ62),2)</f>
        <v>0</v>
      </c>
      <c r="BA59" s="117">
        <f>ROUND(SUM(BA60:BA62),2)</f>
        <v>0</v>
      </c>
      <c r="BB59" s="117">
        <f>ROUND(SUM(BB60:BB62),2)</f>
        <v>0</v>
      </c>
      <c r="BC59" s="117">
        <f>ROUND(SUM(BC60:BC62),2)</f>
        <v>0</v>
      </c>
      <c r="BD59" s="119">
        <f>ROUND(SUM(BD60:BD62),2)</f>
        <v>0</v>
      </c>
      <c r="BE59" s="7"/>
      <c r="BS59" s="120" t="s">
        <v>71</v>
      </c>
      <c r="BT59" s="120" t="s">
        <v>79</v>
      </c>
      <c r="BU59" s="120" t="s">
        <v>73</v>
      </c>
      <c r="BV59" s="120" t="s">
        <v>74</v>
      </c>
      <c r="BW59" s="120" t="s">
        <v>95</v>
      </c>
      <c r="BX59" s="120" t="s">
        <v>5</v>
      </c>
      <c r="CL59" s="120" t="s">
        <v>19</v>
      </c>
      <c r="CM59" s="120" t="s">
        <v>81</v>
      </c>
    </row>
    <row r="60" s="4" customFormat="1" ht="23.25" customHeight="1">
      <c r="A60" s="121" t="s">
        <v>82</v>
      </c>
      <c r="B60" s="60"/>
      <c r="C60" s="122"/>
      <c r="D60" s="122"/>
      <c r="E60" s="123" t="s">
        <v>96</v>
      </c>
      <c r="F60" s="123"/>
      <c r="G60" s="123"/>
      <c r="H60" s="123"/>
      <c r="I60" s="123"/>
      <c r="J60" s="122"/>
      <c r="K60" s="123" t="s">
        <v>97</v>
      </c>
      <c r="L60" s="123"/>
      <c r="M60" s="123"/>
      <c r="N60" s="123"/>
      <c r="O60" s="123"/>
      <c r="P60" s="123"/>
      <c r="Q60" s="123"/>
      <c r="R60" s="123"/>
      <c r="S60" s="123"/>
      <c r="T60" s="123"/>
      <c r="U60" s="123"/>
      <c r="V60" s="123"/>
      <c r="W60" s="123"/>
      <c r="X60" s="123"/>
      <c r="Y60" s="123"/>
      <c r="Z60" s="123"/>
      <c r="AA60" s="123"/>
      <c r="AB60" s="123"/>
      <c r="AC60" s="123"/>
      <c r="AD60" s="123"/>
      <c r="AE60" s="123"/>
      <c r="AF60" s="123"/>
      <c r="AG60" s="124">
        <f>'SO 2.1 - Výměna pražců a ...'!J32</f>
        <v>0</v>
      </c>
      <c r="AH60" s="122"/>
      <c r="AI60" s="122"/>
      <c r="AJ60" s="122"/>
      <c r="AK60" s="122"/>
      <c r="AL60" s="122"/>
      <c r="AM60" s="122"/>
      <c r="AN60" s="124">
        <f>SUM(AG60,AT60)</f>
        <v>0</v>
      </c>
      <c r="AO60" s="122"/>
      <c r="AP60" s="122"/>
      <c r="AQ60" s="125" t="s">
        <v>85</v>
      </c>
      <c r="AR60" s="62"/>
      <c r="AS60" s="126">
        <v>0</v>
      </c>
      <c r="AT60" s="127">
        <f>ROUND(SUM(AV60:AW60),2)</f>
        <v>0</v>
      </c>
      <c r="AU60" s="128">
        <f>'SO 2.1 - Výměna pražců a ...'!P85</f>
        <v>0</v>
      </c>
      <c r="AV60" s="127">
        <f>'SO 2.1 - Výměna pražců a ...'!J35</f>
        <v>0</v>
      </c>
      <c r="AW60" s="127">
        <f>'SO 2.1 - Výměna pražců a ...'!J36</f>
        <v>0</v>
      </c>
      <c r="AX60" s="127">
        <f>'SO 2.1 - Výměna pražců a ...'!J37</f>
        <v>0</v>
      </c>
      <c r="AY60" s="127">
        <f>'SO 2.1 - Výměna pražců a ...'!J38</f>
        <v>0</v>
      </c>
      <c r="AZ60" s="127">
        <f>'SO 2.1 - Výměna pražců a ...'!F35</f>
        <v>0</v>
      </c>
      <c r="BA60" s="127">
        <f>'SO 2.1 - Výměna pražců a ...'!F36</f>
        <v>0</v>
      </c>
      <c r="BB60" s="127">
        <f>'SO 2.1 - Výměna pražců a ...'!F37</f>
        <v>0</v>
      </c>
      <c r="BC60" s="127">
        <f>'SO 2.1 - Výměna pražců a ...'!F38</f>
        <v>0</v>
      </c>
      <c r="BD60" s="129">
        <f>'SO 2.1 - Výměna pražců a ...'!F39</f>
        <v>0</v>
      </c>
      <c r="BE60" s="4"/>
      <c r="BT60" s="130" t="s">
        <v>81</v>
      </c>
      <c r="BV60" s="130" t="s">
        <v>74</v>
      </c>
      <c r="BW60" s="130" t="s">
        <v>98</v>
      </c>
      <c r="BX60" s="130" t="s">
        <v>95</v>
      </c>
      <c r="CL60" s="130" t="s">
        <v>19</v>
      </c>
    </row>
    <row r="61" s="4" customFormat="1" ht="23.25" customHeight="1">
      <c r="A61" s="121" t="s">
        <v>82</v>
      </c>
      <c r="B61" s="60"/>
      <c r="C61" s="122"/>
      <c r="D61" s="122"/>
      <c r="E61" s="123" t="s">
        <v>99</v>
      </c>
      <c r="F61" s="123"/>
      <c r="G61" s="123"/>
      <c r="H61" s="123"/>
      <c r="I61" s="123"/>
      <c r="J61" s="122"/>
      <c r="K61" s="123" t="s">
        <v>100</v>
      </c>
      <c r="L61" s="123"/>
      <c r="M61" s="123"/>
      <c r="N61" s="123"/>
      <c r="O61" s="123"/>
      <c r="P61" s="123"/>
      <c r="Q61" s="123"/>
      <c r="R61" s="123"/>
      <c r="S61" s="123"/>
      <c r="T61" s="123"/>
      <c r="U61" s="123"/>
      <c r="V61" s="123"/>
      <c r="W61" s="123"/>
      <c r="X61" s="123"/>
      <c r="Y61" s="123"/>
      <c r="Z61" s="123"/>
      <c r="AA61" s="123"/>
      <c r="AB61" s="123"/>
      <c r="AC61" s="123"/>
      <c r="AD61" s="123"/>
      <c r="AE61" s="123"/>
      <c r="AF61" s="123"/>
      <c r="AG61" s="124">
        <f>'SO 2.2 - Výměna kolejnic ...'!J32</f>
        <v>0</v>
      </c>
      <c r="AH61" s="122"/>
      <c r="AI61" s="122"/>
      <c r="AJ61" s="122"/>
      <c r="AK61" s="122"/>
      <c r="AL61" s="122"/>
      <c r="AM61" s="122"/>
      <c r="AN61" s="124">
        <f>SUM(AG61,AT61)</f>
        <v>0</v>
      </c>
      <c r="AO61" s="122"/>
      <c r="AP61" s="122"/>
      <c r="AQ61" s="125" t="s">
        <v>85</v>
      </c>
      <c r="AR61" s="62"/>
      <c r="AS61" s="126">
        <v>0</v>
      </c>
      <c r="AT61" s="127">
        <f>ROUND(SUM(AV61:AW61),2)</f>
        <v>0</v>
      </c>
      <c r="AU61" s="128">
        <f>'SO 2.2 - Výměna kolejnic ...'!P85</f>
        <v>0</v>
      </c>
      <c r="AV61" s="127">
        <f>'SO 2.2 - Výměna kolejnic ...'!J35</f>
        <v>0</v>
      </c>
      <c r="AW61" s="127">
        <f>'SO 2.2 - Výměna kolejnic ...'!J36</f>
        <v>0</v>
      </c>
      <c r="AX61" s="127">
        <f>'SO 2.2 - Výměna kolejnic ...'!J37</f>
        <v>0</v>
      </c>
      <c r="AY61" s="127">
        <f>'SO 2.2 - Výměna kolejnic ...'!J38</f>
        <v>0</v>
      </c>
      <c r="AZ61" s="127">
        <f>'SO 2.2 - Výměna kolejnic ...'!F35</f>
        <v>0</v>
      </c>
      <c r="BA61" s="127">
        <f>'SO 2.2 - Výměna kolejnic ...'!F36</f>
        <v>0</v>
      </c>
      <c r="BB61" s="127">
        <f>'SO 2.2 - Výměna kolejnic ...'!F37</f>
        <v>0</v>
      </c>
      <c r="BC61" s="127">
        <f>'SO 2.2 - Výměna kolejnic ...'!F38</f>
        <v>0</v>
      </c>
      <c r="BD61" s="129">
        <f>'SO 2.2 - Výměna kolejnic ...'!F39</f>
        <v>0</v>
      </c>
      <c r="BE61" s="4"/>
      <c r="BT61" s="130" t="s">
        <v>81</v>
      </c>
      <c r="BV61" s="130" t="s">
        <v>74</v>
      </c>
      <c r="BW61" s="130" t="s">
        <v>101</v>
      </c>
      <c r="BX61" s="130" t="s">
        <v>95</v>
      </c>
      <c r="CL61" s="130" t="s">
        <v>19</v>
      </c>
    </row>
    <row r="62" s="4" customFormat="1" ht="16.5" customHeight="1">
      <c r="A62" s="121" t="s">
        <v>82</v>
      </c>
      <c r="B62" s="60"/>
      <c r="C62" s="122"/>
      <c r="D62" s="122"/>
      <c r="E62" s="123" t="s">
        <v>102</v>
      </c>
      <c r="F62" s="123"/>
      <c r="G62" s="123"/>
      <c r="H62" s="123"/>
      <c r="I62" s="123"/>
      <c r="J62" s="122"/>
      <c r="K62" s="123" t="s">
        <v>91</v>
      </c>
      <c r="L62" s="123"/>
      <c r="M62" s="123"/>
      <c r="N62" s="123"/>
      <c r="O62" s="123"/>
      <c r="P62" s="123"/>
      <c r="Q62" s="123"/>
      <c r="R62" s="123"/>
      <c r="S62" s="123"/>
      <c r="T62" s="123"/>
      <c r="U62" s="123"/>
      <c r="V62" s="123"/>
      <c r="W62" s="123"/>
      <c r="X62" s="123"/>
      <c r="Y62" s="123"/>
      <c r="Z62" s="123"/>
      <c r="AA62" s="123"/>
      <c r="AB62" s="123"/>
      <c r="AC62" s="123"/>
      <c r="AD62" s="123"/>
      <c r="AE62" s="123"/>
      <c r="AF62" s="123"/>
      <c r="AG62" s="124">
        <f>'SO 2.3 - Materiál objedna...'!J32</f>
        <v>0</v>
      </c>
      <c r="AH62" s="122"/>
      <c r="AI62" s="122"/>
      <c r="AJ62" s="122"/>
      <c r="AK62" s="122"/>
      <c r="AL62" s="122"/>
      <c r="AM62" s="122"/>
      <c r="AN62" s="124">
        <f>SUM(AG62,AT62)</f>
        <v>0</v>
      </c>
      <c r="AO62" s="122"/>
      <c r="AP62" s="122"/>
      <c r="AQ62" s="125" t="s">
        <v>85</v>
      </c>
      <c r="AR62" s="62"/>
      <c r="AS62" s="126">
        <v>0</v>
      </c>
      <c r="AT62" s="127">
        <f>ROUND(SUM(AV62:AW62),2)</f>
        <v>0</v>
      </c>
      <c r="AU62" s="128">
        <f>'SO 2.3 - Materiál objedna...'!P85</f>
        <v>0</v>
      </c>
      <c r="AV62" s="127">
        <f>'SO 2.3 - Materiál objedna...'!J35</f>
        <v>0</v>
      </c>
      <c r="AW62" s="127">
        <f>'SO 2.3 - Materiál objedna...'!J36</f>
        <v>0</v>
      </c>
      <c r="AX62" s="127">
        <f>'SO 2.3 - Materiál objedna...'!J37</f>
        <v>0</v>
      </c>
      <c r="AY62" s="127">
        <f>'SO 2.3 - Materiál objedna...'!J38</f>
        <v>0</v>
      </c>
      <c r="AZ62" s="127">
        <f>'SO 2.3 - Materiál objedna...'!F35</f>
        <v>0</v>
      </c>
      <c r="BA62" s="127">
        <f>'SO 2.3 - Materiál objedna...'!F36</f>
        <v>0</v>
      </c>
      <c r="BB62" s="127">
        <f>'SO 2.3 - Materiál objedna...'!F37</f>
        <v>0</v>
      </c>
      <c r="BC62" s="127">
        <f>'SO 2.3 - Materiál objedna...'!F38</f>
        <v>0</v>
      </c>
      <c r="BD62" s="129">
        <f>'SO 2.3 - Materiál objedna...'!F39</f>
        <v>0</v>
      </c>
      <c r="BE62" s="4"/>
      <c r="BT62" s="130" t="s">
        <v>81</v>
      </c>
      <c r="BV62" s="130" t="s">
        <v>74</v>
      </c>
      <c r="BW62" s="130" t="s">
        <v>103</v>
      </c>
      <c r="BX62" s="130" t="s">
        <v>95</v>
      </c>
      <c r="CL62" s="130" t="s">
        <v>19</v>
      </c>
    </row>
    <row r="63" s="7" customFormat="1" ht="16.5" customHeight="1">
      <c r="A63" s="7"/>
      <c r="B63" s="108"/>
      <c r="C63" s="109"/>
      <c r="D63" s="110" t="s">
        <v>104</v>
      </c>
      <c r="E63" s="110"/>
      <c r="F63" s="110"/>
      <c r="G63" s="110"/>
      <c r="H63" s="110"/>
      <c r="I63" s="111"/>
      <c r="J63" s="110" t="s">
        <v>105</v>
      </c>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2">
        <f>ROUND(AG64,2)</f>
        <v>0</v>
      </c>
      <c r="AH63" s="111"/>
      <c r="AI63" s="111"/>
      <c r="AJ63" s="111"/>
      <c r="AK63" s="111"/>
      <c r="AL63" s="111"/>
      <c r="AM63" s="111"/>
      <c r="AN63" s="113">
        <f>SUM(AG63,AT63)</f>
        <v>0</v>
      </c>
      <c r="AO63" s="111"/>
      <c r="AP63" s="111"/>
      <c r="AQ63" s="114" t="s">
        <v>78</v>
      </c>
      <c r="AR63" s="115"/>
      <c r="AS63" s="116">
        <f>ROUND(AS64,2)</f>
        <v>0</v>
      </c>
      <c r="AT63" s="117">
        <f>ROUND(SUM(AV63:AW63),2)</f>
        <v>0</v>
      </c>
      <c r="AU63" s="118">
        <f>ROUND(AU64,5)</f>
        <v>0</v>
      </c>
      <c r="AV63" s="117">
        <f>ROUND(AZ63*L29,2)</f>
        <v>0</v>
      </c>
      <c r="AW63" s="117">
        <f>ROUND(BA63*L30,2)</f>
        <v>0</v>
      </c>
      <c r="AX63" s="117">
        <f>ROUND(BB63*L29,2)</f>
        <v>0</v>
      </c>
      <c r="AY63" s="117">
        <f>ROUND(BC63*L30,2)</f>
        <v>0</v>
      </c>
      <c r="AZ63" s="117">
        <f>ROUND(AZ64,2)</f>
        <v>0</v>
      </c>
      <c r="BA63" s="117">
        <f>ROUND(BA64,2)</f>
        <v>0</v>
      </c>
      <c r="BB63" s="117">
        <f>ROUND(BB64,2)</f>
        <v>0</v>
      </c>
      <c r="BC63" s="117">
        <f>ROUND(BC64,2)</f>
        <v>0</v>
      </c>
      <c r="BD63" s="119">
        <f>ROUND(BD64,2)</f>
        <v>0</v>
      </c>
      <c r="BE63" s="7"/>
      <c r="BS63" s="120" t="s">
        <v>71</v>
      </c>
      <c r="BT63" s="120" t="s">
        <v>79</v>
      </c>
      <c r="BU63" s="120" t="s">
        <v>73</v>
      </c>
      <c r="BV63" s="120" t="s">
        <v>74</v>
      </c>
      <c r="BW63" s="120" t="s">
        <v>106</v>
      </c>
      <c r="BX63" s="120" t="s">
        <v>5</v>
      </c>
      <c r="CL63" s="120" t="s">
        <v>19</v>
      </c>
      <c r="CM63" s="120" t="s">
        <v>81</v>
      </c>
    </row>
    <row r="64" s="4" customFormat="1" ht="16.5" customHeight="1">
      <c r="A64" s="121" t="s">
        <v>82</v>
      </c>
      <c r="B64" s="60"/>
      <c r="C64" s="122"/>
      <c r="D64" s="122"/>
      <c r="E64" s="123" t="s">
        <v>107</v>
      </c>
      <c r="F64" s="123"/>
      <c r="G64" s="123"/>
      <c r="H64" s="123"/>
      <c r="I64" s="123"/>
      <c r="J64" s="122"/>
      <c r="K64" s="123" t="s">
        <v>105</v>
      </c>
      <c r="L64" s="123"/>
      <c r="M64" s="123"/>
      <c r="N64" s="123"/>
      <c r="O64" s="123"/>
      <c r="P64" s="123"/>
      <c r="Q64" s="123"/>
      <c r="R64" s="123"/>
      <c r="S64" s="123"/>
      <c r="T64" s="123"/>
      <c r="U64" s="123"/>
      <c r="V64" s="123"/>
      <c r="W64" s="123"/>
      <c r="X64" s="123"/>
      <c r="Y64" s="123"/>
      <c r="Z64" s="123"/>
      <c r="AA64" s="123"/>
      <c r="AB64" s="123"/>
      <c r="AC64" s="123"/>
      <c r="AD64" s="123"/>
      <c r="AE64" s="123"/>
      <c r="AF64" s="123"/>
      <c r="AG64" s="124">
        <f>'SO 3.1 - VON'!J32</f>
        <v>0</v>
      </c>
      <c r="AH64" s="122"/>
      <c r="AI64" s="122"/>
      <c r="AJ64" s="122"/>
      <c r="AK64" s="122"/>
      <c r="AL64" s="122"/>
      <c r="AM64" s="122"/>
      <c r="AN64" s="124">
        <f>SUM(AG64,AT64)</f>
        <v>0</v>
      </c>
      <c r="AO64" s="122"/>
      <c r="AP64" s="122"/>
      <c r="AQ64" s="125" t="s">
        <v>85</v>
      </c>
      <c r="AR64" s="62"/>
      <c r="AS64" s="131">
        <v>0</v>
      </c>
      <c r="AT64" s="132">
        <f>ROUND(SUM(AV64:AW64),2)</f>
        <v>0</v>
      </c>
      <c r="AU64" s="133">
        <f>'SO 3.1 - VON'!P85</f>
        <v>0</v>
      </c>
      <c r="AV64" s="132">
        <f>'SO 3.1 - VON'!J35</f>
        <v>0</v>
      </c>
      <c r="AW64" s="132">
        <f>'SO 3.1 - VON'!J36</f>
        <v>0</v>
      </c>
      <c r="AX64" s="132">
        <f>'SO 3.1 - VON'!J37</f>
        <v>0</v>
      </c>
      <c r="AY64" s="132">
        <f>'SO 3.1 - VON'!J38</f>
        <v>0</v>
      </c>
      <c r="AZ64" s="132">
        <f>'SO 3.1 - VON'!F35</f>
        <v>0</v>
      </c>
      <c r="BA64" s="132">
        <f>'SO 3.1 - VON'!F36</f>
        <v>0</v>
      </c>
      <c r="BB64" s="132">
        <f>'SO 3.1 - VON'!F37</f>
        <v>0</v>
      </c>
      <c r="BC64" s="132">
        <f>'SO 3.1 - VON'!F38</f>
        <v>0</v>
      </c>
      <c r="BD64" s="134">
        <f>'SO 3.1 - VON'!F39</f>
        <v>0</v>
      </c>
      <c r="BE64" s="4"/>
      <c r="BT64" s="130" t="s">
        <v>81</v>
      </c>
      <c r="BV64" s="130" t="s">
        <v>74</v>
      </c>
      <c r="BW64" s="130" t="s">
        <v>108</v>
      </c>
      <c r="BX64" s="130" t="s">
        <v>106</v>
      </c>
      <c r="CL64" s="130" t="s">
        <v>19</v>
      </c>
    </row>
    <row r="65" s="2" customFormat="1" ht="30" customHeight="1">
      <c r="A65" s="35"/>
      <c r="B65" s="36"/>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41"/>
      <c r="AS65" s="35"/>
      <c r="AT65" s="35"/>
      <c r="AU65" s="35"/>
      <c r="AV65" s="35"/>
      <c r="AW65" s="35"/>
      <c r="AX65" s="35"/>
      <c r="AY65" s="35"/>
      <c r="AZ65" s="35"/>
      <c r="BA65" s="35"/>
      <c r="BB65" s="35"/>
      <c r="BC65" s="35"/>
      <c r="BD65" s="35"/>
      <c r="BE65" s="35"/>
    </row>
    <row r="66" s="2" customFormat="1" ht="6.96" customHeight="1">
      <c r="A66" s="35"/>
      <c r="B66" s="56"/>
      <c r="C66" s="57"/>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41"/>
      <c r="AS66" s="35"/>
      <c r="AT66" s="35"/>
      <c r="AU66" s="35"/>
      <c r="AV66" s="35"/>
      <c r="AW66" s="35"/>
      <c r="AX66" s="35"/>
      <c r="AY66" s="35"/>
      <c r="AZ66" s="35"/>
      <c r="BA66" s="35"/>
      <c r="BB66" s="35"/>
      <c r="BC66" s="35"/>
      <c r="BD66" s="35"/>
      <c r="BE66" s="35"/>
    </row>
  </sheetData>
  <sheetProtection sheet="1" formatColumns="0" formatRows="0" objects="1" scenarios="1" spinCount="100000" saltValue="ZDfZTzI4DeiBVlUQJJ2enGtM6GyHKRaerOqnlQECdYJPceUyTRfT9R3KJrmpZnTzcBXOpN15y4ETSiBx/oQIKw==" hashValue="oG89ro38JMxr+EOaHU9QfSvJHOVeotxiFkopWEneoMqzG5VpJc7uWYwVsg+OiQzFOKXzBZR3uwqq7nSKaHCJGw==" algorithmName="SHA-512" password="CC35"/>
  <mergeCells count="78">
    <mergeCell ref="C52:G52"/>
    <mergeCell ref="D63:H63"/>
    <mergeCell ref="D55:H55"/>
    <mergeCell ref="D59:H59"/>
    <mergeCell ref="E61:I61"/>
    <mergeCell ref="E64:I64"/>
    <mergeCell ref="E57:I57"/>
    <mergeCell ref="E56:I56"/>
    <mergeCell ref="E62:I62"/>
    <mergeCell ref="E58:I58"/>
    <mergeCell ref="E60:I60"/>
    <mergeCell ref="I52:AF52"/>
    <mergeCell ref="J55:AF55"/>
    <mergeCell ref="J63:AF63"/>
    <mergeCell ref="J59:AF59"/>
    <mergeCell ref="K60:AF60"/>
    <mergeCell ref="K56:AF56"/>
    <mergeCell ref="K61:AF61"/>
    <mergeCell ref="K58:AF58"/>
    <mergeCell ref="K64:AF64"/>
    <mergeCell ref="K62:AF62"/>
    <mergeCell ref="K57:AF57"/>
    <mergeCell ref="L45:AO45"/>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2:AM62"/>
    <mergeCell ref="AG63:AM63"/>
    <mergeCell ref="AG60:AM60"/>
    <mergeCell ref="AG61:AM61"/>
    <mergeCell ref="AG64:AM64"/>
    <mergeCell ref="AG58:AM58"/>
    <mergeCell ref="AG57:AM57"/>
    <mergeCell ref="AG56:AM56"/>
    <mergeCell ref="AG55:AM55"/>
    <mergeCell ref="AG59:AM59"/>
    <mergeCell ref="AG52:AM52"/>
    <mergeCell ref="AM47:AN47"/>
    <mergeCell ref="AM49:AP49"/>
    <mergeCell ref="AM50:AP50"/>
    <mergeCell ref="AN59:AP59"/>
    <mergeCell ref="AN64:AP64"/>
    <mergeCell ref="AN63:AP63"/>
    <mergeCell ref="AN52:AP52"/>
    <mergeCell ref="AN55:AP55"/>
    <mergeCell ref="AN61:AP61"/>
    <mergeCell ref="AN56:AP56"/>
    <mergeCell ref="AN60:AP60"/>
    <mergeCell ref="AN57:AP57"/>
    <mergeCell ref="AN62:AP62"/>
    <mergeCell ref="AN58:AP58"/>
    <mergeCell ref="AS49:AT51"/>
    <mergeCell ref="AN54:AP54"/>
  </mergeCells>
  <hyperlinks>
    <hyperlink ref="A56" location="'SO 1.1 - Výměna pražců a ...'!C2" display="/"/>
    <hyperlink ref="A57" location="'SO 1.2 - Výměna kolejnic ...'!C2" display="/"/>
    <hyperlink ref="A58" location="'SO 1.3 - Materiál objedna...'!C2" display="/"/>
    <hyperlink ref="A60" location="'SO 2.1 - Výměna pražců a ...'!C2" display="/"/>
    <hyperlink ref="A61" location="'SO 2.2 - Výměna kolejnic ...'!C2" display="/"/>
    <hyperlink ref="A62" location="'SO 2.3 - Materiál objedna...'!C2" display="/"/>
    <hyperlink ref="A64" location="'SO 3.1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86</v>
      </c>
    </row>
    <row r="3" s="1" customFormat="1" ht="6.96" customHeight="1">
      <c r="B3" s="135"/>
      <c r="C3" s="136"/>
      <c r="D3" s="136"/>
      <c r="E3" s="136"/>
      <c r="F3" s="136"/>
      <c r="G3" s="136"/>
      <c r="H3" s="136"/>
      <c r="I3" s="136"/>
      <c r="J3" s="136"/>
      <c r="K3" s="136"/>
      <c r="L3" s="17"/>
      <c r="AT3" s="14" t="s">
        <v>81</v>
      </c>
    </row>
    <row r="4" s="1" customFormat="1" ht="24.96" customHeight="1">
      <c r="B4" s="17"/>
      <c r="D4" s="137" t="s">
        <v>109</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Oprava trati v úseku Mladotice - Žihle</v>
      </c>
      <c r="F7" s="139"/>
      <c r="G7" s="139"/>
      <c r="H7" s="139"/>
      <c r="L7" s="17"/>
    </row>
    <row r="8" s="1" customFormat="1" ht="12" customHeight="1">
      <c r="B8" s="17"/>
      <c r="D8" s="139" t="s">
        <v>110</v>
      </c>
      <c r="L8" s="17"/>
    </row>
    <row r="9" s="2" customFormat="1" ht="16.5" customHeight="1">
      <c r="A9" s="35"/>
      <c r="B9" s="41"/>
      <c r="C9" s="35"/>
      <c r="D9" s="35"/>
      <c r="E9" s="140" t="s">
        <v>111</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112</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113</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19. 5. 2022</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ROUND((SUM(BE85:BE195)),  2)</f>
        <v>0</v>
      </c>
      <c r="G35" s="35"/>
      <c r="H35" s="35"/>
      <c r="I35" s="154">
        <v>0.20999999999999999</v>
      </c>
      <c r="J35" s="153">
        <f>ROUND(((SUM(BE85:BE195))*I35),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ROUND((SUM(BF85:BF195)),  2)</f>
        <v>0</v>
      </c>
      <c r="G36" s="35"/>
      <c r="H36" s="35"/>
      <c r="I36" s="154">
        <v>0.14999999999999999</v>
      </c>
      <c r="J36" s="153">
        <f>ROUND(((SUM(BF85:BF195))*I36),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ROUND((SUM(BG85:BG195)),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ROUND((SUM(BH85:BH195)),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ROUND((SUM(BI85:BI195)),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114</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Oprava trati v úseku Mladotice - Žihle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110</v>
      </c>
      <c r="D51" s="19"/>
      <c r="E51" s="19"/>
      <c r="F51" s="19"/>
      <c r="G51" s="19"/>
      <c r="H51" s="19"/>
      <c r="I51" s="19"/>
      <c r="J51" s="19"/>
      <c r="K51" s="19"/>
      <c r="L51" s="17"/>
    </row>
    <row r="52" s="2" customFormat="1" ht="16.5" customHeight="1">
      <c r="A52" s="35"/>
      <c r="B52" s="36"/>
      <c r="C52" s="37"/>
      <c r="D52" s="37"/>
      <c r="E52" s="166" t="s">
        <v>111</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112</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 xml:space="preserve">SO 1.1 - Výměna pražců a čištění KL  km 138,145 - 139,618</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Třemošná</v>
      </c>
      <c r="G56" s="37"/>
      <c r="H56" s="37"/>
      <c r="I56" s="29" t="s">
        <v>23</v>
      </c>
      <c r="J56" s="69" t="str">
        <f>IF(J14="","",J14)</f>
        <v>19. 5. 2022</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115</v>
      </c>
      <c r="D61" s="168"/>
      <c r="E61" s="168"/>
      <c r="F61" s="168"/>
      <c r="G61" s="168"/>
      <c r="H61" s="168"/>
      <c r="I61" s="168"/>
      <c r="J61" s="169" t="s">
        <v>116</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117</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118</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Oprava trati v úseku Mladotice - Žihle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110</v>
      </c>
      <c r="D74" s="19"/>
      <c r="E74" s="19"/>
      <c r="F74" s="19"/>
      <c r="G74" s="19"/>
      <c r="H74" s="19"/>
      <c r="I74" s="19"/>
      <c r="J74" s="19"/>
      <c r="K74" s="19"/>
      <c r="L74" s="17"/>
    </row>
    <row r="75" s="2" customFormat="1" ht="16.5" customHeight="1">
      <c r="A75" s="35"/>
      <c r="B75" s="36"/>
      <c r="C75" s="37"/>
      <c r="D75" s="37"/>
      <c r="E75" s="166" t="s">
        <v>111</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112</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 xml:space="preserve">SO 1.1 - Výměna pražců a čištění KL  km 138,145 - 139,618</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Třemošná</v>
      </c>
      <c r="G79" s="37"/>
      <c r="H79" s="37"/>
      <c r="I79" s="29" t="s">
        <v>23</v>
      </c>
      <c r="J79" s="69" t="str">
        <f>IF(J14="","",J14)</f>
        <v>19. 5. 2022</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119</v>
      </c>
      <c r="D84" s="174" t="s">
        <v>57</v>
      </c>
      <c r="E84" s="174" t="s">
        <v>53</v>
      </c>
      <c r="F84" s="174" t="s">
        <v>54</v>
      </c>
      <c r="G84" s="174" t="s">
        <v>120</v>
      </c>
      <c r="H84" s="174" t="s">
        <v>121</v>
      </c>
      <c r="I84" s="174" t="s">
        <v>122</v>
      </c>
      <c r="J84" s="175" t="s">
        <v>116</v>
      </c>
      <c r="K84" s="176" t="s">
        <v>123</v>
      </c>
      <c r="L84" s="177"/>
      <c r="M84" s="89" t="s">
        <v>19</v>
      </c>
      <c r="N84" s="90" t="s">
        <v>42</v>
      </c>
      <c r="O84" s="90" t="s">
        <v>124</v>
      </c>
      <c r="P84" s="90" t="s">
        <v>125</v>
      </c>
      <c r="Q84" s="90" t="s">
        <v>126</v>
      </c>
      <c r="R84" s="90" t="s">
        <v>127</v>
      </c>
      <c r="S84" s="90" t="s">
        <v>128</v>
      </c>
      <c r="T84" s="91" t="s">
        <v>129</v>
      </c>
      <c r="U84" s="171"/>
      <c r="V84" s="171"/>
      <c r="W84" s="171"/>
      <c r="X84" s="171"/>
      <c r="Y84" s="171"/>
      <c r="Z84" s="171"/>
      <c r="AA84" s="171"/>
      <c r="AB84" s="171"/>
      <c r="AC84" s="171"/>
      <c r="AD84" s="171"/>
      <c r="AE84" s="171"/>
    </row>
    <row r="85" s="2" customFormat="1" ht="22.8" customHeight="1">
      <c r="A85" s="35"/>
      <c r="B85" s="36"/>
      <c r="C85" s="96" t="s">
        <v>130</v>
      </c>
      <c r="D85" s="37"/>
      <c r="E85" s="37"/>
      <c r="F85" s="37"/>
      <c r="G85" s="37"/>
      <c r="H85" s="37"/>
      <c r="I85" s="37"/>
      <c r="J85" s="178">
        <f>BK85</f>
        <v>0</v>
      </c>
      <c r="K85" s="37"/>
      <c r="L85" s="41"/>
      <c r="M85" s="92"/>
      <c r="N85" s="179"/>
      <c r="O85" s="93"/>
      <c r="P85" s="180">
        <f>SUM(P86:P195)</f>
        <v>0</v>
      </c>
      <c r="Q85" s="93"/>
      <c r="R85" s="180">
        <f>SUM(R86:R195)</f>
        <v>1675.9074800000001</v>
      </c>
      <c r="S85" s="93"/>
      <c r="T85" s="181">
        <f>SUM(T86:T195)</f>
        <v>0</v>
      </c>
      <c r="U85" s="35"/>
      <c r="V85" s="35"/>
      <c r="W85" s="35"/>
      <c r="X85" s="35"/>
      <c r="Y85" s="35"/>
      <c r="Z85" s="35"/>
      <c r="AA85" s="35"/>
      <c r="AB85" s="35"/>
      <c r="AC85" s="35"/>
      <c r="AD85" s="35"/>
      <c r="AE85" s="35"/>
      <c r="AT85" s="14" t="s">
        <v>71</v>
      </c>
      <c r="AU85" s="14" t="s">
        <v>117</v>
      </c>
      <c r="BK85" s="182">
        <f>SUM(BK86:BK195)</f>
        <v>0</v>
      </c>
    </row>
    <row r="86" s="2" customFormat="1" ht="16.5" customHeight="1">
      <c r="A86" s="35"/>
      <c r="B86" s="36"/>
      <c r="C86" s="183" t="s">
        <v>79</v>
      </c>
      <c r="D86" s="183" t="s">
        <v>131</v>
      </c>
      <c r="E86" s="184" t="s">
        <v>132</v>
      </c>
      <c r="F86" s="185" t="s">
        <v>133</v>
      </c>
      <c r="G86" s="186" t="s">
        <v>134</v>
      </c>
      <c r="H86" s="187">
        <v>2209.5</v>
      </c>
      <c r="I86" s="188"/>
      <c r="J86" s="189">
        <f>ROUND(I86*H86,2)</f>
        <v>0</v>
      </c>
      <c r="K86" s="190"/>
      <c r="L86" s="41"/>
      <c r="M86" s="191" t="s">
        <v>19</v>
      </c>
      <c r="N86" s="192" t="s">
        <v>43</v>
      </c>
      <c r="O86" s="81"/>
      <c r="P86" s="193">
        <f>O86*H86</f>
        <v>0</v>
      </c>
      <c r="Q86" s="193">
        <v>0</v>
      </c>
      <c r="R86" s="193">
        <f>Q86*H86</f>
        <v>0</v>
      </c>
      <c r="S86" s="193">
        <v>0</v>
      </c>
      <c r="T86" s="194">
        <f>S86*H86</f>
        <v>0</v>
      </c>
      <c r="U86" s="35"/>
      <c r="V86" s="35"/>
      <c r="W86" s="35"/>
      <c r="X86" s="35"/>
      <c r="Y86" s="35"/>
      <c r="Z86" s="35"/>
      <c r="AA86" s="35"/>
      <c r="AB86" s="35"/>
      <c r="AC86" s="35"/>
      <c r="AD86" s="35"/>
      <c r="AE86" s="35"/>
      <c r="AR86" s="195" t="s">
        <v>135</v>
      </c>
      <c r="AT86" s="195" t="s">
        <v>131</v>
      </c>
      <c r="AU86" s="195" t="s">
        <v>72</v>
      </c>
      <c r="AY86" s="14" t="s">
        <v>136</v>
      </c>
      <c r="BE86" s="196">
        <f>IF(N86="základní",J86,0)</f>
        <v>0</v>
      </c>
      <c r="BF86" s="196">
        <f>IF(N86="snížená",J86,0)</f>
        <v>0</v>
      </c>
      <c r="BG86" s="196">
        <f>IF(N86="zákl. přenesená",J86,0)</f>
        <v>0</v>
      </c>
      <c r="BH86" s="196">
        <f>IF(N86="sníž. přenesená",J86,0)</f>
        <v>0</v>
      </c>
      <c r="BI86" s="196">
        <f>IF(N86="nulová",J86,0)</f>
        <v>0</v>
      </c>
      <c r="BJ86" s="14" t="s">
        <v>79</v>
      </c>
      <c r="BK86" s="196">
        <f>ROUND(I86*H86,2)</f>
        <v>0</v>
      </c>
      <c r="BL86" s="14" t="s">
        <v>135</v>
      </c>
      <c r="BM86" s="195" t="s">
        <v>137</v>
      </c>
    </row>
    <row r="87" s="2" customFormat="1">
      <c r="A87" s="35"/>
      <c r="B87" s="36"/>
      <c r="C87" s="37"/>
      <c r="D87" s="197" t="s">
        <v>138</v>
      </c>
      <c r="E87" s="37"/>
      <c r="F87" s="198" t="s">
        <v>139</v>
      </c>
      <c r="G87" s="37"/>
      <c r="H87" s="37"/>
      <c r="I87" s="199"/>
      <c r="J87" s="37"/>
      <c r="K87" s="37"/>
      <c r="L87" s="41"/>
      <c r="M87" s="200"/>
      <c r="N87" s="201"/>
      <c r="O87" s="81"/>
      <c r="P87" s="81"/>
      <c r="Q87" s="81"/>
      <c r="R87" s="81"/>
      <c r="S87" s="81"/>
      <c r="T87" s="82"/>
      <c r="U87" s="35"/>
      <c r="V87" s="35"/>
      <c r="W87" s="35"/>
      <c r="X87" s="35"/>
      <c r="Y87" s="35"/>
      <c r="Z87" s="35"/>
      <c r="AA87" s="35"/>
      <c r="AB87" s="35"/>
      <c r="AC87" s="35"/>
      <c r="AD87" s="35"/>
      <c r="AE87" s="35"/>
      <c r="AT87" s="14" t="s">
        <v>138</v>
      </c>
      <c r="AU87" s="14" t="s">
        <v>72</v>
      </c>
    </row>
    <row r="88" s="10" customFormat="1">
      <c r="A88" s="10"/>
      <c r="B88" s="202"/>
      <c r="C88" s="203"/>
      <c r="D88" s="197" t="s">
        <v>140</v>
      </c>
      <c r="E88" s="204" t="s">
        <v>19</v>
      </c>
      <c r="F88" s="205" t="s">
        <v>141</v>
      </c>
      <c r="G88" s="203"/>
      <c r="H88" s="206">
        <v>2209.5</v>
      </c>
      <c r="I88" s="207"/>
      <c r="J88" s="203"/>
      <c r="K88" s="203"/>
      <c r="L88" s="208"/>
      <c r="M88" s="209"/>
      <c r="N88" s="210"/>
      <c r="O88" s="210"/>
      <c r="P88" s="210"/>
      <c r="Q88" s="210"/>
      <c r="R88" s="210"/>
      <c r="S88" s="210"/>
      <c r="T88" s="211"/>
      <c r="U88" s="10"/>
      <c r="V88" s="10"/>
      <c r="W88" s="10"/>
      <c r="X88" s="10"/>
      <c r="Y88" s="10"/>
      <c r="Z88" s="10"/>
      <c r="AA88" s="10"/>
      <c r="AB88" s="10"/>
      <c r="AC88" s="10"/>
      <c r="AD88" s="10"/>
      <c r="AE88" s="10"/>
      <c r="AT88" s="212" t="s">
        <v>140</v>
      </c>
      <c r="AU88" s="212" t="s">
        <v>72</v>
      </c>
      <c r="AV88" s="10" t="s">
        <v>81</v>
      </c>
      <c r="AW88" s="10" t="s">
        <v>33</v>
      </c>
      <c r="AX88" s="10" t="s">
        <v>79</v>
      </c>
      <c r="AY88" s="212" t="s">
        <v>136</v>
      </c>
    </row>
    <row r="89" s="2" customFormat="1" ht="16.5" customHeight="1">
      <c r="A89" s="35"/>
      <c r="B89" s="36"/>
      <c r="C89" s="183" t="s">
        <v>81</v>
      </c>
      <c r="D89" s="183" t="s">
        <v>131</v>
      </c>
      <c r="E89" s="184" t="s">
        <v>142</v>
      </c>
      <c r="F89" s="185" t="s">
        <v>143</v>
      </c>
      <c r="G89" s="186" t="s">
        <v>144</v>
      </c>
      <c r="H89" s="187">
        <v>3.5</v>
      </c>
      <c r="I89" s="188"/>
      <c r="J89" s="189">
        <f>ROUND(I89*H89,2)</f>
        <v>0</v>
      </c>
      <c r="K89" s="190"/>
      <c r="L89" s="41"/>
      <c r="M89" s="191" t="s">
        <v>19</v>
      </c>
      <c r="N89" s="192" t="s">
        <v>43</v>
      </c>
      <c r="O89" s="81"/>
      <c r="P89" s="193">
        <f>O89*H89</f>
        <v>0</v>
      </c>
      <c r="Q89" s="193">
        <v>0</v>
      </c>
      <c r="R89" s="193">
        <f>Q89*H89</f>
        <v>0</v>
      </c>
      <c r="S89" s="193">
        <v>0</v>
      </c>
      <c r="T89" s="194">
        <f>S89*H89</f>
        <v>0</v>
      </c>
      <c r="U89" s="35"/>
      <c r="V89" s="35"/>
      <c r="W89" s="35"/>
      <c r="X89" s="35"/>
      <c r="Y89" s="35"/>
      <c r="Z89" s="35"/>
      <c r="AA89" s="35"/>
      <c r="AB89" s="35"/>
      <c r="AC89" s="35"/>
      <c r="AD89" s="35"/>
      <c r="AE89" s="35"/>
      <c r="AR89" s="195" t="s">
        <v>135</v>
      </c>
      <c r="AT89" s="195" t="s">
        <v>131</v>
      </c>
      <c r="AU89" s="195" t="s">
        <v>72</v>
      </c>
      <c r="AY89" s="14" t="s">
        <v>136</v>
      </c>
      <c r="BE89" s="196">
        <f>IF(N89="základní",J89,0)</f>
        <v>0</v>
      </c>
      <c r="BF89" s="196">
        <f>IF(N89="snížená",J89,0)</f>
        <v>0</v>
      </c>
      <c r="BG89" s="196">
        <f>IF(N89="zákl. přenesená",J89,0)</f>
        <v>0</v>
      </c>
      <c r="BH89" s="196">
        <f>IF(N89="sníž. přenesená",J89,0)</f>
        <v>0</v>
      </c>
      <c r="BI89" s="196">
        <f>IF(N89="nulová",J89,0)</f>
        <v>0</v>
      </c>
      <c r="BJ89" s="14" t="s">
        <v>79</v>
      </c>
      <c r="BK89" s="196">
        <f>ROUND(I89*H89,2)</f>
        <v>0</v>
      </c>
      <c r="BL89" s="14" t="s">
        <v>135</v>
      </c>
      <c r="BM89" s="195" t="s">
        <v>145</v>
      </c>
    </row>
    <row r="90" s="2" customFormat="1">
      <c r="A90" s="35"/>
      <c r="B90" s="36"/>
      <c r="C90" s="37"/>
      <c r="D90" s="197" t="s">
        <v>138</v>
      </c>
      <c r="E90" s="37"/>
      <c r="F90" s="198" t="s">
        <v>146</v>
      </c>
      <c r="G90" s="37"/>
      <c r="H90" s="37"/>
      <c r="I90" s="199"/>
      <c r="J90" s="37"/>
      <c r="K90" s="37"/>
      <c r="L90" s="41"/>
      <c r="M90" s="200"/>
      <c r="N90" s="201"/>
      <c r="O90" s="81"/>
      <c r="P90" s="81"/>
      <c r="Q90" s="81"/>
      <c r="R90" s="81"/>
      <c r="S90" s="81"/>
      <c r="T90" s="82"/>
      <c r="U90" s="35"/>
      <c r="V90" s="35"/>
      <c r="W90" s="35"/>
      <c r="X90" s="35"/>
      <c r="Y90" s="35"/>
      <c r="Z90" s="35"/>
      <c r="AA90" s="35"/>
      <c r="AB90" s="35"/>
      <c r="AC90" s="35"/>
      <c r="AD90" s="35"/>
      <c r="AE90" s="35"/>
      <c r="AT90" s="14" t="s">
        <v>138</v>
      </c>
      <c r="AU90" s="14" t="s">
        <v>72</v>
      </c>
    </row>
    <row r="91" s="10" customFormat="1">
      <c r="A91" s="10"/>
      <c r="B91" s="202"/>
      <c r="C91" s="203"/>
      <c r="D91" s="197" t="s">
        <v>140</v>
      </c>
      <c r="E91" s="204" t="s">
        <v>19</v>
      </c>
      <c r="F91" s="205" t="s">
        <v>147</v>
      </c>
      <c r="G91" s="203"/>
      <c r="H91" s="206">
        <v>3.5</v>
      </c>
      <c r="I91" s="207"/>
      <c r="J91" s="203"/>
      <c r="K91" s="203"/>
      <c r="L91" s="208"/>
      <c r="M91" s="209"/>
      <c r="N91" s="210"/>
      <c r="O91" s="210"/>
      <c r="P91" s="210"/>
      <c r="Q91" s="210"/>
      <c r="R91" s="210"/>
      <c r="S91" s="210"/>
      <c r="T91" s="211"/>
      <c r="U91" s="10"/>
      <c r="V91" s="10"/>
      <c r="W91" s="10"/>
      <c r="X91" s="10"/>
      <c r="Y91" s="10"/>
      <c r="Z91" s="10"/>
      <c r="AA91" s="10"/>
      <c r="AB91" s="10"/>
      <c r="AC91" s="10"/>
      <c r="AD91" s="10"/>
      <c r="AE91" s="10"/>
      <c r="AT91" s="212" t="s">
        <v>140</v>
      </c>
      <c r="AU91" s="212" t="s">
        <v>72</v>
      </c>
      <c r="AV91" s="10" t="s">
        <v>81</v>
      </c>
      <c r="AW91" s="10" t="s">
        <v>33</v>
      </c>
      <c r="AX91" s="10" t="s">
        <v>79</v>
      </c>
      <c r="AY91" s="212" t="s">
        <v>136</v>
      </c>
    </row>
    <row r="92" s="2" customFormat="1" ht="16.5" customHeight="1">
      <c r="A92" s="35"/>
      <c r="B92" s="36"/>
      <c r="C92" s="183" t="s">
        <v>148</v>
      </c>
      <c r="D92" s="183" t="s">
        <v>131</v>
      </c>
      <c r="E92" s="184" t="s">
        <v>149</v>
      </c>
      <c r="F92" s="185" t="s">
        <v>150</v>
      </c>
      <c r="G92" s="186" t="s">
        <v>151</v>
      </c>
      <c r="H92" s="187">
        <v>1.4730000000000001</v>
      </c>
      <c r="I92" s="188"/>
      <c r="J92" s="189">
        <f>ROUND(I92*H92,2)</f>
        <v>0</v>
      </c>
      <c r="K92" s="190"/>
      <c r="L92" s="41"/>
      <c r="M92" s="191" t="s">
        <v>19</v>
      </c>
      <c r="N92" s="192" t="s">
        <v>43</v>
      </c>
      <c r="O92" s="81"/>
      <c r="P92" s="193">
        <f>O92*H92</f>
        <v>0</v>
      </c>
      <c r="Q92" s="193">
        <v>0</v>
      </c>
      <c r="R92" s="193">
        <f>Q92*H92</f>
        <v>0</v>
      </c>
      <c r="S92" s="193">
        <v>0</v>
      </c>
      <c r="T92" s="194">
        <f>S92*H92</f>
        <v>0</v>
      </c>
      <c r="U92" s="35"/>
      <c r="V92" s="35"/>
      <c r="W92" s="35"/>
      <c r="X92" s="35"/>
      <c r="Y92" s="35"/>
      <c r="Z92" s="35"/>
      <c r="AA92" s="35"/>
      <c r="AB92" s="35"/>
      <c r="AC92" s="35"/>
      <c r="AD92" s="35"/>
      <c r="AE92" s="35"/>
      <c r="AR92" s="195" t="s">
        <v>135</v>
      </c>
      <c r="AT92" s="195" t="s">
        <v>131</v>
      </c>
      <c r="AU92" s="195" t="s">
        <v>72</v>
      </c>
      <c r="AY92" s="14" t="s">
        <v>136</v>
      </c>
      <c r="BE92" s="196">
        <f>IF(N92="základní",J92,0)</f>
        <v>0</v>
      </c>
      <c r="BF92" s="196">
        <f>IF(N92="snížená",J92,0)</f>
        <v>0</v>
      </c>
      <c r="BG92" s="196">
        <f>IF(N92="zákl. přenesená",J92,0)</f>
        <v>0</v>
      </c>
      <c r="BH92" s="196">
        <f>IF(N92="sníž. přenesená",J92,0)</f>
        <v>0</v>
      </c>
      <c r="BI92" s="196">
        <f>IF(N92="nulová",J92,0)</f>
        <v>0</v>
      </c>
      <c r="BJ92" s="14" t="s">
        <v>79</v>
      </c>
      <c r="BK92" s="196">
        <f>ROUND(I92*H92,2)</f>
        <v>0</v>
      </c>
      <c r="BL92" s="14" t="s">
        <v>135</v>
      </c>
      <c r="BM92" s="195" t="s">
        <v>152</v>
      </c>
    </row>
    <row r="93" s="2" customFormat="1">
      <c r="A93" s="35"/>
      <c r="B93" s="36"/>
      <c r="C93" s="37"/>
      <c r="D93" s="197" t="s">
        <v>138</v>
      </c>
      <c r="E93" s="37"/>
      <c r="F93" s="198" t="s">
        <v>153</v>
      </c>
      <c r="G93" s="37"/>
      <c r="H93" s="37"/>
      <c r="I93" s="199"/>
      <c r="J93" s="37"/>
      <c r="K93" s="37"/>
      <c r="L93" s="41"/>
      <c r="M93" s="200"/>
      <c r="N93" s="201"/>
      <c r="O93" s="81"/>
      <c r="P93" s="81"/>
      <c r="Q93" s="81"/>
      <c r="R93" s="81"/>
      <c r="S93" s="81"/>
      <c r="T93" s="82"/>
      <c r="U93" s="35"/>
      <c r="V93" s="35"/>
      <c r="W93" s="35"/>
      <c r="X93" s="35"/>
      <c r="Y93" s="35"/>
      <c r="Z93" s="35"/>
      <c r="AA93" s="35"/>
      <c r="AB93" s="35"/>
      <c r="AC93" s="35"/>
      <c r="AD93" s="35"/>
      <c r="AE93" s="35"/>
      <c r="AT93" s="14" t="s">
        <v>138</v>
      </c>
      <c r="AU93" s="14" t="s">
        <v>72</v>
      </c>
    </row>
    <row r="94" s="2" customFormat="1" ht="16.5" customHeight="1">
      <c r="A94" s="35"/>
      <c r="B94" s="36"/>
      <c r="C94" s="183" t="s">
        <v>135</v>
      </c>
      <c r="D94" s="183" t="s">
        <v>131</v>
      </c>
      <c r="E94" s="184" t="s">
        <v>154</v>
      </c>
      <c r="F94" s="185" t="s">
        <v>155</v>
      </c>
      <c r="G94" s="186" t="s">
        <v>151</v>
      </c>
      <c r="H94" s="187">
        <v>1.7230000000000001</v>
      </c>
      <c r="I94" s="188"/>
      <c r="J94" s="189">
        <f>ROUND(I94*H94,2)</f>
        <v>0</v>
      </c>
      <c r="K94" s="190"/>
      <c r="L94" s="41"/>
      <c r="M94" s="191" t="s">
        <v>19</v>
      </c>
      <c r="N94" s="192" t="s">
        <v>43</v>
      </c>
      <c r="O94" s="81"/>
      <c r="P94" s="193">
        <f>O94*H94</f>
        <v>0</v>
      </c>
      <c r="Q94" s="193">
        <v>0</v>
      </c>
      <c r="R94" s="193">
        <f>Q94*H94</f>
        <v>0</v>
      </c>
      <c r="S94" s="193">
        <v>0</v>
      </c>
      <c r="T94" s="194">
        <f>S94*H94</f>
        <v>0</v>
      </c>
      <c r="U94" s="35"/>
      <c r="V94" s="35"/>
      <c r="W94" s="35"/>
      <c r="X94" s="35"/>
      <c r="Y94" s="35"/>
      <c r="Z94" s="35"/>
      <c r="AA94" s="35"/>
      <c r="AB94" s="35"/>
      <c r="AC94" s="35"/>
      <c r="AD94" s="35"/>
      <c r="AE94" s="35"/>
      <c r="AR94" s="195" t="s">
        <v>135</v>
      </c>
      <c r="AT94" s="195" t="s">
        <v>131</v>
      </c>
      <c r="AU94" s="195" t="s">
        <v>72</v>
      </c>
      <c r="AY94" s="14" t="s">
        <v>136</v>
      </c>
      <c r="BE94" s="196">
        <f>IF(N94="základní",J94,0)</f>
        <v>0</v>
      </c>
      <c r="BF94" s="196">
        <f>IF(N94="snížená",J94,0)</f>
        <v>0</v>
      </c>
      <c r="BG94" s="196">
        <f>IF(N94="zákl. přenesená",J94,0)</f>
        <v>0</v>
      </c>
      <c r="BH94" s="196">
        <f>IF(N94="sníž. přenesená",J94,0)</f>
        <v>0</v>
      </c>
      <c r="BI94" s="196">
        <f>IF(N94="nulová",J94,0)</f>
        <v>0</v>
      </c>
      <c r="BJ94" s="14" t="s">
        <v>79</v>
      </c>
      <c r="BK94" s="196">
        <f>ROUND(I94*H94,2)</f>
        <v>0</v>
      </c>
      <c r="BL94" s="14" t="s">
        <v>135</v>
      </c>
      <c r="BM94" s="195" t="s">
        <v>156</v>
      </c>
    </row>
    <row r="95" s="2" customFormat="1">
      <c r="A95" s="35"/>
      <c r="B95" s="36"/>
      <c r="C95" s="37"/>
      <c r="D95" s="197" t="s">
        <v>138</v>
      </c>
      <c r="E95" s="37"/>
      <c r="F95" s="198" t="s">
        <v>157</v>
      </c>
      <c r="G95" s="37"/>
      <c r="H95" s="37"/>
      <c r="I95" s="199"/>
      <c r="J95" s="37"/>
      <c r="K95" s="37"/>
      <c r="L95" s="41"/>
      <c r="M95" s="200"/>
      <c r="N95" s="201"/>
      <c r="O95" s="81"/>
      <c r="P95" s="81"/>
      <c r="Q95" s="81"/>
      <c r="R95" s="81"/>
      <c r="S95" s="81"/>
      <c r="T95" s="82"/>
      <c r="U95" s="35"/>
      <c r="V95" s="35"/>
      <c r="W95" s="35"/>
      <c r="X95" s="35"/>
      <c r="Y95" s="35"/>
      <c r="Z95" s="35"/>
      <c r="AA95" s="35"/>
      <c r="AB95" s="35"/>
      <c r="AC95" s="35"/>
      <c r="AD95" s="35"/>
      <c r="AE95" s="35"/>
      <c r="AT95" s="14" t="s">
        <v>138</v>
      </c>
      <c r="AU95" s="14" t="s">
        <v>72</v>
      </c>
    </row>
    <row r="96" s="2" customFormat="1">
      <c r="A96" s="35"/>
      <c r="B96" s="36"/>
      <c r="C96" s="37"/>
      <c r="D96" s="197" t="s">
        <v>158</v>
      </c>
      <c r="E96" s="37"/>
      <c r="F96" s="213" t="s">
        <v>159</v>
      </c>
      <c r="G96" s="37"/>
      <c r="H96" s="37"/>
      <c r="I96" s="199"/>
      <c r="J96" s="37"/>
      <c r="K96" s="37"/>
      <c r="L96" s="41"/>
      <c r="M96" s="200"/>
      <c r="N96" s="201"/>
      <c r="O96" s="81"/>
      <c r="P96" s="81"/>
      <c r="Q96" s="81"/>
      <c r="R96" s="81"/>
      <c r="S96" s="81"/>
      <c r="T96" s="82"/>
      <c r="U96" s="35"/>
      <c r="V96" s="35"/>
      <c r="W96" s="35"/>
      <c r="X96" s="35"/>
      <c r="Y96" s="35"/>
      <c r="Z96" s="35"/>
      <c r="AA96" s="35"/>
      <c r="AB96" s="35"/>
      <c r="AC96" s="35"/>
      <c r="AD96" s="35"/>
      <c r="AE96" s="35"/>
      <c r="AT96" s="14" t="s">
        <v>158</v>
      </c>
      <c r="AU96" s="14" t="s">
        <v>72</v>
      </c>
    </row>
    <row r="97" s="10" customFormat="1">
      <c r="A97" s="10"/>
      <c r="B97" s="202"/>
      <c r="C97" s="203"/>
      <c r="D97" s="197" t="s">
        <v>140</v>
      </c>
      <c r="E97" s="204" t="s">
        <v>19</v>
      </c>
      <c r="F97" s="205" t="s">
        <v>160</v>
      </c>
      <c r="G97" s="203"/>
      <c r="H97" s="206">
        <v>1.4730000000000001</v>
      </c>
      <c r="I97" s="207"/>
      <c r="J97" s="203"/>
      <c r="K97" s="203"/>
      <c r="L97" s="208"/>
      <c r="M97" s="209"/>
      <c r="N97" s="210"/>
      <c r="O97" s="210"/>
      <c r="P97" s="210"/>
      <c r="Q97" s="210"/>
      <c r="R97" s="210"/>
      <c r="S97" s="210"/>
      <c r="T97" s="211"/>
      <c r="U97" s="10"/>
      <c r="V97" s="10"/>
      <c r="W97" s="10"/>
      <c r="X97" s="10"/>
      <c r="Y97" s="10"/>
      <c r="Z97" s="10"/>
      <c r="AA97" s="10"/>
      <c r="AB97" s="10"/>
      <c r="AC97" s="10"/>
      <c r="AD97" s="10"/>
      <c r="AE97" s="10"/>
      <c r="AT97" s="212" t="s">
        <v>140</v>
      </c>
      <c r="AU97" s="212" t="s">
        <v>72</v>
      </c>
      <c r="AV97" s="10" t="s">
        <v>81</v>
      </c>
      <c r="AW97" s="10" t="s">
        <v>33</v>
      </c>
      <c r="AX97" s="10" t="s">
        <v>72</v>
      </c>
      <c r="AY97" s="212" t="s">
        <v>136</v>
      </c>
    </row>
    <row r="98" s="10" customFormat="1">
      <c r="A98" s="10"/>
      <c r="B98" s="202"/>
      <c r="C98" s="203"/>
      <c r="D98" s="197" t="s">
        <v>140</v>
      </c>
      <c r="E98" s="204" t="s">
        <v>19</v>
      </c>
      <c r="F98" s="205" t="s">
        <v>161</v>
      </c>
      <c r="G98" s="203"/>
      <c r="H98" s="206">
        <v>0.25</v>
      </c>
      <c r="I98" s="207"/>
      <c r="J98" s="203"/>
      <c r="K98" s="203"/>
      <c r="L98" s="208"/>
      <c r="M98" s="209"/>
      <c r="N98" s="210"/>
      <c r="O98" s="210"/>
      <c r="P98" s="210"/>
      <c r="Q98" s="210"/>
      <c r="R98" s="210"/>
      <c r="S98" s="210"/>
      <c r="T98" s="211"/>
      <c r="U98" s="10"/>
      <c r="V98" s="10"/>
      <c r="W98" s="10"/>
      <c r="X98" s="10"/>
      <c r="Y98" s="10"/>
      <c r="Z98" s="10"/>
      <c r="AA98" s="10"/>
      <c r="AB98" s="10"/>
      <c r="AC98" s="10"/>
      <c r="AD98" s="10"/>
      <c r="AE98" s="10"/>
      <c r="AT98" s="212" t="s">
        <v>140</v>
      </c>
      <c r="AU98" s="212" t="s">
        <v>72</v>
      </c>
      <c r="AV98" s="10" t="s">
        <v>81</v>
      </c>
      <c r="AW98" s="10" t="s">
        <v>33</v>
      </c>
      <c r="AX98" s="10" t="s">
        <v>72</v>
      </c>
      <c r="AY98" s="212" t="s">
        <v>136</v>
      </c>
    </row>
    <row r="99" s="11" customFormat="1">
      <c r="A99" s="11"/>
      <c r="B99" s="214"/>
      <c r="C99" s="215"/>
      <c r="D99" s="197" t="s">
        <v>140</v>
      </c>
      <c r="E99" s="216" t="s">
        <v>19</v>
      </c>
      <c r="F99" s="217" t="s">
        <v>162</v>
      </c>
      <c r="G99" s="215"/>
      <c r="H99" s="218">
        <v>1.7230000000000001</v>
      </c>
      <c r="I99" s="219"/>
      <c r="J99" s="215"/>
      <c r="K99" s="215"/>
      <c r="L99" s="220"/>
      <c r="M99" s="221"/>
      <c r="N99" s="222"/>
      <c r="O99" s="222"/>
      <c r="P99" s="222"/>
      <c r="Q99" s="222"/>
      <c r="R99" s="222"/>
      <c r="S99" s="222"/>
      <c r="T99" s="223"/>
      <c r="U99" s="11"/>
      <c r="V99" s="11"/>
      <c r="W99" s="11"/>
      <c r="X99" s="11"/>
      <c r="Y99" s="11"/>
      <c r="Z99" s="11"/>
      <c r="AA99" s="11"/>
      <c r="AB99" s="11"/>
      <c r="AC99" s="11"/>
      <c r="AD99" s="11"/>
      <c r="AE99" s="11"/>
      <c r="AT99" s="224" t="s">
        <v>140</v>
      </c>
      <c r="AU99" s="224" t="s">
        <v>72</v>
      </c>
      <c r="AV99" s="11" t="s">
        <v>135</v>
      </c>
      <c r="AW99" s="11" t="s">
        <v>33</v>
      </c>
      <c r="AX99" s="11" t="s">
        <v>79</v>
      </c>
      <c r="AY99" s="224" t="s">
        <v>136</v>
      </c>
    </row>
    <row r="100" s="2" customFormat="1" ht="16.5" customHeight="1">
      <c r="A100" s="35"/>
      <c r="B100" s="36"/>
      <c r="C100" s="183" t="s">
        <v>163</v>
      </c>
      <c r="D100" s="183" t="s">
        <v>131</v>
      </c>
      <c r="E100" s="184" t="s">
        <v>164</v>
      </c>
      <c r="F100" s="185" t="s">
        <v>165</v>
      </c>
      <c r="G100" s="186" t="s">
        <v>151</v>
      </c>
      <c r="H100" s="187">
        <v>1.7230000000000001</v>
      </c>
      <c r="I100" s="188"/>
      <c r="J100" s="189">
        <f>ROUND(I100*H100,2)</f>
        <v>0</v>
      </c>
      <c r="K100" s="190"/>
      <c r="L100" s="41"/>
      <c r="M100" s="191" t="s">
        <v>19</v>
      </c>
      <c r="N100" s="192" t="s">
        <v>43</v>
      </c>
      <c r="O100" s="81"/>
      <c r="P100" s="193">
        <f>O100*H100</f>
        <v>0</v>
      </c>
      <c r="Q100" s="193">
        <v>0</v>
      </c>
      <c r="R100" s="193">
        <f>Q100*H100</f>
        <v>0</v>
      </c>
      <c r="S100" s="193">
        <v>0</v>
      </c>
      <c r="T100" s="194">
        <f>S100*H100</f>
        <v>0</v>
      </c>
      <c r="U100" s="35"/>
      <c r="V100" s="35"/>
      <c r="W100" s="35"/>
      <c r="X100" s="35"/>
      <c r="Y100" s="35"/>
      <c r="Z100" s="35"/>
      <c r="AA100" s="35"/>
      <c r="AB100" s="35"/>
      <c r="AC100" s="35"/>
      <c r="AD100" s="35"/>
      <c r="AE100" s="35"/>
      <c r="AR100" s="195" t="s">
        <v>135</v>
      </c>
      <c r="AT100" s="195" t="s">
        <v>131</v>
      </c>
      <c r="AU100" s="195" t="s">
        <v>72</v>
      </c>
      <c r="AY100" s="14" t="s">
        <v>136</v>
      </c>
      <c r="BE100" s="196">
        <f>IF(N100="základní",J100,0)</f>
        <v>0</v>
      </c>
      <c r="BF100" s="196">
        <f>IF(N100="snížená",J100,0)</f>
        <v>0</v>
      </c>
      <c r="BG100" s="196">
        <f>IF(N100="zákl. přenesená",J100,0)</f>
        <v>0</v>
      </c>
      <c r="BH100" s="196">
        <f>IF(N100="sníž. přenesená",J100,0)</f>
        <v>0</v>
      </c>
      <c r="BI100" s="196">
        <f>IF(N100="nulová",J100,0)</f>
        <v>0</v>
      </c>
      <c r="BJ100" s="14" t="s">
        <v>79</v>
      </c>
      <c r="BK100" s="196">
        <f>ROUND(I100*H100,2)</f>
        <v>0</v>
      </c>
      <c r="BL100" s="14" t="s">
        <v>135</v>
      </c>
      <c r="BM100" s="195" t="s">
        <v>166</v>
      </c>
    </row>
    <row r="101" s="2" customFormat="1">
      <c r="A101" s="35"/>
      <c r="B101" s="36"/>
      <c r="C101" s="37"/>
      <c r="D101" s="197" t="s">
        <v>138</v>
      </c>
      <c r="E101" s="37"/>
      <c r="F101" s="198" t="s">
        <v>167</v>
      </c>
      <c r="G101" s="37"/>
      <c r="H101" s="37"/>
      <c r="I101" s="199"/>
      <c r="J101" s="37"/>
      <c r="K101" s="37"/>
      <c r="L101" s="41"/>
      <c r="M101" s="200"/>
      <c r="N101" s="201"/>
      <c r="O101" s="81"/>
      <c r="P101" s="81"/>
      <c r="Q101" s="81"/>
      <c r="R101" s="81"/>
      <c r="S101" s="81"/>
      <c r="T101" s="82"/>
      <c r="U101" s="35"/>
      <c r="V101" s="35"/>
      <c r="W101" s="35"/>
      <c r="X101" s="35"/>
      <c r="Y101" s="35"/>
      <c r="Z101" s="35"/>
      <c r="AA101" s="35"/>
      <c r="AB101" s="35"/>
      <c r="AC101" s="35"/>
      <c r="AD101" s="35"/>
      <c r="AE101" s="35"/>
      <c r="AT101" s="14" t="s">
        <v>138</v>
      </c>
      <c r="AU101" s="14" t="s">
        <v>72</v>
      </c>
    </row>
    <row r="102" s="2" customFormat="1">
      <c r="A102" s="35"/>
      <c r="B102" s="36"/>
      <c r="C102" s="37"/>
      <c r="D102" s="197" t="s">
        <v>158</v>
      </c>
      <c r="E102" s="37"/>
      <c r="F102" s="213" t="s">
        <v>159</v>
      </c>
      <c r="G102" s="37"/>
      <c r="H102" s="37"/>
      <c r="I102" s="199"/>
      <c r="J102" s="37"/>
      <c r="K102" s="37"/>
      <c r="L102" s="41"/>
      <c r="M102" s="200"/>
      <c r="N102" s="201"/>
      <c r="O102" s="81"/>
      <c r="P102" s="81"/>
      <c r="Q102" s="81"/>
      <c r="R102" s="81"/>
      <c r="S102" s="81"/>
      <c r="T102" s="82"/>
      <c r="U102" s="35"/>
      <c r="V102" s="35"/>
      <c r="W102" s="35"/>
      <c r="X102" s="35"/>
      <c r="Y102" s="35"/>
      <c r="Z102" s="35"/>
      <c r="AA102" s="35"/>
      <c r="AB102" s="35"/>
      <c r="AC102" s="35"/>
      <c r="AD102" s="35"/>
      <c r="AE102" s="35"/>
      <c r="AT102" s="14" t="s">
        <v>158</v>
      </c>
      <c r="AU102" s="14" t="s">
        <v>72</v>
      </c>
    </row>
    <row r="103" s="10" customFormat="1">
      <c r="A103" s="10"/>
      <c r="B103" s="202"/>
      <c r="C103" s="203"/>
      <c r="D103" s="197" t="s">
        <v>140</v>
      </c>
      <c r="E103" s="204" t="s">
        <v>19</v>
      </c>
      <c r="F103" s="205" t="s">
        <v>160</v>
      </c>
      <c r="G103" s="203"/>
      <c r="H103" s="206">
        <v>1.4730000000000001</v>
      </c>
      <c r="I103" s="207"/>
      <c r="J103" s="203"/>
      <c r="K103" s="203"/>
      <c r="L103" s="208"/>
      <c r="M103" s="209"/>
      <c r="N103" s="210"/>
      <c r="O103" s="210"/>
      <c r="P103" s="210"/>
      <c r="Q103" s="210"/>
      <c r="R103" s="210"/>
      <c r="S103" s="210"/>
      <c r="T103" s="211"/>
      <c r="U103" s="10"/>
      <c r="V103" s="10"/>
      <c r="W103" s="10"/>
      <c r="X103" s="10"/>
      <c r="Y103" s="10"/>
      <c r="Z103" s="10"/>
      <c r="AA103" s="10"/>
      <c r="AB103" s="10"/>
      <c r="AC103" s="10"/>
      <c r="AD103" s="10"/>
      <c r="AE103" s="10"/>
      <c r="AT103" s="212" t="s">
        <v>140</v>
      </c>
      <c r="AU103" s="212" t="s">
        <v>72</v>
      </c>
      <c r="AV103" s="10" t="s">
        <v>81</v>
      </c>
      <c r="AW103" s="10" t="s">
        <v>33</v>
      </c>
      <c r="AX103" s="10" t="s">
        <v>72</v>
      </c>
      <c r="AY103" s="212" t="s">
        <v>136</v>
      </c>
    </row>
    <row r="104" s="10" customFormat="1">
      <c r="A104" s="10"/>
      <c r="B104" s="202"/>
      <c r="C104" s="203"/>
      <c r="D104" s="197" t="s">
        <v>140</v>
      </c>
      <c r="E104" s="204" t="s">
        <v>19</v>
      </c>
      <c r="F104" s="205" t="s">
        <v>168</v>
      </c>
      <c r="G104" s="203"/>
      <c r="H104" s="206">
        <v>0.25</v>
      </c>
      <c r="I104" s="207"/>
      <c r="J104" s="203"/>
      <c r="K104" s="203"/>
      <c r="L104" s="208"/>
      <c r="M104" s="209"/>
      <c r="N104" s="210"/>
      <c r="O104" s="210"/>
      <c r="P104" s="210"/>
      <c r="Q104" s="210"/>
      <c r="R104" s="210"/>
      <c r="S104" s="210"/>
      <c r="T104" s="211"/>
      <c r="U104" s="10"/>
      <c r="V104" s="10"/>
      <c r="W104" s="10"/>
      <c r="X104" s="10"/>
      <c r="Y104" s="10"/>
      <c r="Z104" s="10"/>
      <c r="AA104" s="10"/>
      <c r="AB104" s="10"/>
      <c r="AC104" s="10"/>
      <c r="AD104" s="10"/>
      <c r="AE104" s="10"/>
      <c r="AT104" s="212" t="s">
        <v>140</v>
      </c>
      <c r="AU104" s="212" t="s">
        <v>72</v>
      </c>
      <c r="AV104" s="10" t="s">
        <v>81</v>
      </c>
      <c r="AW104" s="10" t="s">
        <v>33</v>
      </c>
      <c r="AX104" s="10" t="s">
        <v>72</v>
      </c>
      <c r="AY104" s="212" t="s">
        <v>136</v>
      </c>
    </row>
    <row r="105" s="11" customFormat="1">
      <c r="A105" s="11"/>
      <c r="B105" s="214"/>
      <c r="C105" s="215"/>
      <c r="D105" s="197" t="s">
        <v>140</v>
      </c>
      <c r="E105" s="216" t="s">
        <v>19</v>
      </c>
      <c r="F105" s="217" t="s">
        <v>162</v>
      </c>
      <c r="G105" s="215"/>
      <c r="H105" s="218">
        <v>1.7230000000000001</v>
      </c>
      <c r="I105" s="219"/>
      <c r="J105" s="215"/>
      <c r="K105" s="215"/>
      <c r="L105" s="220"/>
      <c r="M105" s="221"/>
      <c r="N105" s="222"/>
      <c r="O105" s="222"/>
      <c r="P105" s="222"/>
      <c r="Q105" s="222"/>
      <c r="R105" s="222"/>
      <c r="S105" s="222"/>
      <c r="T105" s="223"/>
      <c r="U105" s="11"/>
      <c r="V105" s="11"/>
      <c r="W105" s="11"/>
      <c r="X105" s="11"/>
      <c r="Y105" s="11"/>
      <c r="Z105" s="11"/>
      <c r="AA105" s="11"/>
      <c r="AB105" s="11"/>
      <c r="AC105" s="11"/>
      <c r="AD105" s="11"/>
      <c r="AE105" s="11"/>
      <c r="AT105" s="224" t="s">
        <v>140</v>
      </c>
      <c r="AU105" s="224" t="s">
        <v>72</v>
      </c>
      <c r="AV105" s="11" t="s">
        <v>135</v>
      </c>
      <c r="AW105" s="11" t="s">
        <v>33</v>
      </c>
      <c r="AX105" s="11" t="s">
        <v>79</v>
      </c>
      <c r="AY105" s="224" t="s">
        <v>136</v>
      </c>
    </row>
    <row r="106" s="2" customFormat="1" ht="16.5" customHeight="1">
      <c r="A106" s="35"/>
      <c r="B106" s="36"/>
      <c r="C106" s="183" t="s">
        <v>169</v>
      </c>
      <c r="D106" s="183" t="s">
        <v>131</v>
      </c>
      <c r="E106" s="184" t="s">
        <v>170</v>
      </c>
      <c r="F106" s="185" t="s">
        <v>171</v>
      </c>
      <c r="G106" s="186" t="s">
        <v>144</v>
      </c>
      <c r="H106" s="187">
        <v>1208.4000000000001</v>
      </c>
      <c r="I106" s="188"/>
      <c r="J106" s="189">
        <f>ROUND(I106*H106,2)</f>
        <v>0</v>
      </c>
      <c r="K106" s="190"/>
      <c r="L106" s="41"/>
      <c r="M106" s="191" t="s">
        <v>19</v>
      </c>
      <c r="N106" s="192" t="s">
        <v>43</v>
      </c>
      <c r="O106" s="81"/>
      <c r="P106" s="193">
        <f>O106*H106</f>
        <v>0</v>
      </c>
      <c r="Q106" s="193">
        <v>0</v>
      </c>
      <c r="R106" s="193">
        <f>Q106*H106</f>
        <v>0</v>
      </c>
      <c r="S106" s="193">
        <v>0</v>
      </c>
      <c r="T106" s="194">
        <f>S106*H106</f>
        <v>0</v>
      </c>
      <c r="U106" s="35"/>
      <c r="V106" s="35"/>
      <c r="W106" s="35"/>
      <c r="X106" s="35"/>
      <c r="Y106" s="35"/>
      <c r="Z106" s="35"/>
      <c r="AA106" s="35"/>
      <c r="AB106" s="35"/>
      <c r="AC106" s="35"/>
      <c r="AD106" s="35"/>
      <c r="AE106" s="35"/>
      <c r="AR106" s="195" t="s">
        <v>135</v>
      </c>
      <c r="AT106" s="195" t="s">
        <v>131</v>
      </c>
      <c r="AU106" s="195" t="s">
        <v>72</v>
      </c>
      <c r="AY106" s="14" t="s">
        <v>136</v>
      </c>
      <c r="BE106" s="196">
        <f>IF(N106="základní",J106,0)</f>
        <v>0</v>
      </c>
      <c r="BF106" s="196">
        <f>IF(N106="snížená",J106,0)</f>
        <v>0</v>
      </c>
      <c r="BG106" s="196">
        <f>IF(N106="zákl. přenesená",J106,0)</f>
        <v>0</v>
      </c>
      <c r="BH106" s="196">
        <f>IF(N106="sníž. přenesená",J106,0)</f>
        <v>0</v>
      </c>
      <c r="BI106" s="196">
        <f>IF(N106="nulová",J106,0)</f>
        <v>0</v>
      </c>
      <c r="BJ106" s="14" t="s">
        <v>79</v>
      </c>
      <c r="BK106" s="196">
        <f>ROUND(I106*H106,2)</f>
        <v>0</v>
      </c>
      <c r="BL106" s="14" t="s">
        <v>135</v>
      </c>
      <c r="BM106" s="195" t="s">
        <v>172</v>
      </c>
    </row>
    <row r="107" s="2" customFormat="1">
      <c r="A107" s="35"/>
      <c r="B107" s="36"/>
      <c r="C107" s="37"/>
      <c r="D107" s="197" t="s">
        <v>138</v>
      </c>
      <c r="E107" s="37"/>
      <c r="F107" s="198" t="s">
        <v>173</v>
      </c>
      <c r="G107" s="37"/>
      <c r="H107" s="37"/>
      <c r="I107" s="199"/>
      <c r="J107" s="37"/>
      <c r="K107" s="37"/>
      <c r="L107" s="41"/>
      <c r="M107" s="200"/>
      <c r="N107" s="201"/>
      <c r="O107" s="81"/>
      <c r="P107" s="81"/>
      <c r="Q107" s="81"/>
      <c r="R107" s="81"/>
      <c r="S107" s="81"/>
      <c r="T107" s="82"/>
      <c r="U107" s="35"/>
      <c r="V107" s="35"/>
      <c r="W107" s="35"/>
      <c r="X107" s="35"/>
      <c r="Y107" s="35"/>
      <c r="Z107" s="35"/>
      <c r="AA107" s="35"/>
      <c r="AB107" s="35"/>
      <c r="AC107" s="35"/>
      <c r="AD107" s="35"/>
      <c r="AE107" s="35"/>
      <c r="AT107" s="14" t="s">
        <v>138</v>
      </c>
      <c r="AU107" s="14" t="s">
        <v>72</v>
      </c>
    </row>
    <row r="108" s="10" customFormat="1">
      <c r="A108" s="10"/>
      <c r="B108" s="202"/>
      <c r="C108" s="203"/>
      <c r="D108" s="197" t="s">
        <v>140</v>
      </c>
      <c r="E108" s="204" t="s">
        <v>19</v>
      </c>
      <c r="F108" s="205" t="s">
        <v>174</v>
      </c>
      <c r="G108" s="203"/>
      <c r="H108" s="206">
        <v>1178.4000000000001</v>
      </c>
      <c r="I108" s="207"/>
      <c r="J108" s="203"/>
      <c r="K108" s="203"/>
      <c r="L108" s="208"/>
      <c r="M108" s="209"/>
      <c r="N108" s="210"/>
      <c r="O108" s="210"/>
      <c r="P108" s="210"/>
      <c r="Q108" s="210"/>
      <c r="R108" s="210"/>
      <c r="S108" s="210"/>
      <c r="T108" s="211"/>
      <c r="U108" s="10"/>
      <c r="V108" s="10"/>
      <c r="W108" s="10"/>
      <c r="X108" s="10"/>
      <c r="Y108" s="10"/>
      <c r="Z108" s="10"/>
      <c r="AA108" s="10"/>
      <c r="AB108" s="10"/>
      <c r="AC108" s="10"/>
      <c r="AD108" s="10"/>
      <c r="AE108" s="10"/>
      <c r="AT108" s="212" t="s">
        <v>140</v>
      </c>
      <c r="AU108" s="212" t="s">
        <v>72</v>
      </c>
      <c r="AV108" s="10" t="s">
        <v>81</v>
      </c>
      <c r="AW108" s="10" t="s">
        <v>33</v>
      </c>
      <c r="AX108" s="10" t="s">
        <v>72</v>
      </c>
      <c r="AY108" s="212" t="s">
        <v>136</v>
      </c>
    </row>
    <row r="109" s="10" customFormat="1">
      <c r="A109" s="10"/>
      <c r="B109" s="202"/>
      <c r="C109" s="203"/>
      <c r="D109" s="197" t="s">
        <v>140</v>
      </c>
      <c r="E109" s="204" t="s">
        <v>19</v>
      </c>
      <c r="F109" s="205" t="s">
        <v>175</v>
      </c>
      <c r="G109" s="203"/>
      <c r="H109" s="206">
        <v>30</v>
      </c>
      <c r="I109" s="207"/>
      <c r="J109" s="203"/>
      <c r="K109" s="203"/>
      <c r="L109" s="208"/>
      <c r="M109" s="209"/>
      <c r="N109" s="210"/>
      <c r="O109" s="210"/>
      <c r="P109" s="210"/>
      <c r="Q109" s="210"/>
      <c r="R109" s="210"/>
      <c r="S109" s="210"/>
      <c r="T109" s="211"/>
      <c r="U109" s="10"/>
      <c r="V109" s="10"/>
      <c r="W109" s="10"/>
      <c r="X109" s="10"/>
      <c r="Y109" s="10"/>
      <c r="Z109" s="10"/>
      <c r="AA109" s="10"/>
      <c r="AB109" s="10"/>
      <c r="AC109" s="10"/>
      <c r="AD109" s="10"/>
      <c r="AE109" s="10"/>
      <c r="AT109" s="212" t="s">
        <v>140</v>
      </c>
      <c r="AU109" s="212" t="s">
        <v>72</v>
      </c>
      <c r="AV109" s="10" t="s">
        <v>81</v>
      </c>
      <c r="AW109" s="10" t="s">
        <v>33</v>
      </c>
      <c r="AX109" s="10" t="s">
        <v>72</v>
      </c>
      <c r="AY109" s="212" t="s">
        <v>136</v>
      </c>
    </row>
    <row r="110" s="11" customFormat="1">
      <c r="A110" s="11"/>
      <c r="B110" s="214"/>
      <c r="C110" s="215"/>
      <c r="D110" s="197" t="s">
        <v>140</v>
      </c>
      <c r="E110" s="216" t="s">
        <v>19</v>
      </c>
      <c r="F110" s="217" t="s">
        <v>162</v>
      </c>
      <c r="G110" s="215"/>
      <c r="H110" s="218">
        <v>1208.4000000000001</v>
      </c>
      <c r="I110" s="219"/>
      <c r="J110" s="215"/>
      <c r="K110" s="215"/>
      <c r="L110" s="220"/>
      <c r="M110" s="221"/>
      <c r="N110" s="222"/>
      <c r="O110" s="222"/>
      <c r="P110" s="222"/>
      <c r="Q110" s="222"/>
      <c r="R110" s="222"/>
      <c r="S110" s="222"/>
      <c r="T110" s="223"/>
      <c r="U110" s="11"/>
      <c r="V110" s="11"/>
      <c r="W110" s="11"/>
      <c r="X110" s="11"/>
      <c r="Y110" s="11"/>
      <c r="Z110" s="11"/>
      <c r="AA110" s="11"/>
      <c r="AB110" s="11"/>
      <c r="AC110" s="11"/>
      <c r="AD110" s="11"/>
      <c r="AE110" s="11"/>
      <c r="AT110" s="224" t="s">
        <v>140</v>
      </c>
      <c r="AU110" s="224" t="s">
        <v>72</v>
      </c>
      <c r="AV110" s="11" t="s">
        <v>135</v>
      </c>
      <c r="AW110" s="11" t="s">
        <v>33</v>
      </c>
      <c r="AX110" s="11" t="s">
        <v>79</v>
      </c>
      <c r="AY110" s="224" t="s">
        <v>136</v>
      </c>
    </row>
    <row r="111" s="2" customFormat="1" ht="16.5" customHeight="1">
      <c r="A111" s="35"/>
      <c r="B111" s="36"/>
      <c r="C111" s="225" t="s">
        <v>176</v>
      </c>
      <c r="D111" s="225" t="s">
        <v>177</v>
      </c>
      <c r="E111" s="226" t="s">
        <v>178</v>
      </c>
      <c r="F111" s="227" t="s">
        <v>179</v>
      </c>
      <c r="G111" s="228" t="s">
        <v>180</v>
      </c>
      <c r="H111" s="229">
        <v>1662.758</v>
      </c>
      <c r="I111" s="230"/>
      <c r="J111" s="231">
        <f>ROUND(I111*H111,2)</f>
        <v>0</v>
      </c>
      <c r="K111" s="232"/>
      <c r="L111" s="233"/>
      <c r="M111" s="234" t="s">
        <v>19</v>
      </c>
      <c r="N111" s="235" t="s">
        <v>43</v>
      </c>
      <c r="O111" s="81"/>
      <c r="P111" s="193">
        <f>O111*H111</f>
        <v>0</v>
      </c>
      <c r="Q111" s="193">
        <v>1</v>
      </c>
      <c r="R111" s="193">
        <f>Q111*H111</f>
        <v>1662.758</v>
      </c>
      <c r="S111" s="193">
        <v>0</v>
      </c>
      <c r="T111" s="194">
        <f>S111*H111</f>
        <v>0</v>
      </c>
      <c r="U111" s="35"/>
      <c r="V111" s="35"/>
      <c r="W111" s="35"/>
      <c r="X111" s="35"/>
      <c r="Y111" s="35"/>
      <c r="Z111" s="35"/>
      <c r="AA111" s="35"/>
      <c r="AB111" s="35"/>
      <c r="AC111" s="35"/>
      <c r="AD111" s="35"/>
      <c r="AE111" s="35"/>
      <c r="AR111" s="195" t="s">
        <v>181</v>
      </c>
      <c r="AT111" s="195" t="s">
        <v>177</v>
      </c>
      <c r="AU111" s="195" t="s">
        <v>72</v>
      </c>
      <c r="AY111" s="14" t="s">
        <v>136</v>
      </c>
      <c r="BE111" s="196">
        <f>IF(N111="základní",J111,0)</f>
        <v>0</v>
      </c>
      <c r="BF111" s="196">
        <f>IF(N111="snížená",J111,0)</f>
        <v>0</v>
      </c>
      <c r="BG111" s="196">
        <f>IF(N111="zákl. přenesená",J111,0)</f>
        <v>0</v>
      </c>
      <c r="BH111" s="196">
        <f>IF(N111="sníž. přenesená",J111,0)</f>
        <v>0</v>
      </c>
      <c r="BI111" s="196">
        <f>IF(N111="nulová",J111,0)</f>
        <v>0</v>
      </c>
      <c r="BJ111" s="14" t="s">
        <v>79</v>
      </c>
      <c r="BK111" s="196">
        <f>ROUND(I111*H111,2)</f>
        <v>0</v>
      </c>
      <c r="BL111" s="14" t="s">
        <v>181</v>
      </c>
      <c r="BM111" s="195" t="s">
        <v>182</v>
      </c>
    </row>
    <row r="112" s="2" customFormat="1">
      <c r="A112" s="35"/>
      <c r="B112" s="36"/>
      <c r="C112" s="37"/>
      <c r="D112" s="197" t="s">
        <v>138</v>
      </c>
      <c r="E112" s="37"/>
      <c r="F112" s="198" t="s">
        <v>179</v>
      </c>
      <c r="G112" s="37"/>
      <c r="H112" s="37"/>
      <c r="I112" s="199"/>
      <c r="J112" s="37"/>
      <c r="K112" s="37"/>
      <c r="L112" s="41"/>
      <c r="M112" s="200"/>
      <c r="N112" s="201"/>
      <c r="O112" s="81"/>
      <c r="P112" s="81"/>
      <c r="Q112" s="81"/>
      <c r="R112" s="81"/>
      <c r="S112" s="81"/>
      <c r="T112" s="82"/>
      <c r="U112" s="35"/>
      <c r="V112" s="35"/>
      <c r="W112" s="35"/>
      <c r="X112" s="35"/>
      <c r="Y112" s="35"/>
      <c r="Z112" s="35"/>
      <c r="AA112" s="35"/>
      <c r="AB112" s="35"/>
      <c r="AC112" s="35"/>
      <c r="AD112" s="35"/>
      <c r="AE112" s="35"/>
      <c r="AT112" s="14" t="s">
        <v>138</v>
      </c>
      <c r="AU112" s="14" t="s">
        <v>72</v>
      </c>
    </row>
    <row r="113" s="10" customFormat="1">
      <c r="A113" s="10"/>
      <c r="B113" s="202"/>
      <c r="C113" s="203"/>
      <c r="D113" s="197" t="s">
        <v>140</v>
      </c>
      <c r="E113" s="204" t="s">
        <v>19</v>
      </c>
      <c r="F113" s="205" t="s">
        <v>183</v>
      </c>
      <c r="G113" s="203"/>
      <c r="H113" s="206">
        <v>1662.758</v>
      </c>
      <c r="I113" s="207"/>
      <c r="J113" s="203"/>
      <c r="K113" s="203"/>
      <c r="L113" s="208"/>
      <c r="M113" s="209"/>
      <c r="N113" s="210"/>
      <c r="O113" s="210"/>
      <c r="P113" s="210"/>
      <c r="Q113" s="210"/>
      <c r="R113" s="210"/>
      <c r="S113" s="210"/>
      <c r="T113" s="211"/>
      <c r="U113" s="10"/>
      <c r="V113" s="10"/>
      <c r="W113" s="10"/>
      <c r="X113" s="10"/>
      <c r="Y113" s="10"/>
      <c r="Z113" s="10"/>
      <c r="AA113" s="10"/>
      <c r="AB113" s="10"/>
      <c r="AC113" s="10"/>
      <c r="AD113" s="10"/>
      <c r="AE113" s="10"/>
      <c r="AT113" s="212" t="s">
        <v>140</v>
      </c>
      <c r="AU113" s="212" t="s">
        <v>72</v>
      </c>
      <c r="AV113" s="10" t="s">
        <v>81</v>
      </c>
      <c r="AW113" s="10" t="s">
        <v>33</v>
      </c>
      <c r="AX113" s="10" t="s">
        <v>79</v>
      </c>
      <c r="AY113" s="212" t="s">
        <v>136</v>
      </c>
    </row>
    <row r="114" s="2" customFormat="1" ht="21.75" customHeight="1">
      <c r="A114" s="35"/>
      <c r="B114" s="36"/>
      <c r="C114" s="183" t="s">
        <v>184</v>
      </c>
      <c r="D114" s="183" t="s">
        <v>131</v>
      </c>
      <c r="E114" s="184" t="s">
        <v>185</v>
      </c>
      <c r="F114" s="185" t="s">
        <v>186</v>
      </c>
      <c r="G114" s="186" t="s">
        <v>187</v>
      </c>
      <c r="H114" s="187">
        <v>2434</v>
      </c>
      <c r="I114" s="188"/>
      <c r="J114" s="189">
        <f>ROUND(I114*H114,2)</f>
        <v>0</v>
      </c>
      <c r="K114" s="190"/>
      <c r="L114" s="41"/>
      <c r="M114" s="191" t="s">
        <v>19</v>
      </c>
      <c r="N114" s="192" t="s">
        <v>43</v>
      </c>
      <c r="O114" s="81"/>
      <c r="P114" s="193">
        <f>O114*H114</f>
        <v>0</v>
      </c>
      <c r="Q114" s="193">
        <v>0</v>
      </c>
      <c r="R114" s="193">
        <f>Q114*H114</f>
        <v>0</v>
      </c>
      <c r="S114" s="193">
        <v>0</v>
      </c>
      <c r="T114" s="194">
        <f>S114*H114</f>
        <v>0</v>
      </c>
      <c r="U114" s="35"/>
      <c r="V114" s="35"/>
      <c r="W114" s="35"/>
      <c r="X114" s="35"/>
      <c r="Y114" s="35"/>
      <c r="Z114" s="35"/>
      <c r="AA114" s="35"/>
      <c r="AB114" s="35"/>
      <c r="AC114" s="35"/>
      <c r="AD114" s="35"/>
      <c r="AE114" s="35"/>
      <c r="AR114" s="195" t="s">
        <v>135</v>
      </c>
      <c r="AT114" s="195" t="s">
        <v>131</v>
      </c>
      <c r="AU114" s="195" t="s">
        <v>72</v>
      </c>
      <c r="AY114" s="14" t="s">
        <v>136</v>
      </c>
      <c r="BE114" s="196">
        <f>IF(N114="základní",J114,0)</f>
        <v>0</v>
      </c>
      <c r="BF114" s="196">
        <f>IF(N114="snížená",J114,0)</f>
        <v>0</v>
      </c>
      <c r="BG114" s="196">
        <f>IF(N114="zákl. přenesená",J114,0)</f>
        <v>0</v>
      </c>
      <c r="BH114" s="196">
        <f>IF(N114="sníž. přenesená",J114,0)</f>
        <v>0</v>
      </c>
      <c r="BI114" s="196">
        <f>IF(N114="nulová",J114,0)</f>
        <v>0</v>
      </c>
      <c r="BJ114" s="14" t="s">
        <v>79</v>
      </c>
      <c r="BK114" s="196">
        <f>ROUND(I114*H114,2)</f>
        <v>0</v>
      </c>
      <c r="BL114" s="14" t="s">
        <v>135</v>
      </c>
      <c r="BM114" s="195" t="s">
        <v>188</v>
      </c>
    </row>
    <row r="115" s="2" customFormat="1">
      <c r="A115" s="35"/>
      <c r="B115" s="36"/>
      <c r="C115" s="37"/>
      <c r="D115" s="197" t="s">
        <v>138</v>
      </c>
      <c r="E115" s="37"/>
      <c r="F115" s="198" t="s">
        <v>189</v>
      </c>
      <c r="G115" s="37"/>
      <c r="H115" s="37"/>
      <c r="I115" s="199"/>
      <c r="J115" s="37"/>
      <c r="K115" s="37"/>
      <c r="L115" s="41"/>
      <c r="M115" s="200"/>
      <c r="N115" s="201"/>
      <c r="O115" s="81"/>
      <c r="P115" s="81"/>
      <c r="Q115" s="81"/>
      <c r="R115" s="81"/>
      <c r="S115" s="81"/>
      <c r="T115" s="82"/>
      <c r="U115" s="35"/>
      <c r="V115" s="35"/>
      <c r="W115" s="35"/>
      <c r="X115" s="35"/>
      <c r="Y115" s="35"/>
      <c r="Z115" s="35"/>
      <c r="AA115" s="35"/>
      <c r="AB115" s="35"/>
      <c r="AC115" s="35"/>
      <c r="AD115" s="35"/>
      <c r="AE115" s="35"/>
      <c r="AT115" s="14" t="s">
        <v>138</v>
      </c>
      <c r="AU115" s="14" t="s">
        <v>72</v>
      </c>
    </row>
    <row r="116" s="2" customFormat="1">
      <c r="A116" s="35"/>
      <c r="B116" s="36"/>
      <c r="C116" s="37"/>
      <c r="D116" s="197" t="s">
        <v>158</v>
      </c>
      <c r="E116" s="37"/>
      <c r="F116" s="213" t="s">
        <v>190</v>
      </c>
      <c r="G116" s="37"/>
      <c r="H116" s="37"/>
      <c r="I116" s="199"/>
      <c r="J116" s="37"/>
      <c r="K116" s="37"/>
      <c r="L116" s="41"/>
      <c r="M116" s="200"/>
      <c r="N116" s="201"/>
      <c r="O116" s="81"/>
      <c r="P116" s="81"/>
      <c r="Q116" s="81"/>
      <c r="R116" s="81"/>
      <c r="S116" s="81"/>
      <c r="T116" s="82"/>
      <c r="U116" s="35"/>
      <c r="V116" s="35"/>
      <c r="W116" s="35"/>
      <c r="X116" s="35"/>
      <c r="Y116" s="35"/>
      <c r="Z116" s="35"/>
      <c r="AA116" s="35"/>
      <c r="AB116" s="35"/>
      <c r="AC116" s="35"/>
      <c r="AD116" s="35"/>
      <c r="AE116" s="35"/>
      <c r="AT116" s="14" t="s">
        <v>158</v>
      </c>
      <c r="AU116" s="14" t="s">
        <v>72</v>
      </c>
    </row>
    <row r="117" s="2" customFormat="1" ht="16.5" customHeight="1">
      <c r="A117" s="35"/>
      <c r="B117" s="36"/>
      <c r="C117" s="183" t="s">
        <v>191</v>
      </c>
      <c r="D117" s="183" t="s">
        <v>131</v>
      </c>
      <c r="E117" s="184" t="s">
        <v>192</v>
      </c>
      <c r="F117" s="185" t="s">
        <v>193</v>
      </c>
      <c r="G117" s="186" t="s">
        <v>187</v>
      </c>
      <c r="H117" s="187">
        <v>4</v>
      </c>
      <c r="I117" s="188"/>
      <c r="J117" s="189">
        <f>ROUND(I117*H117,2)</f>
        <v>0</v>
      </c>
      <c r="K117" s="190"/>
      <c r="L117" s="41"/>
      <c r="M117" s="191" t="s">
        <v>19</v>
      </c>
      <c r="N117" s="192" t="s">
        <v>43</v>
      </c>
      <c r="O117" s="81"/>
      <c r="P117" s="193">
        <f>O117*H117</f>
        <v>0</v>
      </c>
      <c r="Q117" s="193">
        <v>0</v>
      </c>
      <c r="R117" s="193">
        <f>Q117*H117</f>
        <v>0</v>
      </c>
      <c r="S117" s="193">
        <v>0</v>
      </c>
      <c r="T117" s="194">
        <f>S117*H117</f>
        <v>0</v>
      </c>
      <c r="U117" s="35"/>
      <c r="V117" s="35"/>
      <c r="W117" s="35"/>
      <c r="X117" s="35"/>
      <c r="Y117" s="35"/>
      <c r="Z117" s="35"/>
      <c r="AA117" s="35"/>
      <c r="AB117" s="35"/>
      <c r="AC117" s="35"/>
      <c r="AD117" s="35"/>
      <c r="AE117" s="35"/>
      <c r="AR117" s="195" t="s">
        <v>135</v>
      </c>
      <c r="AT117" s="195" t="s">
        <v>131</v>
      </c>
      <c r="AU117" s="195" t="s">
        <v>72</v>
      </c>
      <c r="AY117" s="14" t="s">
        <v>136</v>
      </c>
      <c r="BE117" s="196">
        <f>IF(N117="základní",J117,0)</f>
        <v>0</v>
      </c>
      <c r="BF117" s="196">
        <f>IF(N117="snížená",J117,0)</f>
        <v>0</v>
      </c>
      <c r="BG117" s="196">
        <f>IF(N117="zákl. přenesená",J117,0)</f>
        <v>0</v>
      </c>
      <c r="BH117" s="196">
        <f>IF(N117="sníž. přenesená",J117,0)</f>
        <v>0</v>
      </c>
      <c r="BI117" s="196">
        <f>IF(N117="nulová",J117,0)</f>
        <v>0</v>
      </c>
      <c r="BJ117" s="14" t="s">
        <v>79</v>
      </c>
      <c r="BK117" s="196">
        <f>ROUND(I117*H117,2)</f>
        <v>0</v>
      </c>
      <c r="BL117" s="14" t="s">
        <v>135</v>
      </c>
      <c r="BM117" s="195" t="s">
        <v>194</v>
      </c>
    </row>
    <row r="118" s="2" customFormat="1">
      <c r="A118" s="35"/>
      <c r="B118" s="36"/>
      <c r="C118" s="37"/>
      <c r="D118" s="197" t="s">
        <v>138</v>
      </c>
      <c r="E118" s="37"/>
      <c r="F118" s="198" t="s">
        <v>195</v>
      </c>
      <c r="G118" s="37"/>
      <c r="H118" s="37"/>
      <c r="I118" s="199"/>
      <c r="J118" s="37"/>
      <c r="K118" s="37"/>
      <c r="L118" s="41"/>
      <c r="M118" s="200"/>
      <c r="N118" s="201"/>
      <c r="O118" s="81"/>
      <c r="P118" s="81"/>
      <c r="Q118" s="81"/>
      <c r="R118" s="81"/>
      <c r="S118" s="81"/>
      <c r="T118" s="82"/>
      <c r="U118" s="35"/>
      <c r="V118" s="35"/>
      <c r="W118" s="35"/>
      <c r="X118" s="35"/>
      <c r="Y118" s="35"/>
      <c r="Z118" s="35"/>
      <c r="AA118" s="35"/>
      <c r="AB118" s="35"/>
      <c r="AC118" s="35"/>
      <c r="AD118" s="35"/>
      <c r="AE118" s="35"/>
      <c r="AT118" s="14" t="s">
        <v>138</v>
      </c>
      <c r="AU118" s="14" t="s">
        <v>72</v>
      </c>
    </row>
    <row r="119" s="10" customFormat="1">
      <c r="A119" s="10"/>
      <c r="B119" s="202"/>
      <c r="C119" s="203"/>
      <c r="D119" s="197" t="s">
        <v>140</v>
      </c>
      <c r="E119" s="204" t="s">
        <v>19</v>
      </c>
      <c r="F119" s="205" t="s">
        <v>135</v>
      </c>
      <c r="G119" s="203"/>
      <c r="H119" s="206">
        <v>4</v>
      </c>
      <c r="I119" s="207"/>
      <c r="J119" s="203"/>
      <c r="K119" s="203"/>
      <c r="L119" s="208"/>
      <c r="M119" s="209"/>
      <c r="N119" s="210"/>
      <c r="O119" s="210"/>
      <c r="P119" s="210"/>
      <c r="Q119" s="210"/>
      <c r="R119" s="210"/>
      <c r="S119" s="210"/>
      <c r="T119" s="211"/>
      <c r="U119" s="10"/>
      <c r="V119" s="10"/>
      <c r="W119" s="10"/>
      <c r="X119" s="10"/>
      <c r="Y119" s="10"/>
      <c r="Z119" s="10"/>
      <c r="AA119" s="10"/>
      <c r="AB119" s="10"/>
      <c r="AC119" s="10"/>
      <c r="AD119" s="10"/>
      <c r="AE119" s="10"/>
      <c r="AT119" s="212" t="s">
        <v>140</v>
      </c>
      <c r="AU119" s="212" t="s">
        <v>72</v>
      </c>
      <c r="AV119" s="10" t="s">
        <v>81</v>
      </c>
      <c r="AW119" s="10" t="s">
        <v>33</v>
      </c>
      <c r="AX119" s="10" t="s">
        <v>79</v>
      </c>
      <c r="AY119" s="212" t="s">
        <v>136</v>
      </c>
    </row>
    <row r="120" s="2" customFormat="1" ht="16.5" customHeight="1">
      <c r="A120" s="35"/>
      <c r="B120" s="36"/>
      <c r="C120" s="183" t="s">
        <v>196</v>
      </c>
      <c r="D120" s="183" t="s">
        <v>131</v>
      </c>
      <c r="E120" s="184" t="s">
        <v>197</v>
      </c>
      <c r="F120" s="185" t="s">
        <v>198</v>
      </c>
      <c r="G120" s="186" t="s">
        <v>187</v>
      </c>
      <c r="H120" s="187">
        <v>2649</v>
      </c>
      <c r="I120" s="188"/>
      <c r="J120" s="189">
        <f>ROUND(I120*H120,2)</f>
        <v>0</v>
      </c>
      <c r="K120" s="190"/>
      <c r="L120" s="41"/>
      <c r="M120" s="191" t="s">
        <v>19</v>
      </c>
      <c r="N120" s="192" t="s">
        <v>43</v>
      </c>
      <c r="O120" s="81"/>
      <c r="P120" s="193">
        <f>O120*H120</f>
        <v>0</v>
      </c>
      <c r="Q120" s="193">
        <v>0</v>
      </c>
      <c r="R120" s="193">
        <f>Q120*H120</f>
        <v>0</v>
      </c>
      <c r="S120" s="193">
        <v>0</v>
      </c>
      <c r="T120" s="194">
        <f>S120*H120</f>
        <v>0</v>
      </c>
      <c r="U120" s="35"/>
      <c r="V120" s="35"/>
      <c r="W120" s="35"/>
      <c r="X120" s="35"/>
      <c r="Y120" s="35"/>
      <c r="Z120" s="35"/>
      <c r="AA120" s="35"/>
      <c r="AB120" s="35"/>
      <c r="AC120" s="35"/>
      <c r="AD120" s="35"/>
      <c r="AE120" s="35"/>
      <c r="AR120" s="195" t="s">
        <v>135</v>
      </c>
      <c r="AT120" s="195" t="s">
        <v>131</v>
      </c>
      <c r="AU120" s="195" t="s">
        <v>72</v>
      </c>
      <c r="AY120" s="14" t="s">
        <v>136</v>
      </c>
      <c r="BE120" s="196">
        <f>IF(N120="základní",J120,0)</f>
        <v>0</v>
      </c>
      <c r="BF120" s="196">
        <f>IF(N120="snížená",J120,0)</f>
        <v>0</v>
      </c>
      <c r="BG120" s="196">
        <f>IF(N120="zákl. přenesená",J120,0)</f>
        <v>0</v>
      </c>
      <c r="BH120" s="196">
        <f>IF(N120="sníž. přenesená",J120,0)</f>
        <v>0</v>
      </c>
      <c r="BI120" s="196">
        <f>IF(N120="nulová",J120,0)</f>
        <v>0</v>
      </c>
      <c r="BJ120" s="14" t="s">
        <v>79</v>
      </c>
      <c r="BK120" s="196">
        <f>ROUND(I120*H120,2)</f>
        <v>0</v>
      </c>
      <c r="BL120" s="14" t="s">
        <v>135</v>
      </c>
      <c r="BM120" s="195" t="s">
        <v>199</v>
      </c>
    </row>
    <row r="121" s="2" customFormat="1">
      <c r="A121" s="35"/>
      <c r="B121" s="36"/>
      <c r="C121" s="37"/>
      <c r="D121" s="197" t="s">
        <v>138</v>
      </c>
      <c r="E121" s="37"/>
      <c r="F121" s="198" t="s">
        <v>200</v>
      </c>
      <c r="G121" s="37"/>
      <c r="H121" s="37"/>
      <c r="I121" s="199"/>
      <c r="J121" s="37"/>
      <c r="K121" s="37"/>
      <c r="L121" s="41"/>
      <c r="M121" s="200"/>
      <c r="N121" s="201"/>
      <c r="O121" s="81"/>
      <c r="P121" s="81"/>
      <c r="Q121" s="81"/>
      <c r="R121" s="81"/>
      <c r="S121" s="81"/>
      <c r="T121" s="82"/>
      <c r="U121" s="35"/>
      <c r="V121" s="35"/>
      <c r="W121" s="35"/>
      <c r="X121" s="35"/>
      <c r="Y121" s="35"/>
      <c r="Z121" s="35"/>
      <c r="AA121" s="35"/>
      <c r="AB121" s="35"/>
      <c r="AC121" s="35"/>
      <c r="AD121" s="35"/>
      <c r="AE121" s="35"/>
      <c r="AT121" s="14" t="s">
        <v>138</v>
      </c>
      <c r="AU121" s="14" t="s">
        <v>72</v>
      </c>
    </row>
    <row r="122" s="2" customFormat="1" ht="16.5" customHeight="1">
      <c r="A122" s="35"/>
      <c r="B122" s="36"/>
      <c r="C122" s="183" t="s">
        <v>201</v>
      </c>
      <c r="D122" s="183" t="s">
        <v>131</v>
      </c>
      <c r="E122" s="184" t="s">
        <v>202</v>
      </c>
      <c r="F122" s="185" t="s">
        <v>203</v>
      </c>
      <c r="G122" s="186" t="s">
        <v>187</v>
      </c>
      <c r="H122" s="187">
        <v>6</v>
      </c>
      <c r="I122" s="188"/>
      <c r="J122" s="189">
        <f>ROUND(I122*H122,2)</f>
        <v>0</v>
      </c>
      <c r="K122" s="190"/>
      <c r="L122" s="41"/>
      <c r="M122" s="191" t="s">
        <v>19</v>
      </c>
      <c r="N122" s="192" t="s">
        <v>43</v>
      </c>
      <c r="O122" s="81"/>
      <c r="P122" s="193">
        <f>O122*H122</f>
        <v>0</v>
      </c>
      <c r="Q122" s="193">
        <v>0</v>
      </c>
      <c r="R122" s="193">
        <f>Q122*H122</f>
        <v>0</v>
      </c>
      <c r="S122" s="193">
        <v>0</v>
      </c>
      <c r="T122" s="194">
        <f>S122*H122</f>
        <v>0</v>
      </c>
      <c r="U122" s="35"/>
      <c r="V122" s="35"/>
      <c r="W122" s="35"/>
      <c r="X122" s="35"/>
      <c r="Y122" s="35"/>
      <c r="Z122" s="35"/>
      <c r="AA122" s="35"/>
      <c r="AB122" s="35"/>
      <c r="AC122" s="35"/>
      <c r="AD122" s="35"/>
      <c r="AE122" s="35"/>
      <c r="AR122" s="195" t="s">
        <v>135</v>
      </c>
      <c r="AT122" s="195" t="s">
        <v>131</v>
      </c>
      <c r="AU122" s="195" t="s">
        <v>72</v>
      </c>
      <c r="AY122" s="14" t="s">
        <v>136</v>
      </c>
      <c r="BE122" s="196">
        <f>IF(N122="základní",J122,0)</f>
        <v>0</v>
      </c>
      <c r="BF122" s="196">
        <f>IF(N122="snížená",J122,0)</f>
        <v>0</v>
      </c>
      <c r="BG122" s="196">
        <f>IF(N122="zákl. přenesená",J122,0)</f>
        <v>0</v>
      </c>
      <c r="BH122" s="196">
        <f>IF(N122="sníž. přenesená",J122,0)</f>
        <v>0</v>
      </c>
      <c r="BI122" s="196">
        <f>IF(N122="nulová",J122,0)</f>
        <v>0</v>
      </c>
      <c r="BJ122" s="14" t="s">
        <v>79</v>
      </c>
      <c r="BK122" s="196">
        <f>ROUND(I122*H122,2)</f>
        <v>0</v>
      </c>
      <c r="BL122" s="14" t="s">
        <v>135</v>
      </c>
      <c r="BM122" s="195" t="s">
        <v>204</v>
      </c>
    </row>
    <row r="123" s="2" customFormat="1">
      <c r="A123" s="35"/>
      <c r="B123" s="36"/>
      <c r="C123" s="37"/>
      <c r="D123" s="197" t="s">
        <v>138</v>
      </c>
      <c r="E123" s="37"/>
      <c r="F123" s="198" t="s">
        <v>205</v>
      </c>
      <c r="G123" s="37"/>
      <c r="H123" s="37"/>
      <c r="I123" s="199"/>
      <c r="J123" s="37"/>
      <c r="K123" s="37"/>
      <c r="L123" s="41"/>
      <c r="M123" s="200"/>
      <c r="N123" s="201"/>
      <c r="O123" s="81"/>
      <c r="P123" s="81"/>
      <c r="Q123" s="81"/>
      <c r="R123" s="81"/>
      <c r="S123" s="81"/>
      <c r="T123" s="82"/>
      <c r="U123" s="35"/>
      <c r="V123" s="35"/>
      <c r="W123" s="35"/>
      <c r="X123" s="35"/>
      <c r="Y123" s="35"/>
      <c r="Z123" s="35"/>
      <c r="AA123" s="35"/>
      <c r="AB123" s="35"/>
      <c r="AC123" s="35"/>
      <c r="AD123" s="35"/>
      <c r="AE123" s="35"/>
      <c r="AT123" s="14" t="s">
        <v>138</v>
      </c>
      <c r="AU123" s="14" t="s">
        <v>72</v>
      </c>
    </row>
    <row r="124" s="2" customFormat="1" ht="16.5" customHeight="1">
      <c r="A124" s="35"/>
      <c r="B124" s="36"/>
      <c r="C124" s="183" t="s">
        <v>206</v>
      </c>
      <c r="D124" s="183" t="s">
        <v>131</v>
      </c>
      <c r="E124" s="184" t="s">
        <v>207</v>
      </c>
      <c r="F124" s="185" t="s">
        <v>208</v>
      </c>
      <c r="G124" s="186" t="s">
        <v>187</v>
      </c>
      <c r="H124" s="187">
        <v>6</v>
      </c>
      <c r="I124" s="188"/>
      <c r="J124" s="189">
        <f>ROUND(I124*H124,2)</f>
        <v>0</v>
      </c>
      <c r="K124" s="190"/>
      <c r="L124" s="41"/>
      <c r="M124" s="191" t="s">
        <v>19</v>
      </c>
      <c r="N124" s="192" t="s">
        <v>43</v>
      </c>
      <c r="O124" s="81"/>
      <c r="P124" s="193">
        <f>O124*H124</f>
        <v>0</v>
      </c>
      <c r="Q124" s="193">
        <v>0</v>
      </c>
      <c r="R124" s="193">
        <f>Q124*H124</f>
        <v>0</v>
      </c>
      <c r="S124" s="193">
        <v>0</v>
      </c>
      <c r="T124" s="194">
        <f>S124*H124</f>
        <v>0</v>
      </c>
      <c r="U124" s="35"/>
      <c r="V124" s="35"/>
      <c r="W124" s="35"/>
      <c r="X124" s="35"/>
      <c r="Y124" s="35"/>
      <c r="Z124" s="35"/>
      <c r="AA124" s="35"/>
      <c r="AB124" s="35"/>
      <c r="AC124" s="35"/>
      <c r="AD124" s="35"/>
      <c r="AE124" s="35"/>
      <c r="AR124" s="195" t="s">
        <v>135</v>
      </c>
      <c r="AT124" s="195" t="s">
        <v>131</v>
      </c>
      <c r="AU124" s="195" t="s">
        <v>72</v>
      </c>
      <c r="AY124" s="14" t="s">
        <v>136</v>
      </c>
      <c r="BE124" s="196">
        <f>IF(N124="základní",J124,0)</f>
        <v>0</v>
      </c>
      <c r="BF124" s="196">
        <f>IF(N124="snížená",J124,0)</f>
        <v>0</v>
      </c>
      <c r="BG124" s="196">
        <f>IF(N124="zákl. přenesená",J124,0)</f>
        <v>0</v>
      </c>
      <c r="BH124" s="196">
        <f>IF(N124="sníž. přenesená",J124,0)</f>
        <v>0</v>
      </c>
      <c r="BI124" s="196">
        <f>IF(N124="nulová",J124,0)</f>
        <v>0</v>
      </c>
      <c r="BJ124" s="14" t="s">
        <v>79</v>
      </c>
      <c r="BK124" s="196">
        <f>ROUND(I124*H124,2)</f>
        <v>0</v>
      </c>
      <c r="BL124" s="14" t="s">
        <v>135</v>
      </c>
      <c r="BM124" s="195" t="s">
        <v>209</v>
      </c>
    </row>
    <row r="125" s="2" customFormat="1">
      <c r="A125" s="35"/>
      <c r="B125" s="36"/>
      <c r="C125" s="37"/>
      <c r="D125" s="197" t="s">
        <v>138</v>
      </c>
      <c r="E125" s="37"/>
      <c r="F125" s="198" t="s">
        <v>210</v>
      </c>
      <c r="G125" s="37"/>
      <c r="H125" s="37"/>
      <c r="I125" s="199"/>
      <c r="J125" s="37"/>
      <c r="K125" s="37"/>
      <c r="L125" s="41"/>
      <c r="M125" s="200"/>
      <c r="N125" s="201"/>
      <c r="O125" s="81"/>
      <c r="P125" s="81"/>
      <c r="Q125" s="81"/>
      <c r="R125" s="81"/>
      <c r="S125" s="81"/>
      <c r="T125" s="82"/>
      <c r="U125" s="35"/>
      <c r="V125" s="35"/>
      <c r="W125" s="35"/>
      <c r="X125" s="35"/>
      <c r="Y125" s="35"/>
      <c r="Z125" s="35"/>
      <c r="AA125" s="35"/>
      <c r="AB125" s="35"/>
      <c r="AC125" s="35"/>
      <c r="AD125" s="35"/>
      <c r="AE125" s="35"/>
      <c r="AT125" s="14" t="s">
        <v>138</v>
      </c>
      <c r="AU125" s="14" t="s">
        <v>72</v>
      </c>
    </row>
    <row r="126" s="2" customFormat="1" ht="16.5" customHeight="1">
      <c r="A126" s="35"/>
      <c r="B126" s="36"/>
      <c r="C126" s="225" t="s">
        <v>211</v>
      </c>
      <c r="D126" s="225" t="s">
        <v>177</v>
      </c>
      <c r="E126" s="226" t="s">
        <v>212</v>
      </c>
      <c r="F126" s="227" t="s">
        <v>213</v>
      </c>
      <c r="G126" s="228" t="s">
        <v>187</v>
      </c>
      <c r="H126" s="229">
        <v>6</v>
      </c>
      <c r="I126" s="230"/>
      <c r="J126" s="231">
        <f>ROUND(I126*H126,2)</f>
        <v>0</v>
      </c>
      <c r="K126" s="232"/>
      <c r="L126" s="233"/>
      <c r="M126" s="234" t="s">
        <v>19</v>
      </c>
      <c r="N126" s="235" t="s">
        <v>43</v>
      </c>
      <c r="O126" s="81"/>
      <c r="P126" s="193">
        <f>O126*H126</f>
        <v>0</v>
      </c>
      <c r="Q126" s="193">
        <v>0.01006</v>
      </c>
      <c r="R126" s="193">
        <f>Q126*H126</f>
        <v>0.060359999999999997</v>
      </c>
      <c r="S126" s="193">
        <v>0</v>
      </c>
      <c r="T126" s="194">
        <f>S126*H126</f>
        <v>0</v>
      </c>
      <c r="U126" s="35"/>
      <c r="V126" s="35"/>
      <c r="W126" s="35"/>
      <c r="X126" s="35"/>
      <c r="Y126" s="35"/>
      <c r="Z126" s="35"/>
      <c r="AA126" s="35"/>
      <c r="AB126" s="35"/>
      <c r="AC126" s="35"/>
      <c r="AD126" s="35"/>
      <c r="AE126" s="35"/>
      <c r="AR126" s="195" t="s">
        <v>184</v>
      </c>
      <c r="AT126" s="195" t="s">
        <v>177</v>
      </c>
      <c r="AU126" s="195" t="s">
        <v>72</v>
      </c>
      <c r="AY126" s="14" t="s">
        <v>136</v>
      </c>
      <c r="BE126" s="196">
        <f>IF(N126="základní",J126,0)</f>
        <v>0</v>
      </c>
      <c r="BF126" s="196">
        <f>IF(N126="snížená",J126,0)</f>
        <v>0</v>
      </c>
      <c r="BG126" s="196">
        <f>IF(N126="zákl. přenesená",J126,0)</f>
        <v>0</v>
      </c>
      <c r="BH126" s="196">
        <f>IF(N126="sníž. přenesená",J126,0)</f>
        <v>0</v>
      </c>
      <c r="BI126" s="196">
        <f>IF(N126="nulová",J126,0)</f>
        <v>0</v>
      </c>
      <c r="BJ126" s="14" t="s">
        <v>79</v>
      </c>
      <c r="BK126" s="196">
        <f>ROUND(I126*H126,2)</f>
        <v>0</v>
      </c>
      <c r="BL126" s="14" t="s">
        <v>135</v>
      </c>
      <c r="BM126" s="195" t="s">
        <v>214</v>
      </c>
    </row>
    <row r="127" s="2" customFormat="1">
      <c r="A127" s="35"/>
      <c r="B127" s="36"/>
      <c r="C127" s="37"/>
      <c r="D127" s="197" t="s">
        <v>138</v>
      </c>
      <c r="E127" s="37"/>
      <c r="F127" s="198" t="s">
        <v>213</v>
      </c>
      <c r="G127" s="37"/>
      <c r="H127" s="37"/>
      <c r="I127" s="199"/>
      <c r="J127" s="37"/>
      <c r="K127" s="37"/>
      <c r="L127" s="41"/>
      <c r="M127" s="200"/>
      <c r="N127" s="201"/>
      <c r="O127" s="81"/>
      <c r="P127" s="81"/>
      <c r="Q127" s="81"/>
      <c r="R127" s="81"/>
      <c r="S127" s="81"/>
      <c r="T127" s="82"/>
      <c r="U127" s="35"/>
      <c r="V127" s="35"/>
      <c r="W127" s="35"/>
      <c r="X127" s="35"/>
      <c r="Y127" s="35"/>
      <c r="Z127" s="35"/>
      <c r="AA127" s="35"/>
      <c r="AB127" s="35"/>
      <c r="AC127" s="35"/>
      <c r="AD127" s="35"/>
      <c r="AE127" s="35"/>
      <c r="AT127" s="14" t="s">
        <v>138</v>
      </c>
      <c r="AU127" s="14" t="s">
        <v>72</v>
      </c>
    </row>
    <row r="128" s="2" customFormat="1" ht="16.5" customHeight="1">
      <c r="A128" s="35"/>
      <c r="B128" s="36"/>
      <c r="C128" s="225" t="s">
        <v>215</v>
      </c>
      <c r="D128" s="225" t="s">
        <v>177</v>
      </c>
      <c r="E128" s="226" t="s">
        <v>216</v>
      </c>
      <c r="F128" s="227" t="s">
        <v>217</v>
      </c>
      <c r="G128" s="228" t="s">
        <v>187</v>
      </c>
      <c r="H128" s="229">
        <v>4958</v>
      </c>
      <c r="I128" s="230"/>
      <c r="J128" s="231">
        <f>ROUND(I128*H128,2)</f>
        <v>0</v>
      </c>
      <c r="K128" s="232"/>
      <c r="L128" s="233"/>
      <c r="M128" s="234" t="s">
        <v>19</v>
      </c>
      <c r="N128" s="235" t="s">
        <v>43</v>
      </c>
      <c r="O128" s="81"/>
      <c r="P128" s="193">
        <f>O128*H128</f>
        <v>0</v>
      </c>
      <c r="Q128" s="193">
        <v>0.00018000000000000001</v>
      </c>
      <c r="R128" s="193">
        <f>Q128*H128</f>
        <v>0.89244000000000001</v>
      </c>
      <c r="S128" s="193">
        <v>0</v>
      </c>
      <c r="T128" s="194">
        <f>S128*H128</f>
        <v>0</v>
      </c>
      <c r="U128" s="35"/>
      <c r="V128" s="35"/>
      <c r="W128" s="35"/>
      <c r="X128" s="35"/>
      <c r="Y128" s="35"/>
      <c r="Z128" s="35"/>
      <c r="AA128" s="35"/>
      <c r="AB128" s="35"/>
      <c r="AC128" s="35"/>
      <c r="AD128" s="35"/>
      <c r="AE128" s="35"/>
      <c r="AR128" s="195" t="s">
        <v>181</v>
      </c>
      <c r="AT128" s="195" t="s">
        <v>177</v>
      </c>
      <c r="AU128" s="195" t="s">
        <v>72</v>
      </c>
      <c r="AY128" s="14" t="s">
        <v>136</v>
      </c>
      <c r="BE128" s="196">
        <f>IF(N128="základní",J128,0)</f>
        <v>0</v>
      </c>
      <c r="BF128" s="196">
        <f>IF(N128="snížená",J128,0)</f>
        <v>0</v>
      </c>
      <c r="BG128" s="196">
        <f>IF(N128="zákl. přenesená",J128,0)</f>
        <v>0</v>
      </c>
      <c r="BH128" s="196">
        <f>IF(N128="sníž. přenesená",J128,0)</f>
        <v>0</v>
      </c>
      <c r="BI128" s="196">
        <f>IF(N128="nulová",J128,0)</f>
        <v>0</v>
      </c>
      <c r="BJ128" s="14" t="s">
        <v>79</v>
      </c>
      <c r="BK128" s="196">
        <f>ROUND(I128*H128,2)</f>
        <v>0</v>
      </c>
      <c r="BL128" s="14" t="s">
        <v>181</v>
      </c>
      <c r="BM128" s="195" t="s">
        <v>218</v>
      </c>
    </row>
    <row r="129" s="2" customFormat="1">
      <c r="A129" s="35"/>
      <c r="B129" s="36"/>
      <c r="C129" s="37"/>
      <c r="D129" s="197" t="s">
        <v>138</v>
      </c>
      <c r="E129" s="37"/>
      <c r="F129" s="198" t="s">
        <v>217</v>
      </c>
      <c r="G129" s="37"/>
      <c r="H129" s="37"/>
      <c r="I129" s="199"/>
      <c r="J129" s="37"/>
      <c r="K129" s="37"/>
      <c r="L129" s="41"/>
      <c r="M129" s="200"/>
      <c r="N129" s="201"/>
      <c r="O129" s="81"/>
      <c r="P129" s="81"/>
      <c r="Q129" s="81"/>
      <c r="R129" s="81"/>
      <c r="S129" s="81"/>
      <c r="T129" s="82"/>
      <c r="U129" s="35"/>
      <c r="V129" s="35"/>
      <c r="W129" s="35"/>
      <c r="X129" s="35"/>
      <c r="Y129" s="35"/>
      <c r="Z129" s="35"/>
      <c r="AA129" s="35"/>
      <c r="AB129" s="35"/>
      <c r="AC129" s="35"/>
      <c r="AD129" s="35"/>
      <c r="AE129" s="35"/>
      <c r="AT129" s="14" t="s">
        <v>138</v>
      </c>
      <c r="AU129" s="14" t="s">
        <v>72</v>
      </c>
    </row>
    <row r="130" s="10" customFormat="1">
      <c r="A130" s="10"/>
      <c r="B130" s="202"/>
      <c r="C130" s="203"/>
      <c r="D130" s="197" t="s">
        <v>140</v>
      </c>
      <c r="E130" s="204" t="s">
        <v>19</v>
      </c>
      <c r="F130" s="205" t="s">
        <v>219</v>
      </c>
      <c r="G130" s="203"/>
      <c r="H130" s="206">
        <v>4958</v>
      </c>
      <c r="I130" s="207"/>
      <c r="J130" s="203"/>
      <c r="K130" s="203"/>
      <c r="L130" s="208"/>
      <c r="M130" s="209"/>
      <c r="N130" s="210"/>
      <c r="O130" s="210"/>
      <c r="P130" s="210"/>
      <c r="Q130" s="210"/>
      <c r="R130" s="210"/>
      <c r="S130" s="210"/>
      <c r="T130" s="211"/>
      <c r="U130" s="10"/>
      <c r="V130" s="10"/>
      <c r="W130" s="10"/>
      <c r="X130" s="10"/>
      <c r="Y130" s="10"/>
      <c r="Z130" s="10"/>
      <c r="AA130" s="10"/>
      <c r="AB130" s="10"/>
      <c r="AC130" s="10"/>
      <c r="AD130" s="10"/>
      <c r="AE130" s="10"/>
      <c r="AT130" s="212" t="s">
        <v>140</v>
      </c>
      <c r="AU130" s="212" t="s">
        <v>72</v>
      </c>
      <c r="AV130" s="10" t="s">
        <v>81</v>
      </c>
      <c r="AW130" s="10" t="s">
        <v>33</v>
      </c>
      <c r="AX130" s="10" t="s">
        <v>79</v>
      </c>
      <c r="AY130" s="212" t="s">
        <v>136</v>
      </c>
    </row>
    <row r="131" s="2" customFormat="1" ht="16.5" customHeight="1">
      <c r="A131" s="35"/>
      <c r="B131" s="36"/>
      <c r="C131" s="225" t="s">
        <v>8</v>
      </c>
      <c r="D131" s="225" t="s">
        <v>177</v>
      </c>
      <c r="E131" s="226" t="s">
        <v>220</v>
      </c>
      <c r="F131" s="227" t="s">
        <v>221</v>
      </c>
      <c r="G131" s="228" t="s">
        <v>187</v>
      </c>
      <c r="H131" s="229">
        <v>9916</v>
      </c>
      <c r="I131" s="230"/>
      <c r="J131" s="231">
        <f>ROUND(I131*H131,2)</f>
        <v>0</v>
      </c>
      <c r="K131" s="232"/>
      <c r="L131" s="233"/>
      <c r="M131" s="234" t="s">
        <v>19</v>
      </c>
      <c r="N131" s="235" t="s">
        <v>43</v>
      </c>
      <c r="O131" s="81"/>
      <c r="P131" s="193">
        <f>O131*H131</f>
        <v>0</v>
      </c>
      <c r="Q131" s="193">
        <v>0.00123</v>
      </c>
      <c r="R131" s="193">
        <f>Q131*H131</f>
        <v>12.196679999999999</v>
      </c>
      <c r="S131" s="193">
        <v>0</v>
      </c>
      <c r="T131" s="194">
        <f>S131*H131</f>
        <v>0</v>
      </c>
      <c r="U131" s="35"/>
      <c r="V131" s="35"/>
      <c r="W131" s="35"/>
      <c r="X131" s="35"/>
      <c r="Y131" s="35"/>
      <c r="Z131" s="35"/>
      <c r="AA131" s="35"/>
      <c r="AB131" s="35"/>
      <c r="AC131" s="35"/>
      <c r="AD131" s="35"/>
      <c r="AE131" s="35"/>
      <c r="AR131" s="195" t="s">
        <v>181</v>
      </c>
      <c r="AT131" s="195" t="s">
        <v>177</v>
      </c>
      <c r="AU131" s="195" t="s">
        <v>72</v>
      </c>
      <c r="AY131" s="14" t="s">
        <v>136</v>
      </c>
      <c r="BE131" s="196">
        <f>IF(N131="základní",J131,0)</f>
        <v>0</v>
      </c>
      <c r="BF131" s="196">
        <f>IF(N131="snížená",J131,0)</f>
        <v>0</v>
      </c>
      <c r="BG131" s="196">
        <f>IF(N131="zákl. přenesená",J131,0)</f>
        <v>0</v>
      </c>
      <c r="BH131" s="196">
        <f>IF(N131="sníž. přenesená",J131,0)</f>
        <v>0</v>
      </c>
      <c r="BI131" s="196">
        <f>IF(N131="nulová",J131,0)</f>
        <v>0</v>
      </c>
      <c r="BJ131" s="14" t="s">
        <v>79</v>
      </c>
      <c r="BK131" s="196">
        <f>ROUND(I131*H131,2)</f>
        <v>0</v>
      </c>
      <c r="BL131" s="14" t="s">
        <v>181</v>
      </c>
      <c r="BM131" s="195" t="s">
        <v>222</v>
      </c>
    </row>
    <row r="132" s="2" customFormat="1">
      <c r="A132" s="35"/>
      <c r="B132" s="36"/>
      <c r="C132" s="37"/>
      <c r="D132" s="197" t="s">
        <v>138</v>
      </c>
      <c r="E132" s="37"/>
      <c r="F132" s="198" t="s">
        <v>221</v>
      </c>
      <c r="G132" s="37"/>
      <c r="H132" s="37"/>
      <c r="I132" s="199"/>
      <c r="J132" s="37"/>
      <c r="K132" s="37"/>
      <c r="L132" s="41"/>
      <c r="M132" s="200"/>
      <c r="N132" s="201"/>
      <c r="O132" s="81"/>
      <c r="P132" s="81"/>
      <c r="Q132" s="81"/>
      <c r="R132" s="81"/>
      <c r="S132" s="81"/>
      <c r="T132" s="82"/>
      <c r="U132" s="35"/>
      <c r="V132" s="35"/>
      <c r="W132" s="35"/>
      <c r="X132" s="35"/>
      <c r="Y132" s="35"/>
      <c r="Z132" s="35"/>
      <c r="AA132" s="35"/>
      <c r="AB132" s="35"/>
      <c r="AC132" s="35"/>
      <c r="AD132" s="35"/>
      <c r="AE132" s="35"/>
      <c r="AT132" s="14" t="s">
        <v>138</v>
      </c>
      <c r="AU132" s="14" t="s">
        <v>72</v>
      </c>
    </row>
    <row r="133" s="10" customFormat="1">
      <c r="A133" s="10"/>
      <c r="B133" s="202"/>
      <c r="C133" s="203"/>
      <c r="D133" s="197" t="s">
        <v>140</v>
      </c>
      <c r="E133" s="204" t="s">
        <v>19</v>
      </c>
      <c r="F133" s="205" t="s">
        <v>223</v>
      </c>
      <c r="G133" s="203"/>
      <c r="H133" s="206">
        <v>9916</v>
      </c>
      <c r="I133" s="207"/>
      <c r="J133" s="203"/>
      <c r="K133" s="203"/>
      <c r="L133" s="208"/>
      <c r="M133" s="209"/>
      <c r="N133" s="210"/>
      <c r="O133" s="210"/>
      <c r="P133" s="210"/>
      <c r="Q133" s="210"/>
      <c r="R133" s="210"/>
      <c r="S133" s="210"/>
      <c r="T133" s="211"/>
      <c r="U133" s="10"/>
      <c r="V133" s="10"/>
      <c r="W133" s="10"/>
      <c r="X133" s="10"/>
      <c r="Y133" s="10"/>
      <c r="Z133" s="10"/>
      <c r="AA133" s="10"/>
      <c r="AB133" s="10"/>
      <c r="AC133" s="10"/>
      <c r="AD133" s="10"/>
      <c r="AE133" s="10"/>
      <c r="AT133" s="212" t="s">
        <v>140</v>
      </c>
      <c r="AU133" s="212" t="s">
        <v>72</v>
      </c>
      <c r="AV133" s="10" t="s">
        <v>81</v>
      </c>
      <c r="AW133" s="10" t="s">
        <v>33</v>
      </c>
      <c r="AX133" s="10" t="s">
        <v>79</v>
      </c>
      <c r="AY133" s="212" t="s">
        <v>136</v>
      </c>
    </row>
    <row r="134" s="2" customFormat="1" ht="16.5" customHeight="1">
      <c r="A134" s="35"/>
      <c r="B134" s="36"/>
      <c r="C134" s="183" t="s">
        <v>224</v>
      </c>
      <c r="D134" s="183" t="s">
        <v>131</v>
      </c>
      <c r="E134" s="184" t="s">
        <v>225</v>
      </c>
      <c r="F134" s="185" t="s">
        <v>226</v>
      </c>
      <c r="G134" s="186" t="s">
        <v>144</v>
      </c>
      <c r="H134" s="187">
        <v>81.375</v>
      </c>
      <c r="I134" s="188"/>
      <c r="J134" s="189">
        <f>ROUND(I134*H134,2)</f>
        <v>0</v>
      </c>
      <c r="K134" s="190"/>
      <c r="L134" s="41"/>
      <c r="M134" s="191" t="s">
        <v>19</v>
      </c>
      <c r="N134" s="192" t="s">
        <v>43</v>
      </c>
      <c r="O134" s="81"/>
      <c r="P134" s="193">
        <f>O134*H134</f>
        <v>0</v>
      </c>
      <c r="Q134" s="193">
        <v>0</v>
      </c>
      <c r="R134" s="193">
        <f>Q134*H134</f>
        <v>0</v>
      </c>
      <c r="S134" s="193">
        <v>0</v>
      </c>
      <c r="T134" s="194">
        <f>S134*H134</f>
        <v>0</v>
      </c>
      <c r="U134" s="35"/>
      <c r="V134" s="35"/>
      <c r="W134" s="35"/>
      <c r="X134" s="35"/>
      <c r="Y134" s="35"/>
      <c r="Z134" s="35"/>
      <c r="AA134" s="35"/>
      <c r="AB134" s="35"/>
      <c r="AC134" s="35"/>
      <c r="AD134" s="35"/>
      <c r="AE134" s="35"/>
      <c r="AR134" s="195" t="s">
        <v>135</v>
      </c>
      <c r="AT134" s="195" t="s">
        <v>131</v>
      </c>
      <c r="AU134" s="195" t="s">
        <v>72</v>
      </c>
      <c r="AY134" s="14" t="s">
        <v>136</v>
      </c>
      <c r="BE134" s="196">
        <f>IF(N134="základní",J134,0)</f>
        <v>0</v>
      </c>
      <c r="BF134" s="196">
        <f>IF(N134="snížená",J134,0)</f>
        <v>0</v>
      </c>
      <c r="BG134" s="196">
        <f>IF(N134="zákl. přenesená",J134,0)</f>
        <v>0</v>
      </c>
      <c r="BH134" s="196">
        <f>IF(N134="sníž. přenesená",J134,0)</f>
        <v>0</v>
      </c>
      <c r="BI134" s="196">
        <f>IF(N134="nulová",J134,0)</f>
        <v>0</v>
      </c>
      <c r="BJ134" s="14" t="s">
        <v>79</v>
      </c>
      <c r="BK134" s="196">
        <f>ROUND(I134*H134,2)</f>
        <v>0</v>
      </c>
      <c r="BL134" s="14" t="s">
        <v>135</v>
      </c>
      <c r="BM134" s="195" t="s">
        <v>227</v>
      </c>
    </row>
    <row r="135" s="2" customFormat="1">
      <c r="A135" s="35"/>
      <c r="B135" s="36"/>
      <c r="C135" s="37"/>
      <c r="D135" s="197" t="s">
        <v>138</v>
      </c>
      <c r="E135" s="37"/>
      <c r="F135" s="198" t="s">
        <v>228</v>
      </c>
      <c r="G135" s="37"/>
      <c r="H135" s="37"/>
      <c r="I135" s="199"/>
      <c r="J135" s="37"/>
      <c r="K135" s="37"/>
      <c r="L135" s="41"/>
      <c r="M135" s="200"/>
      <c r="N135" s="201"/>
      <c r="O135" s="81"/>
      <c r="P135" s="81"/>
      <c r="Q135" s="81"/>
      <c r="R135" s="81"/>
      <c r="S135" s="81"/>
      <c r="T135" s="82"/>
      <c r="U135" s="35"/>
      <c r="V135" s="35"/>
      <c r="W135" s="35"/>
      <c r="X135" s="35"/>
      <c r="Y135" s="35"/>
      <c r="Z135" s="35"/>
      <c r="AA135" s="35"/>
      <c r="AB135" s="35"/>
      <c r="AC135" s="35"/>
      <c r="AD135" s="35"/>
      <c r="AE135" s="35"/>
      <c r="AT135" s="14" t="s">
        <v>138</v>
      </c>
      <c r="AU135" s="14" t="s">
        <v>72</v>
      </c>
    </row>
    <row r="136" s="10" customFormat="1">
      <c r="A136" s="10"/>
      <c r="B136" s="202"/>
      <c r="C136" s="203"/>
      <c r="D136" s="197" t="s">
        <v>140</v>
      </c>
      <c r="E136" s="204" t="s">
        <v>19</v>
      </c>
      <c r="F136" s="205" t="s">
        <v>229</v>
      </c>
      <c r="G136" s="203"/>
      <c r="H136" s="206">
        <v>9</v>
      </c>
      <c r="I136" s="207"/>
      <c r="J136" s="203"/>
      <c r="K136" s="203"/>
      <c r="L136" s="208"/>
      <c r="M136" s="209"/>
      <c r="N136" s="210"/>
      <c r="O136" s="210"/>
      <c r="P136" s="210"/>
      <c r="Q136" s="210"/>
      <c r="R136" s="210"/>
      <c r="S136" s="210"/>
      <c r="T136" s="211"/>
      <c r="U136" s="10"/>
      <c r="V136" s="10"/>
      <c r="W136" s="10"/>
      <c r="X136" s="10"/>
      <c r="Y136" s="10"/>
      <c r="Z136" s="10"/>
      <c r="AA136" s="10"/>
      <c r="AB136" s="10"/>
      <c r="AC136" s="10"/>
      <c r="AD136" s="10"/>
      <c r="AE136" s="10"/>
      <c r="AT136" s="212" t="s">
        <v>140</v>
      </c>
      <c r="AU136" s="212" t="s">
        <v>72</v>
      </c>
      <c r="AV136" s="10" t="s">
        <v>81</v>
      </c>
      <c r="AW136" s="10" t="s">
        <v>33</v>
      </c>
      <c r="AX136" s="10" t="s">
        <v>72</v>
      </c>
      <c r="AY136" s="212" t="s">
        <v>136</v>
      </c>
    </row>
    <row r="137" s="10" customFormat="1">
      <c r="A137" s="10"/>
      <c r="B137" s="202"/>
      <c r="C137" s="203"/>
      <c r="D137" s="197" t="s">
        <v>140</v>
      </c>
      <c r="E137" s="204" t="s">
        <v>19</v>
      </c>
      <c r="F137" s="205" t="s">
        <v>230</v>
      </c>
      <c r="G137" s="203"/>
      <c r="H137" s="206">
        <v>22.5</v>
      </c>
      <c r="I137" s="207"/>
      <c r="J137" s="203"/>
      <c r="K137" s="203"/>
      <c r="L137" s="208"/>
      <c r="M137" s="209"/>
      <c r="N137" s="210"/>
      <c r="O137" s="210"/>
      <c r="P137" s="210"/>
      <c r="Q137" s="210"/>
      <c r="R137" s="210"/>
      <c r="S137" s="210"/>
      <c r="T137" s="211"/>
      <c r="U137" s="10"/>
      <c r="V137" s="10"/>
      <c r="W137" s="10"/>
      <c r="X137" s="10"/>
      <c r="Y137" s="10"/>
      <c r="Z137" s="10"/>
      <c r="AA137" s="10"/>
      <c r="AB137" s="10"/>
      <c r="AC137" s="10"/>
      <c r="AD137" s="10"/>
      <c r="AE137" s="10"/>
      <c r="AT137" s="212" t="s">
        <v>140</v>
      </c>
      <c r="AU137" s="212" t="s">
        <v>72</v>
      </c>
      <c r="AV137" s="10" t="s">
        <v>81</v>
      </c>
      <c r="AW137" s="10" t="s">
        <v>33</v>
      </c>
      <c r="AX137" s="10" t="s">
        <v>72</v>
      </c>
      <c r="AY137" s="212" t="s">
        <v>136</v>
      </c>
    </row>
    <row r="138" s="10" customFormat="1">
      <c r="A138" s="10"/>
      <c r="B138" s="202"/>
      <c r="C138" s="203"/>
      <c r="D138" s="197" t="s">
        <v>140</v>
      </c>
      <c r="E138" s="204" t="s">
        <v>19</v>
      </c>
      <c r="F138" s="205" t="s">
        <v>231</v>
      </c>
      <c r="G138" s="203"/>
      <c r="H138" s="206">
        <v>24</v>
      </c>
      <c r="I138" s="207"/>
      <c r="J138" s="203"/>
      <c r="K138" s="203"/>
      <c r="L138" s="208"/>
      <c r="M138" s="209"/>
      <c r="N138" s="210"/>
      <c r="O138" s="210"/>
      <c r="P138" s="210"/>
      <c r="Q138" s="210"/>
      <c r="R138" s="210"/>
      <c r="S138" s="210"/>
      <c r="T138" s="211"/>
      <c r="U138" s="10"/>
      <c r="V138" s="10"/>
      <c r="W138" s="10"/>
      <c r="X138" s="10"/>
      <c r="Y138" s="10"/>
      <c r="Z138" s="10"/>
      <c r="AA138" s="10"/>
      <c r="AB138" s="10"/>
      <c r="AC138" s="10"/>
      <c r="AD138" s="10"/>
      <c r="AE138" s="10"/>
      <c r="AT138" s="212" t="s">
        <v>140</v>
      </c>
      <c r="AU138" s="212" t="s">
        <v>72</v>
      </c>
      <c r="AV138" s="10" t="s">
        <v>81</v>
      </c>
      <c r="AW138" s="10" t="s">
        <v>33</v>
      </c>
      <c r="AX138" s="10" t="s">
        <v>72</v>
      </c>
      <c r="AY138" s="212" t="s">
        <v>136</v>
      </c>
    </row>
    <row r="139" s="10" customFormat="1">
      <c r="A139" s="10"/>
      <c r="B139" s="202"/>
      <c r="C139" s="203"/>
      <c r="D139" s="197" t="s">
        <v>140</v>
      </c>
      <c r="E139" s="204" t="s">
        <v>19</v>
      </c>
      <c r="F139" s="205" t="s">
        <v>232</v>
      </c>
      <c r="G139" s="203"/>
      <c r="H139" s="206">
        <v>25.875</v>
      </c>
      <c r="I139" s="207"/>
      <c r="J139" s="203"/>
      <c r="K139" s="203"/>
      <c r="L139" s="208"/>
      <c r="M139" s="209"/>
      <c r="N139" s="210"/>
      <c r="O139" s="210"/>
      <c r="P139" s="210"/>
      <c r="Q139" s="210"/>
      <c r="R139" s="210"/>
      <c r="S139" s="210"/>
      <c r="T139" s="211"/>
      <c r="U139" s="10"/>
      <c r="V139" s="10"/>
      <c r="W139" s="10"/>
      <c r="X139" s="10"/>
      <c r="Y139" s="10"/>
      <c r="Z139" s="10"/>
      <c r="AA139" s="10"/>
      <c r="AB139" s="10"/>
      <c r="AC139" s="10"/>
      <c r="AD139" s="10"/>
      <c r="AE139" s="10"/>
      <c r="AT139" s="212" t="s">
        <v>140</v>
      </c>
      <c r="AU139" s="212" t="s">
        <v>72</v>
      </c>
      <c r="AV139" s="10" t="s">
        <v>81</v>
      </c>
      <c r="AW139" s="10" t="s">
        <v>33</v>
      </c>
      <c r="AX139" s="10" t="s">
        <v>72</v>
      </c>
      <c r="AY139" s="212" t="s">
        <v>136</v>
      </c>
    </row>
    <row r="140" s="11" customFormat="1">
      <c r="A140" s="11"/>
      <c r="B140" s="214"/>
      <c r="C140" s="215"/>
      <c r="D140" s="197" t="s">
        <v>140</v>
      </c>
      <c r="E140" s="216" t="s">
        <v>19</v>
      </c>
      <c r="F140" s="217" t="s">
        <v>162</v>
      </c>
      <c r="G140" s="215"/>
      <c r="H140" s="218">
        <v>81.375</v>
      </c>
      <c r="I140" s="219"/>
      <c r="J140" s="215"/>
      <c r="K140" s="215"/>
      <c r="L140" s="220"/>
      <c r="M140" s="221"/>
      <c r="N140" s="222"/>
      <c r="O140" s="222"/>
      <c r="P140" s="222"/>
      <c r="Q140" s="222"/>
      <c r="R140" s="222"/>
      <c r="S140" s="222"/>
      <c r="T140" s="223"/>
      <c r="U140" s="11"/>
      <c r="V140" s="11"/>
      <c r="W140" s="11"/>
      <c r="X140" s="11"/>
      <c r="Y140" s="11"/>
      <c r="Z140" s="11"/>
      <c r="AA140" s="11"/>
      <c r="AB140" s="11"/>
      <c r="AC140" s="11"/>
      <c r="AD140" s="11"/>
      <c r="AE140" s="11"/>
      <c r="AT140" s="224" t="s">
        <v>140</v>
      </c>
      <c r="AU140" s="224" t="s">
        <v>72</v>
      </c>
      <c r="AV140" s="11" t="s">
        <v>135</v>
      </c>
      <c r="AW140" s="11" t="s">
        <v>33</v>
      </c>
      <c r="AX140" s="11" t="s">
        <v>79</v>
      </c>
      <c r="AY140" s="224" t="s">
        <v>136</v>
      </c>
    </row>
    <row r="141" s="2" customFormat="1" ht="16.5" customHeight="1">
      <c r="A141" s="35"/>
      <c r="B141" s="36"/>
      <c r="C141" s="183" t="s">
        <v>233</v>
      </c>
      <c r="D141" s="183" t="s">
        <v>131</v>
      </c>
      <c r="E141" s="184" t="s">
        <v>234</v>
      </c>
      <c r="F141" s="185" t="s">
        <v>235</v>
      </c>
      <c r="G141" s="186" t="s">
        <v>180</v>
      </c>
      <c r="H141" s="187">
        <v>0.35999999999999999</v>
      </c>
      <c r="I141" s="188"/>
      <c r="J141" s="189">
        <f>ROUND(I141*H141,2)</f>
        <v>0</v>
      </c>
      <c r="K141" s="190"/>
      <c r="L141" s="41"/>
      <c r="M141" s="191" t="s">
        <v>19</v>
      </c>
      <c r="N141" s="192" t="s">
        <v>43</v>
      </c>
      <c r="O141" s="81"/>
      <c r="P141" s="193">
        <f>O141*H141</f>
        <v>0</v>
      </c>
      <c r="Q141" s="193">
        <v>0</v>
      </c>
      <c r="R141" s="193">
        <f>Q141*H141</f>
        <v>0</v>
      </c>
      <c r="S141" s="193">
        <v>0</v>
      </c>
      <c r="T141" s="194">
        <f>S141*H141</f>
        <v>0</v>
      </c>
      <c r="U141" s="35"/>
      <c r="V141" s="35"/>
      <c r="W141" s="35"/>
      <c r="X141" s="35"/>
      <c r="Y141" s="35"/>
      <c r="Z141" s="35"/>
      <c r="AA141" s="35"/>
      <c r="AB141" s="35"/>
      <c r="AC141" s="35"/>
      <c r="AD141" s="35"/>
      <c r="AE141" s="35"/>
      <c r="AR141" s="195" t="s">
        <v>135</v>
      </c>
      <c r="AT141" s="195" t="s">
        <v>131</v>
      </c>
      <c r="AU141" s="195" t="s">
        <v>72</v>
      </c>
      <c r="AY141" s="14" t="s">
        <v>136</v>
      </c>
      <c r="BE141" s="196">
        <f>IF(N141="základní",J141,0)</f>
        <v>0</v>
      </c>
      <c r="BF141" s="196">
        <f>IF(N141="snížená",J141,0)</f>
        <v>0</v>
      </c>
      <c r="BG141" s="196">
        <f>IF(N141="zákl. přenesená",J141,0)</f>
        <v>0</v>
      </c>
      <c r="BH141" s="196">
        <f>IF(N141="sníž. přenesená",J141,0)</f>
        <v>0</v>
      </c>
      <c r="BI141" s="196">
        <f>IF(N141="nulová",J141,0)</f>
        <v>0</v>
      </c>
      <c r="BJ141" s="14" t="s">
        <v>79</v>
      </c>
      <c r="BK141" s="196">
        <f>ROUND(I141*H141,2)</f>
        <v>0</v>
      </c>
      <c r="BL141" s="14" t="s">
        <v>135</v>
      </c>
      <c r="BM141" s="195" t="s">
        <v>236</v>
      </c>
    </row>
    <row r="142" s="2" customFormat="1">
      <c r="A142" s="35"/>
      <c r="B142" s="36"/>
      <c r="C142" s="37"/>
      <c r="D142" s="197" t="s">
        <v>138</v>
      </c>
      <c r="E142" s="37"/>
      <c r="F142" s="198" t="s">
        <v>237</v>
      </c>
      <c r="G142" s="37"/>
      <c r="H142" s="37"/>
      <c r="I142" s="199"/>
      <c r="J142" s="37"/>
      <c r="K142" s="37"/>
      <c r="L142" s="41"/>
      <c r="M142" s="200"/>
      <c r="N142" s="201"/>
      <c r="O142" s="81"/>
      <c r="P142" s="81"/>
      <c r="Q142" s="81"/>
      <c r="R142" s="81"/>
      <c r="S142" s="81"/>
      <c r="T142" s="82"/>
      <c r="U142" s="35"/>
      <c r="V142" s="35"/>
      <c r="W142" s="35"/>
      <c r="X142" s="35"/>
      <c r="Y142" s="35"/>
      <c r="Z142" s="35"/>
      <c r="AA142" s="35"/>
      <c r="AB142" s="35"/>
      <c r="AC142" s="35"/>
      <c r="AD142" s="35"/>
      <c r="AE142" s="35"/>
      <c r="AT142" s="14" t="s">
        <v>138</v>
      </c>
      <c r="AU142" s="14" t="s">
        <v>72</v>
      </c>
    </row>
    <row r="143" s="10" customFormat="1">
      <c r="A143" s="10"/>
      <c r="B143" s="202"/>
      <c r="C143" s="203"/>
      <c r="D143" s="197" t="s">
        <v>140</v>
      </c>
      <c r="E143" s="204" t="s">
        <v>19</v>
      </c>
      <c r="F143" s="205" t="s">
        <v>238</v>
      </c>
      <c r="G143" s="203"/>
      <c r="H143" s="206">
        <v>0.35999999999999999</v>
      </c>
      <c r="I143" s="207"/>
      <c r="J143" s="203"/>
      <c r="K143" s="203"/>
      <c r="L143" s="208"/>
      <c r="M143" s="209"/>
      <c r="N143" s="210"/>
      <c r="O143" s="210"/>
      <c r="P143" s="210"/>
      <c r="Q143" s="210"/>
      <c r="R143" s="210"/>
      <c r="S143" s="210"/>
      <c r="T143" s="211"/>
      <c r="U143" s="10"/>
      <c r="V143" s="10"/>
      <c r="W143" s="10"/>
      <c r="X143" s="10"/>
      <c r="Y143" s="10"/>
      <c r="Z143" s="10"/>
      <c r="AA143" s="10"/>
      <c r="AB143" s="10"/>
      <c r="AC143" s="10"/>
      <c r="AD143" s="10"/>
      <c r="AE143" s="10"/>
      <c r="AT143" s="212" t="s">
        <v>140</v>
      </c>
      <c r="AU143" s="212" t="s">
        <v>72</v>
      </c>
      <c r="AV143" s="10" t="s">
        <v>81</v>
      </c>
      <c r="AW143" s="10" t="s">
        <v>33</v>
      </c>
      <c r="AX143" s="10" t="s">
        <v>79</v>
      </c>
      <c r="AY143" s="212" t="s">
        <v>136</v>
      </c>
    </row>
    <row r="144" s="2" customFormat="1" ht="16.5" customHeight="1">
      <c r="A144" s="35"/>
      <c r="B144" s="36"/>
      <c r="C144" s="183" t="s">
        <v>239</v>
      </c>
      <c r="D144" s="183" t="s">
        <v>131</v>
      </c>
      <c r="E144" s="184" t="s">
        <v>240</v>
      </c>
      <c r="F144" s="185" t="s">
        <v>241</v>
      </c>
      <c r="G144" s="186" t="s">
        <v>180</v>
      </c>
      <c r="H144" s="187">
        <v>1.4159999999999999</v>
      </c>
      <c r="I144" s="188"/>
      <c r="J144" s="189">
        <f>ROUND(I144*H144,2)</f>
        <v>0</v>
      </c>
      <c r="K144" s="190"/>
      <c r="L144" s="41"/>
      <c r="M144" s="191" t="s">
        <v>19</v>
      </c>
      <c r="N144" s="192" t="s">
        <v>43</v>
      </c>
      <c r="O144" s="81"/>
      <c r="P144" s="193">
        <f>O144*H144</f>
        <v>0</v>
      </c>
      <c r="Q144" s="193">
        <v>0</v>
      </c>
      <c r="R144" s="193">
        <f>Q144*H144</f>
        <v>0</v>
      </c>
      <c r="S144" s="193">
        <v>0</v>
      </c>
      <c r="T144" s="194">
        <f>S144*H144</f>
        <v>0</v>
      </c>
      <c r="U144" s="35"/>
      <c r="V144" s="35"/>
      <c r="W144" s="35"/>
      <c r="X144" s="35"/>
      <c r="Y144" s="35"/>
      <c r="Z144" s="35"/>
      <c r="AA144" s="35"/>
      <c r="AB144" s="35"/>
      <c r="AC144" s="35"/>
      <c r="AD144" s="35"/>
      <c r="AE144" s="35"/>
      <c r="AR144" s="195" t="s">
        <v>135</v>
      </c>
      <c r="AT144" s="195" t="s">
        <v>131</v>
      </c>
      <c r="AU144" s="195" t="s">
        <v>72</v>
      </c>
      <c r="AY144" s="14" t="s">
        <v>136</v>
      </c>
      <c r="BE144" s="196">
        <f>IF(N144="základní",J144,0)</f>
        <v>0</v>
      </c>
      <c r="BF144" s="196">
        <f>IF(N144="snížená",J144,0)</f>
        <v>0</v>
      </c>
      <c r="BG144" s="196">
        <f>IF(N144="zákl. přenesená",J144,0)</f>
        <v>0</v>
      </c>
      <c r="BH144" s="196">
        <f>IF(N144="sníž. přenesená",J144,0)</f>
        <v>0</v>
      </c>
      <c r="BI144" s="196">
        <f>IF(N144="nulová",J144,0)</f>
        <v>0</v>
      </c>
      <c r="BJ144" s="14" t="s">
        <v>79</v>
      </c>
      <c r="BK144" s="196">
        <f>ROUND(I144*H144,2)</f>
        <v>0</v>
      </c>
      <c r="BL144" s="14" t="s">
        <v>135</v>
      </c>
      <c r="BM144" s="195" t="s">
        <v>242</v>
      </c>
    </row>
    <row r="145" s="2" customFormat="1">
      <c r="A145" s="35"/>
      <c r="B145" s="36"/>
      <c r="C145" s="37"/>
      <c r="D145" s="197" t="s">
        <v>138</v>
      </c>
      <c r="E145" s="37"/>
      <c r="F145" s="198" t="s">
        <v>243</v>
      </c>
      <c r="G145" s="37"/>
      <c r="H145" s="37"/>
      <c r="I145" s="199"/>
      <c r="J145" s="37"/>
      <c r="K145" s="37"/>
      <c r="L145" s="41"/>
      <c r="M145" s="200"/>
      <c r="N145" s="201"/>
      <c r="O145" s="81"/>
      <c r="P145" s="81"/>
      <c r="Q145" s="81"/>
      <c r="R145" s="81"/>
      <c r="S145" s="81"/>
      <c r="T145" s="82"/>
      <c r="U145" s="35"/>
      <c r="V145" s="35"/>
      <c r="W145" s="35"/>
      <c r="X145" s="35"/>
      <c r="Y145" s="35"/>
      <c r="Z145" s="35"/>
      <c r="AA145" s="35"/>
      <c r="AB145" s="35"/>
      <c r="AC145" s="35"/>
      <c r="AD145" s="35"/>
      <c r="AE145" s="35"/>
      <c r="AT145" s="14" t="s">
        <v>138</v>
      </c>
      <c r="AU145" s="14" t="s">
        <v>72</v>
      </c>
    </row>
    <row r="146" s="10" customFormat="1">
      <c r="A146" s="10"/>
      <c r="B146" s="202"/>
      <c r="C146" s="203"/>
      <c r="D146" s="197" t="s">
        <v>140</v>
      </c>
      <c r="E146" s="204" t="s">
        <v>19</v>
      </c>
      <c r="F146" s="205" t="s">
        <v>244</v>
      </c>
      <c r="G146" s="203"/>
      <c r="H146" s="206">
        <v>1.4159999999999999</v>
      </c>
      <c r="I146" s="207"/>
      <c r="J146" s="203"/>
      <c r="K146" s="203"/>
      <c r="L146" s="208"/>
      <c r="M146" s="209"/>
      <c r="N146" s="210"/>
      <c r="O146" s="210"/>
      <c r="P146" s="210"/>
      <c r="Q146" s="210"/>
      <c r="R146" s="210"/>
      <c r="S146" s="210"/>
      <c r="T146" s="211"/>
      <c r="U146" s="10"/>
      <c r="V146" s="10"/>
      <c r="W146" s="10"/>
      <c r="X146" s="10"/>
      <c r="Y146" s="10"/>
      <c r="Z146" s="10"/>
      <c r="AA146" s="10"/>
      <c r="AB146" s="10"/>
      <c r="AC146" s="10"/>
      <c r="AD146" s="10"/>
      <c r="AE146" s="10"/>
      <c r="AT146" s="212" t="s">
        <v>140</v>
      </c>
      <c r="AU146" s="212" t="s">
        <v>72</v>
      </c>
      <c r="AV146" s="10" t="s">
        <v>81</v>
      </c>
      <c r="AW146" s="10" t="s">
        <v>33</v>
      </c>
      <c r="AX146" s="10" t="s">
        <v>79</v>
      </c>
      <c r="AY146" s="212" t="s">
        <v>136</v>
      </c>
    </row>
    <row r="147" s="2" customFormat="1" ht="16.5" customHeight="1">
      <c r="A147" s="35"/>
      <c r="B147" s="36"/>
      <c r="C147" s="183" t="s">
        <v>245</v>
      </c>
      <c r="D147" s="183" t="s">
        <v>131</v>
      </c>
      <c r="E147" s="184" t="s">
        <v>246</v>
      </c>
      <c r="F147" s="185" t="s">
        <v>247</v>
      </c>
      <c r="G147" s="186" t="s">
        <v>180</v>
      </c>
      <c r="H147" s="187">
        <v>1463.8340000000001</v>
      </c>
      <c r="I147" s="188"/>
      <c r="J147" s="189">
        <f>ROUND(I147*H147,2)</f>
        <v>0</v>
      </c>
      <c r="K147" s="190"/>
      <c r="L147" s="41"/>
      <c r="M147" s="191" t="s">
        <v>19</v>
      </c>
      <c r="N147" s="192" t="s">
        <v>43</v>
      </c>
      <c r="O147" s="81"/>
      <c r="P147" s="193">
        <f>O147*H147</f>
        <v>0</v>
      </c>
      <c r="Q147" s="193">
        <v>0</v>
      </c>
      <c r="R147" s="193">
        <f>Q147*H147</f>
        <v>0</v>
      </c>
      <c r="S147" s="193">
        <v>0</v>
      </c>
      <c r="T147" s="194">
        <f>S147*H147</f>
        <v>0</v>
      </c>
      <c r="U147" s="35"/>
      <c r="V147" s="35"/>
      <c r="W147" s="35"/>
      <c r="X147" s="35"/>
      <c r="Y147" s="35"/>
      <c r="Z147" s="35"/>
      <c r="AA147" s="35"/>
      <c r="AB147" s="35"/>
      <c r="AC147" s="35"/>
      <c r="AD147" s="35"/>
      <c r="AE147" s="35"/>
      <c r="AR147" s="195" t="s">
        <v>135</v>
      </c>
      <c r="AT147" s="195" t="s">
        <v>131</v>
      </c>
      <c r="AU147" s="195" t="s">
        <v>72</v>
      </c>
      <c r="AY147" s="14" t="s">
        <v>136</v>
      </c>
      <c r="BE147" s="196">
        <f>IF(N147="základní",J147,0)</f>
        <v>0</v>
      </c>
      <c r="BF147" s="196">
        <f>IF(N147="snížená",J147,0)</f>
        <v>0</v>
      </c>
      <c r="BG147" s="196">
        <f>IF(N147="zákl. přenesená",J147,0)</f>
        <v>0</v>
      </c>
      <c r="BH147" s="196">
        <f>IF(N147="sníž. přenesená",J147,0)</f>
        <v>0</v>
      </c>
      <c r="BI147" s="196">
        <f>IF(N147="nulová",J147,0)</f>
        <v>0</v>
      </c>
      <c r="BJ147" s="14" t="s">
        <v>79</v>
      </c>
      <c r="BK147" s="196">
        <f>ROUND(I147*H147,2)</f>
        <v>0</v>
      </c>
      <c r="BL147" s="14" t="s">
        <v>135</v>
      </c>
      <c r="BM147" s="195" t="s">
        <v>248</v>
      </c>
    </row>
    <row r="148" s="2" customFormat="1">
      <c r="A148" s="35"/>
      <c r="B148" s="36"/>
      <c r="C148" s="37"/>
      <c r="D148" s="197" t="s">
        <v>138</v>
      </c>
      <c r="E148" s="37"/>
      <c r="F148" s="198" t="s">
        <v>249</v>
      </c>
      <c r="G148" s="37"/>
      <c r="H148" s="37"/>
      <c r="I148" s="199"/>
      <c r="J148" s="37"/>
      <c r="K148" s="37"/>
      <c r="L148" s="41"/>
      <c r="M148" s="200"/>
      <c r="N148" s="201"/>
      <c r="O148" s="81"/>
      <c r="P148" s="81"/>
      <c r="Q148" s="81"/>
      <c r="R148" s="81"/>
      <c r="S148" s="81"/>
      <c r="T148" s="82"/>
      <c r="U148" s="35"/>
      <c r="V148" s="35"/>
      <c r="W148" s="35"/>
      <c r="X148" s="35"/>
      <c r="Y148" s="35"/>
      <c r="Z148" s="35"/>
      <c r="AA148" s="35"/>
      <c r="AB148" s="35"/>
      <c r="AC148" s="35"/>
      <c r="AD148" s="35"/>
      <c r="AE148" s="35"/>
      <c r="AT148" s="14" t="s">
        <v>138</v>
      </c>
      <c r="AU148" s="14" t="s">
        <v>72</v>
      </c>
    </row>
    <row r="149" s="10" customFormat="1">
      <c r="A149" s="10"/>
      <c r="B149" s="202"/>
      <c r="C149" s="203"/>
      <c r="D149" s="197" t="s">
        <v>140</v>
      </c>
      <c r="E149" s="204" t="s">
        <v>19</v>
      </c>
      <c r="F149" s="205" t="s">
        <v>250</v>
      </c>
      <c r="G149" s="203"/>
      <c r="H149" s="206">
        <v>705.86000000000001</v>
      </c>
      <c r="I149" s="207"/>
      <c r="J149" s="203"/>
      <c r="K149" s="203"/>
      <c r="L149" s="208"/>
      <c r="M149" s="209"/>
      <c r="N149" s="210"/>
      <c r="O149" s="210"/>
      <c r="P149" s="210"/>
      <c r="Q149" s="210"/>
      <c r="R149" s="210"/>
      <c r="S149" s="210"/>
      <c r="T149" s="211"/>
      <c r="U149" s="10"/>
      <c r="V149" s="10"/>
      <c r="W149" s="10"/>
      <c r="X149" s="10"/>
      <c r="Y149" s="10"/>
      <c r="Z149" s="10"/>
      <c r="AA149" s="10"/>
      <c r="AB149" s="10"/>
      <c r="AC149" s="10"/>
      <c r="AD149" s="10"/>
      <c r="AE149" s="10"/>
      <c r="AT149" s="212" t="s">
        <v>140</v>
      </c>
      <c r="AU149" s="212" t="s">
        <v>72</v>
      </c>
      <c r="AV149" s="10" t="s">
        <v>81</v>
      </c>
      <c r="AW149" s="10" t="s">
        <v>33</v>
      </c>
      <c r="AX149" s="10" t="s">
        <v>72</v>
      </c>
      <c r="AY149" s="212" t="s">
        <v>136</v>
      </c>
    </row>
    <row r="150" s="10" customFormat="1">
      <c r="A150" s="10"/>
      <c r="B150" s="202"/>
      <c r="C150" s="203"/>
      <c r="D150" s="197" t="s">
        <v>140</v>
      </c>
      <c r="E150" s="204" t="s">
        <v>19</v>
      </c>
      <c r="F150" s="205" t="s">
        <v>251</v>
      </c>
      <c r="G150" s="203"/>
      <c r="H150" s="206">
        <v>757.97400000000005</v>
      </c>
      <c r="I150" s="207"/>
      <c r="J150" s="203"/>
      <c r="K150" s="203"/>
      <c r="L150" s="208"/>
      <c r="M150" s="209"/>
      <c r="N150" s="210"/>
      <c r="O150" s="210"/>
      <c r="P150" s="210"/>
      <c r="Q150" s="210"/>
      <c r="R150" s="210"/>
      <c r="S150" s="210"/>
      <c r="T150" s="211"/>
      <c r="U150" s="10"/>
      <c r="V150" s="10"/>
      <c r="W150" s="10"/>
      <c r="X150" s="10"/>
      <c r="Y150" s="10"/>
      <c r="Z150" s="10"/>
      <c r="AA150" s="10"/>
      <c r="AB150" s="10"/>
      <c r="AC150" s="10"/>
      <c r="AD150" s="10"/>
      <c r="AE150" s="10"/>
      <c r="AT150" s="212" t="s">
        <v>140</v>
      </c>
      <c r="AU150" s="212" t="s">
        <v>72</v>
      </c>
      <c r="AV150" s="10" t="s">
        <v>81</v>
      </c>
      <c r="AW150" s="10" t="s">
        <v>33</v>
      </c>
      <c r="AX150" s="10" t="s">
        <v>72</v>
      </c>
      <c r="AY150" s="212" t="s">
        <v>136</v>
      </c>
    </row>
    <row r="151" s="11" customFormat="1">
      <c r="A151" s="11"/>
      <c r="B151" s="214"/>
      <c r="C151" s="215"/>
      <c r="D151" s="197" t="s">
        <v>140</v>
      </c>
      <c r="E151" s="216" t="s">
        <v>19</v>
      </c>
      <c r="F151" s="217" t="s">
        <v>162</v>
      </c>
      <c r="G151" s="215"/>
      <c r="H151" s="218">
        <v>1463.8340000000001</v>
      </c>
      <c r="I151" s="219"/>
      <c r="J151" s="215"/>
      <c r="K151" s="215"/>
      <c r="L151" s="220"/>
      <c r="M151" s="221"/>
      <c r="N151" s="222"/>
      <c r="O151" s="222"/>
      <c r="P151" s="222"/>
      <c r="Q151" s="222"/>
      <c r="R151" s="222"/>
      <c r="S151" s="222"/>
      <c r="T151" s="223"/>
      <c r="U151" s="11"/>
      <c r="V151" s="11"/>
      <c r="W151" s="11"/>
      <c r="X151" s="11"/>
      <c r="Y151" s="11"/>
      <c r="Z151" s="11"/>
      <c r="AA151" s="11"/>
      <c r="AB151" s="11"/>
      <c r="AC151" s="11"/>
      <c r="AD151" s="11"/>
      <c r="AE151" s="11"/>
      <c r="AT151" s="224" t="s">
        <v>140</v>
      </c>
      <c r="AU151" s="224" t="s">
        <v>72</v>
      </c>
      <c r="AV151" s="11" t="s">
        <v>135</v>
      </c>
      <c r="AW151" s="11" t="s">
        <v>33</v>
      </c>
      <c r="AX151" s="11" t="s">
        <v>79</v>
      </c>
      <c r="AY151" s="224" t="s">
        <v>136</v>
      </c>
    </row>
    <row r="152" s="2" customFormat="1" ht="16.5" customHeight="1">
      <c r="A152" s="35"/>
      <c r="B152" s="36"/>
      <c r="C152" s="183" t="s">
        <v>252</v>
      </c>
      <c r="D152" s="183" t="s">
        <v>131</v>
      </c>
      <c r="E152" s="184" t="s">
        <v>253</v>
      </c>
      <c r="F152" s="185" t="s">
        <v>254</v>
      </c>
      <c r="G152" s="186" t="s">
        <v>180</v>
      </c>
      <c r="H152" s="187">
        <v>2485.6880000000001</v>
      </c>
      <c r="I152" s="188"/>
      <c r="J152" s="189">
        <f>ROUND(I152*H152,2)</f>
        <v>0</v>
      </c>
      <c r="K152" s="190"/>
      <c r="L152" s="41"/>
      <c r="M152" s="191" t="s">
        <v>19</v>
      </c>
      <c r="N152" s="192" t="s">
        <v>43</v>
      </c>
      <c r="O152" s="81"/>
      <c r="P152" s="193">
        <f>O152*H152</f>
        <v>0</v>
      </c>
      <c r="Q152" s="193">
        <v>0</v>
      </c>
      <c r="R152" s="193">
        <f>Q152*H152</f>
        <v>0</v>
      </c>
      <c r="S152" s="193">
        <v>0</v>
      </c>
      <c r="T152" s="194">
        <f>S152*H152</f>
        <v>0</v>
      </c>
      <c r="U152" s="35"/>
      <c r="V152" s="35"/>
      <c r="W152" s="35"/>
      <c r="X152" s="35"/>
      <c r="Y152" s="35"/>
      <c r="Z152" s="35"/>
      <c r="AA152" s="35"/>
      <c r="AB152" s="35"/>
      <c r="AC152" s="35"/>
      <c r="AD152" s="35"/>
      <c r="AE152" s="35"/>
      <c r="AR152" s="195" t="s">
        <v>255</v>
      </c>
      <c r="AT152" s="195" t="s">
        <v>131</v>
      </c>
      <c r="AU152" s="195" t="s">
        <v>72</v>
      </c>
      <c r="AY152" s="14" t="s">
        <v>136</v>
      </c>
      <c r="BE152" s="196">
        <f>IF(N152="základní",J152,0)</f>
        <v>0</v>
      </c>
      <c r="BF152" s="196">
        <f>IF(N152="snížená",J152,0)</f>
        <v>0</v>
      </c>
      <c r="BG152" s="196">
        <f>IF(N152="zákl. přenesená",J152,0)</f>
        <v>0</v>
      </c>
      <c r="BH152" s="196">
        <f>IF(N152="sníž. přenesená",J152,0)</f>
        <v>0</v>
      </c>
      <c r="BI152" s="196">
        <f>IF(N152="nulová",J152,0)</f>
        <v>0</v>
      </c>
      <c r="BJ152" s="14" t="s">
        <v>79</v>
      </c>
      <c r="BK152" s="196">
        <f>ROUND(I152*H152,2)</f>
        <v>0</v>
      </c>
      <c r="BL152" s="14" t="s">
        <v>255</v>
      </c>
      <c r="BM152" s="195" t="s">
        <v>256</v>
      </c>
    </row>
    <row r="153" s="2" customFormat="1">
      <c r="A153" s="35"/>
      <c r="B153" s="36"/>
      <c r="C153" s="37"/>
      <c r="D153" s="197" t="s">
        <v>138</v>
      </c>
      <c r="E153" s="37"/>
      <c r="F153" s="198" t="s">
        <v>257</v>
      </c>
      <c r="G153" s="37"/>
      <c r="H153" s="37"/>
      <c r="I153" s="199"/>
      <c r="J153" s="37"/>
      <c r="K153" s="37"/>
      <c r="L153" s="41"/>
      <c r="M153" s="200"/>
      <c r="N153" s="201"/>
      <c r="O153" s="81"/>
      <c r="P153" s="81"/>
      <c r="Q153" s="81"/>
      <c r="R153" s="81"/>
      <c r="S153" s="81"/>
      <c r="T153" s="82"/>
      <c r="U153" s="35"/>
      <c r="V153" s="35"/>
      <c r="W153" s="35"/>
      <c r="X153" s="35"/>
      <c r="Y153" s="35"/>
      <c r="Z153" s="35"/>
      <c r="AA153" s="35"/>
      <c r="AB153" s="35"/>
      <c r="AC153" s="35"/>
      <c r="AD153" s="35"/>
      <c r="AE153" s="35"/>
      <c r="AT153" s="14" t="s">
        <v>138</v>
      </c>
      <c r="AU153" s="14" t="s">
        <v>72</v>
      </c>
    </row>
    <row r="154" s="10" customFormat="1">
      <c r="A154" s="10"/>
      <c r="B154" s="202"/>
      <c r="C154" s="203"/>
      <c r="D154" s="197" t="s">
        <v>140</v>
      </c>
      <c r="E154" s="204" t="s">
        <v>19</v>
      </c>
      <c r="F154" s="205" t="s">
        <v>258</v>
      </c>
      <c r="G154" s="203"/>
      <c r="H154" s="206">
        <v>2485.6880000000001</v>
      </c>
      <c r="I154" s="207"/>
      <c r="J154" s="203"/>
      <c r="K154" s="203"/>
      <c r="L154" s="208"/>
      <c r="M154" s="209"/>
      <c r="N154" s="210"/>
      <c r="O154" s="210"/>
      <c r="P154" s="210"/>
      <c r="Q154" s="210"/>
      <c r="R154" s="210"/>
      <c r="S154" s="210"/>
      <c r="T154" s="211"/>
      <c r="U154" s="10"/>
      <c r="V154" s="10"/>
      <c r="W154" s="10"/>
      <c r="X154" s="10"/>
      <c r="Y154" s="10"/>
      <c r="Z154" s="10"/>
      <c r="AA154" s="10"/>
      <c r="AB154" s="10"/>
      <c r="AC154" s="10"/>
      <c r="AD154" s="10"/>
      <c r="AE154" s="10"/>
      <c r="AT154" s="212" t="s">
        <v>140</v>
      </c>
      <c r="AU154" s="212" t="s">
        <v>72</v>
      </c>
      <c r="AV154" s="10" t="s">
        <v>81</v>
      </c>
      <c r="AW154" s="10" t="s">
        <v>33</v>
      </c>
      <c r="AX154" s="10" t="s">
        <v>79</v>
      </c>
      <c r="AY154" s="212" t="s">
        <v>136</v>
      </c>
    </row>
    <row r="155" s="2" customFormat="1" ht="16.5" customHeight="1">
      <c r="A155" s="35"/>
      <c r="B155" s="36"/>
      <c r="C155" s="183" t="s">
        <v>7</v>
      </c>
      <c r="D155" s="183" t="s">
        <v>131</v>
      </c>
      <c r="E155" s="184" t="s">
        <v>259</v>
      </c>
      <c r="F155" s="185" t="s">
        <v>260</v>
      </c>
      <c r="G155" s="186" t="s">
        <v>187</v>
      </c>
      <c r="H155" s="187">
        <v>7</v>
      </c>
      <c r="I155" s="188"/>
      <c r="J155" s="189">
        <f>ROUND(I155*H155,2)</f>
        <v>0</v>
      </c>
      <c r="K155" s="190"/>
      <c r="L155" s="41"/>
      <c r="M155" s="191" t="s">
        <v>19</v>
      </c>
      <c r="N155" s="192" t="s">
        <v>43</v>
      </c>
      <c r="O155" s="81"/>
      <c r="P155" s="193">
        <f>O155*H155</f>
        <v>0</v>
      </c>
      <c r="Q155" s="193">
        <v>0</v>
      </c>
      <c r="R155" s="193">
        <f>Q155*H155</f>
        <v>0</v>
      </c>
      <c r="S155" s="193">
        <v>0</v>
      </c>
      <c r="T155" s="194">
        <f>S155*H155</f>
        <v>0</v>
      </c>
      <c r="U155" s="35"/>
      <c r="V155" s="35"/>
      <c r="W155" s="35"/>
      <c r="X155" s="35"/>
      <c r="Y155" s="35"/>
      <c r="Z155" s="35"/>
      <c r="AA155" s="35"/>
      <c r="AB155" s="35"/>
      <c r="AC155" s="35"/>
      <c r="AD155" s="35"/>
      <c r="AE155" s="35"/>
      <c r="AR155" s="195" t="s">
        <v>135</v>
      </c>
      <c r="AT155" s="195" t="s">
        <v>131</v>
      </c>
      <c r="AU155" s="195" t="s">
        <v>72</v>
      </c>
      <c r="AY155" s="14" t="s">
        <v>136</v>
      </c>
      <c r="BE155" s="196">
        <f>IF(N155="základní",J155,0)</f>
        <v>0</v>
      </c>
      <c r="BF155" s="196">
        <f>IF(N155="snížená",J155,0)</f>
        <v>0</v>
      </c>
      <c r="BG155" s="196">
        <f>IF(N155="zákl. přenesená",J155,0)</f>
        <v>0</v>
      </c>
      <c r="BH155" s="196">
        <f>IF(N155="sníž. přenesená",J155,0)</f>
        <v>0</v>
      </c>
      <c r="BI155" s="196">
        <f>IF(N155="nulová",J155,0)</f>
        <v>0</v>
      </c>
      <c r="BJ155" s="14" t="s">
        <v>79</v>
      </c>
      <c r="BK155" s="196">
        <f>ROUND(I155*H155,2)</f>
        <v>0</v>
      </c>
      <c r="BL155" s="14" t="s">
        <v>135</v>
      </c>
      <c r="BM155" s="195" t="s">
        <v>261</v>
      </c>
    </row>
    <row r="156" s="2" customFormat="1">
      <c r="A156" s="35"/>
      <c r="B156" s="36"/>
      <c r="C156" s="37"/>
      <c r="D156" s="197" t="s">
        <v>138</v>
      </c>
      <c r="E156" s="37"/>
      <c r="F156" s="198" t="s">
        <v>262</v>
      </c>
      <c r="G156" s="37"/>
      <c r="H156" s="37"/>
      <c r="I156" s="199"/>
      <c r="J156" s="37"/>
      <c r="K156" s="37"/>
      <c r="L156" s="41"/>
      <c r="M156" s="200"/>
      <c r="N156" s="201"/>
      <c r="O156" s="81"/>
      <c r="P156" s="81"/>
      <c r="Q156" s="81"/>
      <c r="R156" s="81"/>
      <c r="S156" s="81"/>
      <c r="T156" s="82"/>
      <c r="U156" s="35"/>
      <c r="V156" s="35"/>
      <c r="W156" s="35"/>
      <c r="X156" s="35"/>
      <c r="Y156" s="35"/>
      <c r="Z156" s="35"/>
      <c r="AA156" s="35"/>
      <c r="AB156" s="35"/>
      <c r="AC156" s="35"/>
      <c r="AD156" s="35"/>
      <c r="AE156" s="35"/>
      <c r="AT156" s="14" t="s">
        <v>138</v>
      </c>
      <c r="AU156" s="14" t="s">
        <v>72</v>
      </c>
    </row>
    <row r="157" s="10" customFormat="1">
      <c r="A157" s="10"/>
      <c r="B157" s="202"/>
      <c r="C157" s="203"/>
      <c r="D157" s="197" t="s">
        <v>140</v>
      </c>
      <c r="E157" s="204" t="s">
        <v>19</v>
      </c>
      <c r="F157" s="205" t="s">
        <v>263</v>
      </c>
      <c r="G157" s="203"/>
      <c r="H157" s="206">
        <v>7</v>
      </c>
      <c r="I157" s="207"/>
      <c r="J157" s="203"/>
      <c r="K157" s="203"/>
      <c r="L157" s="208"/>
      <c r="M157" s="209"/>
      <c r="N157" s="210"/>
      <c r="O157" s="210"/>
      <c r="P157" s="210"/>
      <c r="Q157" s="210"/>
      <c r="R157" s="210"/>
      <c r="S157" s="210"/>
      <c r="T157" s="211"/>
      <c r="U157" s="10"/>
      <c r="V157" s="10"/>
      <c r="W157" s="10"/>
      <c r="X157" s="10"/>
      <c r="Y157" s="10"/>
      <c r="Z157" s="10"/>
      <c r="AA157" s="10"/>
      <c r="AB157" s="10"/>
      <c r="AC157" s="10"/>
      <c r="AD157" s="10"/>
      <c r="AE157" s="10"/>
      <c r="AT157" s="212" t="s">
        <v>140</v>
      </c>
      <c r="AU157" s="212" t="s">
        <v>72</v>
      </c>
      <c r="AV157" s="10" t="s">
        <v>81</v>
      </c>
      <c r="AW157" s="10" t="s">
        <v>33</v>
      </c>
      <c r="AX157" s="10" t="s">
        <v>79</v>
      </c>
      <c r="AY157" s="212" t="s">
        <v>136</v>
      </c>
    </row>
    <row r="158" s="2" customFormat="1" ht="24.15" customHeight="1">
      <c r="A158" s="35"/>
      <c r="B158" s="36"/>
      <c r="C158" s="183" t="s">
        <v>264</v>
      </c>
      <c r="D158" s="183" t="s">
        <v>131</v>
      </c>
      <c r="E158" s="184" t="s">
        <v>265</v>
      </c>
      <c r="F158" s="185" t="s">
        <v>266</v>
      </c>
      <c r="G158" s="186" t="s">
        <v>180</v>
      </c>
      <c r="H158" s="187">
        <v>1662.758</v>
      </c>
      <c r="I158" s="188"/>
      <c r="J158" s="189">
        <f>ROUND(I158*H158,2)</f>
        <v>0</v>
      </c>
      <c r="K158" s="190"/>
      <c r="L158" s="41"/>
      <c r="M158" s="191" t="s">
        <v>19</v>
      </c>
      <c r="N158" s="192" t="s">
        <v>43</v>
      </c>
      <c r="O158" s="81"/>
      <c r="P158" s="193">
        <f>O158*H158</f>
        <v>0</v>
      </c>
      <c r="Q158" s="193">
        <v>0</v>
      </c>
      <c r="R158" s="193">
        <f>Q158*H158</f>
        <v>0</v>
      </c>
      <c r="S158" s="193">
        <v>0</v>
      </c>
      <c r="T158" s="194">
        <f>S158*H158</f>
        <v>0</v>
      </c>
      <c r="U158" s="35"/>
      <c r="V158" s="35"/>
      <c r="W158" s="35"/>
      <c r="X158" s="35"/>
      <c r="Y158" s="35"/>
      <c r="Z158" s="35"/>
      <c r="AA158" s="35"/>
      <c r="AB158" s="35"/>
      <c r="AC158" s="35"/>
      <c r="AD158" s="35"/>
      <c r="AE158" s="35"/>
      <c r="AR158" s="195" t="s">
        <v>255</v>
      </c>
      <c r="AT158" s="195" t="s">
        <v>131</v>
      </c>
      <c r="AU158" s="195" t="s">
        <v>72</v>
      </c>
      <c r="AY158" s="14" t="s">
        <v>136</v>
      </c>
      <c r="BE158" s="196">
        <f>IF(N158="základní",J158,0)</f>
        <v>0</v>
      </c>
      <c r="BF158" s="196">
        <f>IF(N158="snížená",J158,0)</f>
        <v>0</v>
      </c>
      <c r="BG158" s="196">
        <f>IF(N158="zákl. přenesená",J158,0)</f>
        <v>0</v>
      </c>
      <c r="BH158" s="196">
        <f>IF(N158="sníž. přenesená",J158,0)</f>
        <v>0</v>
      </c>
      <c r="BI158" s="196">
        <f>IF(N158="nulová",J158,0)</f>
        <v>0</v>
      </c>
      <c r="BJ158" s="14" t="s">
        <v>79</v>
      </c>
      <c r="BK158" s="196">
        <f>ROUND(I158*H158,2)</f>
        <v>0</v>
      </c>
      <c r="BL158" s="14" t="s">
        <v>255</v>
      </c>
      <c r="BM158" s="195" t="s">
        <v>267</v>
      </c>
    </row>
    <row r="159" s="2" customFormat="1">
      <c r="A159" s="35"/>
      <c r="B159" s="36"/>
      <c r="C159" s="37"/>
      <c r="D159" s="197" t="s">
        <v>138</v>
      </c>
      <c r="E159" s="37"/>
      <c r="F159" s="198" t="s">
        <v>268</v>
      </c>
      <c r="G159" s="37"/>
      <c r="H159" s="37"/>
      <c r="I159" s="199"/>
      <c r="J159" s="37"/>
      <c r="K159" s="37"/>
      <c r="L159" s="41"/>
      <c r="M159" s="200"/>
      <c r="N159" s="201"/>
      <c r="O159" s="81"/>
      <c r="P159" s="81"/>
      <c r="Q159" s="81"/>
      <c r="R159" s="81"/>
      <c r="S159" s="81"/>
      <c r="T159" s="82"/>
      <c r="U159" s="35"/>
      <c r="V159" s="35"/>
      <c r="W159" s="35"/>
      <c r="X159" s="35"/>
      <c r="Y159" s="35"/>
      <c r="Z159" s="35"/>
      <c r="AA159" s="35"/>
      <c r="AB159" s="35"/>
      <c r="AC159" s="35"/>
      <c r="AD159" s="35"/>
      <c r="AE159" s="35"/>
      <c r="AT159" s="14" t="s">
        <v>138</v>
      </c>
      <c r="AU159" s="14" t="s">
        <v>72</v>
      </c>
    </row>
    <row r="160" s="2" customFormat="1">
      <c r="A160" s="35"/>
      <c r="B160" s="36"/>
      <c r="C160" s="37"/>
      <c r="D160" s="197" t="s">
        <v>158</v>
      </c>
      <c r="E160" s="37"/>
      <c r="F160" s="213" t="s">
        <v>269</v>
      </c>
      <c r="G160" s="37"/>
      <c r="H160" s="37"/>
      <c r="I160" s="199"/>
      <c r="J160" s="37"/>
      <c r="K160" s="37"/>
      <c r="L160" s="41"/>
      <c r="M160" s="200"/>
      <c r="N160" s="201"/>
      <c r="O160" s="81"/>
      <c r="P160" s="81"/>
      <c r="Q160" s="81"/>
      <c r="R160" s="81"/>
      <c r="S160" s="81"/>
      <c r="T160" s="82"/>
      <c r="U160" s="35"/>
      <c r="V160" s="35"/>
      <c r="W160" s="35"/>
      <c r="X160" s="35"/>
      <c r="Y160" s="35"/>
      <c r="Z160" s="35"/>
      <c r="AA160" s="35"/>
      <c r="AB160" s="35"/>
      <c r="AC160" s="35"/>
      <c r="AD160" s="35"/>
      <c r="AE160" s="35"/>
      <c r="AT160" s="14" t="s">
        <v>158</v>
      </c>
      <c r="AU160" s="14" t="s">
        <v>72</v>
      </c>
    </row>
    <row r="161" s="10" customFormat="1">
      <c r="A161" s="10"/>
      <c r="B161" s="202"/>
      <c r="C161" s="203"/>
      <c r="D161" s="197" t="s">
        <v>140</v>
      </c>
      <c r="E161" s="204" t="s">
        <v>19</v>
      </c>
      <c r="F161" s="205" t="s">
        <v>270</v>
      </c>
      <c r="G161" s="203"/>
      <c r="H161" s="206">
        <v>1662.758</v>
      </c>
      <c r="I161" s="207"/>
      <c r="J161" s="203"/>
      <c r="K161" s="203"/>
      <c r="L161" s="208"/>
      <c r="M161" s="209"/>
      <c r="N161" s="210"/>
      <c r="O161" s="210"/>
      <c r="P161" s="210"/>
      <c r="Q161" s="210"/>
      <c r="R161" s="210"/>
      <c r="S161" s="210"/>
      <c r="T161" s="211"/>
      <c r="U161" s="10"/>
      <c r="V161" s="10"/>
      <c r="W161" s="10"/>
      <c r="X161" s="10"/>
      <c r="Y161" s="10"/>
      <c r="Z161" s="10"/>
      <c r="AA161" s="10"/>
      <c r="AB161" s="10"/>
      <c r="AC161" s="10"/>
      <c r="AD161" s="10"/>
      <c r="AE161" s="10"/>
      <c r="AT161" s="212" t="s">
        <v>140</v>
      </c>
      <c r="AU161" s="212" t="s">
        <v>72</v>
      </c>
      <c r="AV161" s="10" t="s">
        <v>81</v>
      </c>
      <c r="AW161" s="10" t="s">
        <v>33</v>
      </c>
      <c r="AX161" s="10" t="s">
        <v>79</v>
      </c>
      <c r="AY161" s="212" t="s">
        <v>136</v>
      </c>
    </row>
    <row r="162" s="2" customFormat="1" ht="24.15" customHeight="1">
      <c r="A162" s="35"/>
      <c r="B162" s="36"/>
      <c r="C162" s="183" t="s">
        <v>271</v>
      </c>
      <c r="D162" s="183" t="s">
        <v>131</v>
      </c>
      <c r="E162" s="184" t="s">
        <v>272</v>
      </c>
      <c r="F162" s="185" t="s">
        <v>273</v>
      </c>
      <c r="G162" s="186" t="s">
        <v>180</v>
      </c>
      <c r="H162" s="187">
        <v>1463.4739999999999</v>
      </c>
      <c r="I162" s="188"/>
      <c r="J162" s="189">
        <f>ROUND(I162*H162,2)</f>
        <v>0</v>
      </c>
      <c r="K162" s="190"/>
      <c r="L162" s="41"/>
      <c r="M162" s="191" t="s">
        <v>19</v>
      </c>
      <c r="N162" s="192" t="s">
        <v>43</v>
      </c>
      <c r="O162" s="81"/>
      <c r="P162" s="193">
        <f>O162*H162</f>
        <v>0</v>
      </c>
      <c r="Q162" s="193">
        <v>0</v>
      </c>
      <c r="R162" s="193">
        <f>Q162*H162</f>
        <v>0</v>
      </c>
      <c r="S162" s="193">
        <v>0</v>
      </c>
      <c r="T162" s="194">
        <f>S162*H162</f>
        <v>0</v>
      </c>
      <c r="U162" s="35"/>
      <c r="V162" s="35"/>
      <c r="W162" s="35"/>
      <c r="X162" s="35"/>
      <c r="Y162" s="35"/>
      <c r="Z162" s="35"/>
      <c r="AA162" s="35"/>
      <c r="AB162" s="35"/>
      <c r="AC162" s="35"/>
      <c r="AD162" s="35"/>
      <c r="AE162" s="35"/>
      <c r="AR162" s="195" t="s">
        <v>255</v>
      </c>
      <c r="AT162" s="195" t="s">
        <v>131</v>
      </c>
      <c r="AU162" s="195" t="s">
        <v>72</v>
      </c>
      <c r="AY162" s="14" t="s">
        <v>136</v>
      </c>
      <c r="BE162" s="196">
        <f>IF(N162="základní",J162,0)</f>
        <v>0</v>
      </c>
      <c r="BF162" s="196">
        <f>IF(N162="snížená",J162,0)</f>
        <v>0</v>
      </c>
      <c r="BG162" s="196">
        <f>IF(N162="zákl. přenesená",J162,0)</f>
        <v>0</v>
      </c>
      <c r="BH162" s="196">
        <f>IF(N162="sníž. přenesená",J162,0)</f>
        <v>0</v>
      </c>
      <c r="BI162" s="196">
        <f>IF(N162="nulová",J162,0)</f>
        <v>0</v>
      </c>
      <c r="BJ162" s="14" t="s">
        <v>79</v>
      </c>
      <c r="BK162" s="196">
        <f>ROUND(I162*H162,2)</f>
        <v>0</v>
      </c>
      <c r="BL162" s="14" t="s">
        <v>255</v>
      </c>
      <c r="BM162" s="195" t="s">
        <v>274</v>
      </c>
    </row>
    <row r="163" s="2" customFormat="1">
      <c r="A163" s="35"/>
      <c r="B163" s="36"/>
      <c r="C163" s="37"/>
      <c r="D163" s="197" t="s">
        <v>138</v>
      </c>
      <c r="E163" s="37"/>
      <c r="F163" s="198" t="s">
        <v>275</v>
      </c>
      <c r="G163" s="37"/>
      <c r="H163" s="37"/>
      <c r="I163" s="199"/>
      <c r="J163" s="37"/>
      <c r="K163" s="37"/>
      <c r="L163" s="41"/>
      <c r="M163" s="200"/>
      <c r="N163" s="201"/>
      <c r="O163" s="81"/>
      <c r="P163" s="81"/>
      <c r="Q163" s="81"/>
      <c r="R163" s="81"/>
      <c r="S163" s="81"/>
      <c r="T163" s="82"/>
      <c r="U163" s="35"/>
      <c r="V163" s="35"/>
      <c r="W163" s="35"/>
      <c r="X163" s="35"/>
      <c r="Y163" s="35"/>
      <c r="Z163" s="35"/>
      <c r="AA163" s="35"/>
      <c r="AB163" s="35"/>
      <c r="AC163" s="35"/>
      <c r="AD163" s="35"/>
      <c r="AE163" s="35"/>
      <c r="AT163" s="14" t="s">
        <v>138</v>
      </c>
      <c r="AU163" s="14" t="s">
        <v>72</v>
      </c>
    </row>
    <row r="164" s="2" customFormat="1">
      <c r="A164" s="35"/>
      <c r="B164" s="36"/>
      <c r="C164" s="37"/>
      <c r="D164" s="197" t="s">
        <v>158</v>
      </c>
      <c r="E164" s="37"/>
      <c r="F164" s="213" t="s">
        <v>269</v>
      </c>
      <c r="G164" s="37"/>
      <c r="H164" s="37"/>
      <c r="I164" s="199"/>
      <c r="J164" s="37"/>
      <c r="K164" s="37"/>
      <c r="L164" s="41"/>
      <c r="M164" s="200"/>
      <c r="N164" s="201"/>
      <c r="O164" s="81"/>
      <c r="P164" s="81"/>
      <c r="Q164" s="81"/>
      <c r="R164" s="81"/>
      <c r="S164" s="81"/>
      <c r="T164" s="82"/>
      <c r="U164" s="35"/>
      <c r="V164" s="35"/>
      <c r="W164" s="35"/>
      <c r="X164" s="35"/>
      <c r="Y164" s="35"/>
      <c r="Z164" s="35"/>
      <c r="AA164" s="35"/>
      <c r="AB164" s="35"/>
      <c r="AC164" s="35"/>
      <c r="AD164" s="35"/>
      <c r="AE164" s="35"/>
      <c r="AT164" s="14" t="s">
        <v>158</v>
      </c>
      <c r="AU164" s="14" t="s">
        <v>72</v>
      </c>
    </row>
    <row r="165" s="10" customFormat="1">
      <c r="A165" s="10"/>
      <c r="B165" s="202"/>
      <c r="C165" s="203"/>
      <c r="D165" s="197" t="s">
        <v>140</v>
      </c>
      <c r="E165" s="204" t="s">
        <v>19</v>
      </c>
      <c r="F165" s="205" t="s">
        <v>276</v>
      </c>
      <c r="G165" s="203"/>
      <c r="H165" s="206">
        <v>705.86000000000001</v>
      </c>
      <c r="I165" s="207"/>
      <c r="J165" s="203"/>
      <c r="K165" s="203"/>
      <c r="L165" s="208"/>
      <c r="M165" s="209"/>
      <c r="N165" s="210"/>
      <c r="O165" s="210"/>
      <c r="P165" s="210"/>
      <c r="Q165" s="210"/>
      <c r="R165" s="210"/>
      <c r="S165" s="210"/>
      <c r="T165" s="211"/>
      <c r="U165" s="10"/>
      <c r="V165" s="10"/>
      <c r="W165" s="10"/>
      <c r="X165" s="10"/>
      <c r="Y165" s="10"/>
      <c r="Z165" s="10"/>
      <c r="AA165" s="10"/>
      <c r="AB165" s="10"/>
      <c r="AC165" s="10"/>
      <c r="AD165" s="10"/>
      <c r="AE165" s="10"/>
      <c r="AT165" s="212" t="s">
        <v>140</v>
      </c>
      <c r="AU165" s="212" t="s">
        <v>72</v>
      </c>
      <c r="AV165" s="10" t="s">
        <v>81</v>
      </c>
      <c r="AW165" s="10" t="s">
        <v>33</v>
      </c>
      <c r="AX165" s="10" t="s">
        <v>72</v>
      </c>
      <c r="AY165" s="212" t="s">
        <v>136</v>
      </c>
    </row>
    <row r="166" s="10" customFormat="1">
      <c r="A166" s="10"/>
      <c r="B166" s="202"/>
      <c r="C166" s="203"/>
      <c r="D166" s="197" t="s">
        <v>140</v>
      </c>
      <c r="E166" s="204" t="s">
        <v>19</v>
      </c>
      <c r="F166" s="205" t="s">
        <v>277</v>
      </c>
      <c r="G166" s="203"/>
      <c r="H166" s="206">
        <v>757.61400000000003</v>
      </c>
      <c r="I166" s="207"/>
      <c r="J166" s="203"/>
      <c r="K166" s="203"/>
      <c r="L166" s="208"/>
      <c r="M166" s="209"/>
      <c r="N166" s="210"/>
      <c r="O166" s="210"/>
      <c r="P166" s="210"/>
      <c r="Q166" s="210"/>
      <c r="R166" s="210"/>
      <c r="S166" s="210"/>
      <c r="T166" s="211"/>
      <c r="U166" s="10"/>
      <c r="V166" s="10"/>
      <c r="W166" s="10"/>
      <c r="X166" s="10"/>
      <c r="Y166" s="10"/>
      <c r="Z166" s="10"/>
      <c r="AA166" s="10"/>
      <c r="AB166" s="10"/>
      <c r="AC166" s="10"/>
      <c r="AD166" s="10"/>
      <c r="AE166" s="10"/>
      <c r="AT166" s="212" t="s">
        <v>140</v>
      </c>
      <c r="AU166" s="212" t="s">
        <v>72</v>
      </c>
      <c r="AV166" s="10" t="s">
        <v>81</v>
      </c>
      <c r="AW166" s="10" t="s">
        <v>33</v>
      </c>
      <c r="AX166" s="10" t="s">
        <v>72</v>
      </c>
      <c r="AY166" s="212" t="s">
        <v>136</v>
      </c>
    </row>
    <row r="167" s="11" customFormat="1">
      <c r="A167" s="11"/>
      <c r="B167" s="214"/>
      <c r="C167" s="215"/>
      <c r="D167" s="197" t="s">
        <v>140</v>
      </c>
      <c r="E167" s="216" t="s">
        <v>19</v>
      </c>
      <c r="F167" s="217" t="s">
        <v>162</v>
      </c>
      <c r="G167" s="215"/>
      <c r="H167" s="218">
        <v>1463.4739999999999</v>
      </c>
      <c r="I167" s="219"/>
      <c r="J167" s="215"/>
      <c r="K167" s="215"/>
      <c r="L167" s="220"/>
      <c r="M167" s="221"/>
      <c r="N167" s="222"/>
      <c r="O167" s="222"/>
      <c r="P167" s="222"/>
      <c r="Q167" s="222"/>
      <c r="R167" s="222"/>
      <c r="S167" s="222"/>
      <c r="T167" s="223"/>
      <c r="U167" s="11"/>
      <c r="V167" s="11"/>
      <c r="W167" s="11"/>
      <c r="X167" s="11"/>
      <c r="Y167" s="11"/>
      <c r="Z167" s="11"/>
      <c r="AA167" s="11"/>
      <c r="AB167" s="11"/>
      <c r="AC167" s="11"/>
      <c r="AD167" s="11"/>
      <c r="AE167" s="11"/>
      <c r="AT167" s="224" t="s">
        <v>140</v>
      </c>
      <c r="AU167" s="224" t="s">
        <v>72</v>
      </c>
      <c r="AV167" s="11" t="s">
        <v>135</v>
      </c>
      <c r="AW167" s="11" t="s">
        <v>33</v>
      </c>
      <c r="AX167" s="11" t="s">
        <v>79</v>
      </c>
      <c r="AY167" s="224" t="s">
        <v>136</v>
      </c>
    </row>
    <row r="168" s="2" customFormat="1" ht="24.15" customHeight="1">
      <c r="A168" s="35"/>
      <c r="B168" s="36"/>
      <c r="C168" s="183" t="s">
        <v>278</v>
      </c>
      <c r="D168" s="183" t="s">
        <v>131</v>
      </c>
      <c r="E168" s="184" t="s">
        <v>265</v>
      </c>
      <c r="F168" s="185" t="s">
        <v>266</v>
      </c>
      <c r="G168" s="186" t="s">
        <v>180</v>
      </c>
      <c r="H168" s="187">
        <v>69.081999999999994</v>
      </c>
      <c r="I168" s="188"/>
      <c r="J168" s="189">
        <f>ROUND(I168*H168,2)</f>
        <v>0</v>
      </c>
      <c r="K168" s="190"/>
      <c r="L168" s="41"/>
      <c r="M168" s="191" t="s">
        <v>19</v>
      </c>
      <c r="N168" s="192" t="s">
        <v>43</v>
      </c>
      <c r="O168" s="81"/>
      <c r="P168" s="193">
        <f>O168*H168</f>
        <v>0</v>
      </c>
      <c r="Q168" s="193">
        <v>0</v>
      </c>
      <c r="R168" s="193">
        <f>Q168*H168</f>
        <v>0</v>
      </c>
      <c r="S168" s="193">
        <v>0</v>
      </c>
      <c r="T168" s="194">
        <f>S168*H168</f>
        <v>0</v>
      </c>
      <c r="U168" s="35"/>
      <c r="V168" s="35"/>
      <c r="W168" s="35"/>
      <c r="X168" s="35"/>
      <c r="Y168" s="35"/>
      <c r="Z168" s="35"/>
      <c r="AA168" s="35"/>
      <c r="AB168" s="35"/>
      <c r="AC168" s="35"/>
      <c r="AD168" s="35"/>
      <c r="AE168" s="35"/>
      <c r="AR168" s="195" t="s">
        <v>255</v>
      </c>
      <c r="AT168" s="195" t="s">
        <v>131</v>
      </c>
      <c r="AU168" s="195" t="s">
        <v>72</v>
      </c>
      <c r="AY168" s="14" t="s">
        <v>136</v>
      </c>
      <c r="BE168" s="196">
        <f>IF(N168="základní",J168,0)</f>
        <v>0</v>
      </c>
      <c r="BF168" s="196">
        <f>IF(N168="snížená",J168,0)</f>
        <v>0</v>
      </c>
      <c r="BG168" s="196">
        <f>IF(N168="zákl. přenesená",J168,0)</f>
        <v>0</v>
      </c>
      <c r="BH168" s="196">
        <f>IF(N168="sníž. přenesená",J168,0)</f>
        <v>0</v>
      </c>
      <c r="BI168" s="196">
        <f>IF(N168="nulová",J168,0)</f>
        <v>0</v>
      </c>
      <c r="BJ168" s="14" t="s">
        <v>79</v>
      </c>
      <c r="BK168" s="196">
        <f>ROUND(I168*H168,2)</f>
        <v>0</v>
      </c>
      <c r="BL168" s="14" t="s">
        <v>255</v>
      </c>
      <c r="BM168" s="195" t="s">
        <v>279</v>
      </c>
    </row>
    <row r="169" s="2" customFormat="1">
      <c r="A169" s="35"/>
      <c r="B169" s="36"/>
      <c r="C169" s="37"/>
      <c r="D169" s="197" t="s">
        <v>138</v>
      </c>
      <c r="E169" s="37"/>
      <c r="F169" s="198" t="s">
        <v>268</v>
      </c>
      <c r="G169" s="37"/>
      <c r="H169" s="37"/>
      <c r="I169" s="199"/>
      <c r="J169" s="37"/>
      <c r="K169" s="37"/>
      <c r="L169" s="41"/>
      <c r="M169" s="200"/>
      <c r="N169" s="201"/>
      <c r="O169" s="81"/>
      <c r="P169" s="81"/>
      <c r="Q169" s="81"/>
      <c r="R169" s="81"/>
      <c r="S169" s="81"/>
      <c r="T169" s="82"/>
      <c r="U169" s="35"/>
      <c r="V169" s="35"/>
      <c r="W169" s="35"/>
      <c r="X169" s="35"/>
      <c r="Y169" s="35"/>
      <c r="Z169" s="35"/>
      <c r="AA169" s="35"/>
      <c r="AB169" s="35"/>
      <c r="AC169" s="35"/>
      <c r="AD169" s="35"/>
      <c r="AE169" s="35"/>
      <c r="AT169" s="14" t="s">
        <v>138</v>
      </c>
      <c r="AU169" s="14" t="s">
        <v>72</v>
      </c>
    </row>
    <row r="170" s="2" customFormat="1">
      <c r="A170" s="35"/>
      <c r="B170" s="36"/>
      <c r="C170" s="37"/>
      <c r="D170" s="197" t="s">
        <v>158</v>
      </c>
      <c r="E170" s="37"/>
      <c r="F170" s="213" t="s">
        <v>269</v>
      </c>
      <c r="G170" s="37"/>
      <c r="H170" s="37"/>
      <c r="I170" s="199"/>
      <c r="J170" s="37"/>
      <c r="K170" s="37"/>
      <c r="L170" s="41"/>
      <c r="M170" s="200"/>
      <c r="N170" s="201"/>
      <c r="O170" s="81"/>
      <c r="P170" s="81"/>
      <c r="Q170" s="81"/>
      <c r="R170" s="81"/>
      <c r="S170" s="81"/>
      <c r="T170" s="82"/>
      <c r="U170" s="35"/>
      <c r="V170" s="35"/>
      <c r="W170" s="35"/>
      <c r="X170" s="35"/>
      <c r="Y170" s="35"/>
      <c r="Z170" s="35"/>
      <c r="AA170" s="35"/>
      <c r="AB170" s="35"/>
      <c r="AC170" s="35"/>
      <c r="AD170" s="35"/>
      <c r="AE170" s="35"/>
      <c r="AT170" s="14" t="s">
        <v>158</v>
      </c>
      <c r="AU170" s="14" t="s">
        <v>72</v>
      </c>
    </row>
    <row r="171" s="10" customFormat="1">
      <c r="A171" s="10"/>
      <c r="B171" s="202"/>
      <c r="C171" s="203"/>
      <c r="D171" s="197" t="s">
        <v>140</v>
      </c>
      <c r="E171" s="204" t="s">
        <v>19</v>
      </c>
      <c r="F171" s="205" t="s">
        <v>280</v>
      </c>
      <c r="G171" s="203"/>
      <c r="H171" s="206">
        <v>69.081999999999994</v>
      </c>
      <c r="I171" s="207"/>
      <c r="J171" s="203"/>
      <c r="K171" s="203"/>
      <c r="L171" s="208"/>
      <c r="M171" s="209"/>
      <c r="N171" s="210"/>
      <c r="O171" s="210"/>
      <c r="P171" s="210"/>
      <c r="Q171" s="210"/>
      <c r="R171" s="210"/>
      <c r="S171" s="210"/>
      <c r="T171" s="211"/>
      <c r="U171" s="10"/>
      <c r="V171" s="10"/>
      <c r="W171" s="10"/>
      <c r="X171" s="10"/>
      <c r="Y171" s="10"/>
      <c r="Z171" s="10"/>
      <c r="AA171" s="10"/>
      <c r="AB171" s="10"/>
      <c r="AC171" s="10"/>
      <c r="AD171" s="10"/>
      <c r="AE171" s="10"/>
      <c r="AT171" s="212" t="s">
        <v>140</v>
      </c>
      <c r="AU171" s="212" t="s">
        <v>72</v>
      </c>
      <c r="AV171" s="10" t="s">
        <v>81</v>
      </c>
      <c r="AW171" s="10" t="s">
        <v>33</v>
      </c>
      <c r="AX171" s="10" t="s">
        <v>79</v>
      </c>
      <c r="AY171" s="212" t="s">
        <v>136</v>
      </c>
    </row>
    <row r="172" s="2" customFormat="1" ht="24.15" customHeight="1">
      <c r="A172" s="35"/>
      <c r="B172" s="36"/>
      <c r="C172" s="183" t="s">
        <v>281</v>
      </c>
      <c r="D172" s="183" t="s">
        <v>131</v>
      </c>
      <c r="E172" s="184" t="s">
        <v>282</v>
      </c>
      <c r="F172" s="185" t="s">
        <v>283</v>
      </c>
      <c r="G172" s="186" t="s">
        <v>180</v>
      </c>
      <c r="H172" s="187">
        <v>13.129</v>
      </c>
      <c r="I172" s="188"/>
      <c r="J172" s="189">
        <f>ROUND(I172*H172,2)</f>
        <v>0</v>
      </c>
      <c r="K172" s="190"/>
      <c r="L172" s="41"/>
      <c r="M172" s="191" t="s">
        <v>19</v>
      </c>
      <c r="N172" s="192" t="s">
        <v>43</v>
      </c>
      <c r="O172" s="81"/>
      <c r="P172" s="193">
        <f>O172*H172</f>
        <v>0</v>
      </c>
      <c r="Q172" s="193">
        <v>0</v>
      </c>
      <c r="R172" s="193">
        <f>Q172*H172</f>
        <v>0</v>
      </c>
      <c r="S172" s="193">
        <v>0</v>
      </c>
      <c r="T172" s="194">
        <f>S172*H172</f>
        <v>0</v>
      </c>
      <c r="U172" s="35"/>
      <c r="V172" s="35"/>
      <c r="W172" s="35"/>
      <c r="X172" s="35"/>
      <c r="Y172" s="35"/>
      <c r="Z172" s="35"/>
      <c r="AA172" s="35"/>
      <c r="AB172" s="35"/>
      <c r="AC172" s="35"/>
      <c r="AD172" s="35"/>
      <c r="AE172" s="35"/>
      <c r="AR172" s="195" t="s">
        <v>255</v>
      </c>
      <c r="AT172" s="195" t="s">
        <v>131</v>
      </c>
      <c r="AU172" s="195" t="s">
        <v>72</v>
      </c>
      <c r="AY172" s="14" t="s">
        <v>136</v>
      </c>
      <c r="BE172" s="196">
        <f>IF(N172="základní",J172,0)</f>
        <v>0</v>
      </c>
      <c r="BF172" s="196">
        <f>IF(N172="snížená",J172,0)</f>
        <v>0</v>
      </c>
      <c r="BG172" s="196">
        <f>IF(N172="zákl. přenesená",J172,0)</f>
        <v>0</v>
      </c>
      <c r="BH172" s="196">
        <f>IF(N172="sníž. přenesená",J172,0)</f>
        <v>0</v>
      </c>
      <c r="BI172" s="196">
        <f>IF(N172="nulová",J172,0)</f>
        <v>0</v>
      </c>
      <c r="BJ172" s="14" t="s">
        <v>79</v>
      </c>
      <c r="BK172" s="196">
        <f>ROUND(I172*H172,2)</f>
        <v>0</v>
      </c>
      <c r="BL172" s="14" t="s">
        <v>255</v>
      </c>
      <c r="BM172" s="195" t="s">
        <v>284</v>
      </c>
    </row>
    <row r="173" s="2" customFormat="1">
      <c r="A173" s="35"/>
      <c r="B173" s="36"/>
      <c r="C173" s="37"/>
      <c r="D173" s="197" t="s">
        <v>138</v>
      </c>
      <c r="E173" s="37"/>
      <c r="F173" s="198" t="s">
        <v>285</v>
      </c>
      <c r="G173" s="37"/>
      <c r="H173" s="37"/>
      <c r="I173" s="199"/>
      <c r="J173" s="37"/>
      <c r="K173" s="37"/>
      <c r="L173" s="41"/>
      <c r="M173" s="200"/>
      <c r="N173" s="201"/>
      <c r="O173" s="81"/>
      <c r="P173" s="81"/>
      <c r="Q173" s="81"/>
      <c r="R173" s="81"/>
      <c r="S173" s="81"/>
      <c r="T173" s="82"/>
      <c r="U173" s="35"/>
      <c r="V173" s="35"/>
      <c r="W173" s="35"/>
      <c r="X173" s="35"/>
      <c r="Y173" s="35"/>
      <c r="Z173" s="35"/>
      <c r="AA173" s="35"/>
      <c r="AB173" s="35"/>
      <c r="AC173" s="35"/>
      <c r="AD173" s="35"/>
      <c r="AE173" s="35"/>
      <c r="AT173" s="14" t="s">
        <v>138</v>
      </c>
      <c r="AU173" s="14" t="s">
        <v>72</v>
      </c>
    </row>
    <row r="174" s="2" customFormat="1">
      <c r="A174" s="35"/>
      <c r="B174" s="36"/>
      <c r="C174" s="37"/>
      <c r="D174" s="197" t="s">
        <v>158</v>
      </c>
      <c r="E174" s="37"/>
      <c r="F174" s="213" t="s">
        <v>269</v>
      </c>
      <c r="G174" s="37"/>
      <c r="H174" s="37"/>
      <c r="I174" s="199"/>
      <c r="J174" s="37"/>
      <c r="K174" s="37"/>
      <c r="L174" s="41"/>
      <c r="M174" s="200"/>
      <c r="N174" s="201"/>
      <c r="O174" s="81"/>
      <c r="P174" s="81"/>
      <c r="Q174" s="81"/>
      <c r="R174" s="81"/>
      <c r="S174" s="81"/>
      <c r="T174" s="82"/>
      <c r="U174" s="35"/>
      <c r="V174" s="35"/>
      <c r="W174" s="35"/>
      <c r="X174" s="35"/>
      <c r="Y174" s="35"/>
      <c r="Z174" s="35"/>
      <c r="AA174" s="35"/>
      <c r="AB174" s="35"/>
      <c r="AC174" s="35"/>
      <c r="AD174" s="35"/>
      <c r="AE174" s="35"/>
      <c r="AT174" s="14" t="s">
        <v>158</v>
      </c>
      <c r="AU174" s="14" t="s">
        <v>72</v>
      </c>
    </row>
    <row r="175" s="10" customFormat="1">
      <c r="A175" s="10"/>
      <c r="B175" s="202"/>
      <c r="C175" s="203"/>
      <c r="D175" s="197" t="s">
        <v>140</v>
      </c>
      <c r="E175" s="204" t="s">
        <v>19</v>
      </c>
      <c r="F175" s="205" t="s">
        <v>286</v>
      </c>
      <c r="G175" s="203"/>
      <c r="H175" s="206">
        <v>13.129</v>
      </c>
      <c r="I175" s="207"/>
      <c r="J175" s="203"/>
      <c r="K175" s="203"/>
      <c r="L175" s="208"/>
      <c r="M175" s="209"/>
      <c r="N175" s="210"/>
      <c r="O175" s="210"/>
      <c r="P175" s="210"/>
      <c r="Q175" s="210"/>
      <c r="R175" s="210"/>
      <c r="S175" s="210"/>
      <c r="T175" s="211"/>
      <c r="U175" s="10"/>
      <c r="V175" s="10"/>
      <c r="W175" s="10"/>
      <c r="X175" s="10"/>
      <c r="Y175" s="10"/>
      <c r="Z175" s="10"/>
      <c r="AA175" s="10"/>
      <c r="AB175" s="10"/>
      <c r="AC175" s="10"/>
      <c r="AD175" s="10"/>
      <c r="AE175" s="10"/>
      <c r="AT175" s="212" t="s">
        <v>140</v>
      </c>
      <c r="AU175" s="212" t="s">
        <v>72</v>
      </c>
      <c r="AV175" s="10" t="s">
        <v>81</v>
      </c>
      <c r="AW175" s="10" t="s">
        <v>33</v>
      </c>
      <c r="AX175" s="10" t="s">
        <v>79</v>
      </c>
      <c r="AY175" s="212" t="s">
        <v>136</v>
      </c>
    </row>
    <row r="176" s="2" customFormat="1" ht="24.15" customHeight="1">
      <c r="A176" s="35"/>
      <c r="B176" s="36"/>
      <c r="C176" s="183" t="s">
        <v>287</v>
      </c>
      <c r="D176" s="183" t="s">
        <v>131</v>
      </c>
      <c r="E176" s="184" t="s">
        <v>288</v>
      </c>
      <c r="F176" s="185" t="s">
        <v>289</v>
      </c>
      <c r="G176" s="186" t="s">
        <v>180</v>
      </c>
      <c r="H176" s="187">
        <v>2485.6880000000001</v>
      </c>
      <c r="I176" s="188"/>
      <c r="J176" s="189">
        <f>ROUND(I176*H176,2)</f>
        <v>0</v>
      </c>
      <c r="K176" s="190"/>
      <c r="L176" s="41"/>
      <c r="M176" s="191" t="s">
        <v>19</v>
      </c>
      <c r="N176" s="192" t="s">
        <v>43</v>
      </c>
      <c r="O176" s="81"/>
      <c r="P176" s="193">
        <f>O176*H176</f>
        <v>0</v>
      </c>
      <c r="Q176" s="193">
        <v>0</v>
      </c>
      <c r="R176" s="193">
        <f>Q176*H176</f>
        <v>0</v>
      </c>
      <c r="S176" s="193">
        <v>0</v>
      </c>
      <c r="T176" s="194">
        <f>S176*H176</f>
        <v>0</v>
      </c>
      <c r="U176" s="35"/>
      <c r="V176" s="35"/>
      <c r="W176" s="35"/>
      <c r="X176" s="35"/>
      <c r="Y176" s="35"/>
      <c r="Z176" s="35"/>
      <c r="AA176" s="35"/>
      <c r="AB176" s="35"/>
      <c r="AC176" s="35"/>
      <c r="AD176" s="35"/>
      <c r="AE176" s="35"/>
      <c r="AR176" s="195" t="s">
        <v>255</v>
      </c>
      <c r="AT176" s="195" t="s">
        <v>131</v>
      </c>
      <c r="AU176" s="195" t="s">
        <v>72</v>
      </c>
      <c r="AY176" s="14" t="s">
        <v>136</v>
      </c>
      <c r="BE176" s="196">
        <f>IF(N176="základní",J176,0)</f>
        <v>0</v>
      </c>
      <c r="BF176" s="196">
        <f>IF(N176="snížená",J176,0)</f>
        <v>0</v>
      </c>
      <c r="BG176" s="196">
        <f>IF(N176="zákl. přenesená",J176,0)</f>
        <v>0</v>
      </c>
      <c r="BH176" s="196">
        <f>IF(N176="sníž. přenesená",J176,0)</f>
        <v>0</v>
      </c>
      <c r="BI176" s="196">
        <f>IF(N176="nulová",J176,0)</f>
        <v>0</v>
      </c>
      <c r="BJ176" s="14" t="s">
        <v>79</v>
      </c>
      <c r="BK176" s="196">
        <f>ROUND(I176*H176,2)</f>
        <v>0</v>
      </c>
      <c r="BL176" s="14" t="s">
        <v>255</v>
      </c>
      <c r="BM176" s="195" t="s">
        <v>290</v>
      </c>
    </row>
    <row r="177" s="2" customFormat="1">
      <c r="A177" s="35"/>
      <c r="B177" s="36"/>
      <c r="C177" s="37"/>
      <c r="D177" s="197" t="s">
        <v>138</v>
      </c>
      <c r="E177" s="37"/>
      <c r="F177" s="198" t="s">
        <v>291</v>
      </c>
      <c r="G177" s="37"/>
      <c r="H177" s="37"/>
      <c r="I177" s="199"/>
      <c r="J177" s="37"/>
      <c r="K177" s="37"/>
      <c r="L177" s="41"/>
      <c r="M177" s="200"/>
      <c r="N177" s="201"/>
      <c r="O177" s="81"/>
      <c r="P177" s="81"/>
      <c r="Q177" s="81"/>
      <c r="R177" s="81"/>
      <c r="S177" s="81"/>
      <c r="T177" s="82"/>
      <c r="U177" s="35"/>
      <c r="V177" s="35"/>
      <c r="W177" s="35"/>
      <c r="X177" s="35"/>
      <c r="Y177" s="35"/>
      <c r="Z177" s="35"/>
      <c r="AA177" s="35"/>
      <c r="AB177" s="35"/>
      <c r="AC177" s="35"/>
      <c r="AD177" s="35"/>
      <c r="AE177" s="35"/>
      <c r="AT177" s="14" t="s">
        <v>138</v>
      </c>
      <c r="AU177" s="14" t="s">
        <v>72</v>
      </c>
    </row>
    <row r="178" s="2" customFormat="1">
      <c r="A178" s="35"/>
      <c r="B178" s="36"/>
      <c r="C178" s="37"/>
      <c r="D178" s="197" t="s">
        <v>158</v>
      </c>
      <c r="E178" s="37"/>
      <c r="F178" s="213" t="s">
        <v>269</v>
      </c>
      <c r="G178" s="37"/>
      <c r="H178" s="37"/>
      <c r="I178" s="199"/>
      <c r="J178" s="37"/>
      <c r="K178" s="37"/>
      <c r="L178" s="41"/>
      <c r="M178" s="200"/>
      <c r="N178" s="201"/>
      <c r="O178" s="81"/>
      <c r="P178" s="81"/>
      <c r="Q178" s="81"/>
      <c r="R178" s="81"/>
      <c r="S178" s="81"/>
      <c r="T178" s="82"/>
      <c r="U178" s="35"/>
      <c r="V178" s="35"/>
      <c r="W178" s="35"/>
      <c r="X178" s="35"/>
      <c r="Y178" s="35"/>
      <c r="Z178" s="35"/>
      <c r="AA178" s="35"/>
      <c r="AB178" s="35"/>
      <c r="AC178" s="35"/>
      <c r="AD178" s="35"/>
      <c r="AE178" s="35"/>
      <c r="AT178" s="14" t="s">
        <v>158</v>
      </c>
      <c r="AU178" s="14" t="s">
        <v>72</v>
      </c>
    </row>
    <row r="179" s="10" customFormat="1">
      <c r="A179" s="10"/>
      <c r="B179" s="202"/>
      <c r="C179" s="203"/>
      <c r="D179" s="197" t="s">
        <v>140</v>
      </c>
      <c r="E179" s="204" t="s">
        <v>19</v>
      </c>
      <c r="F179" s="205" t="s">
        <v>258</v>
      </c>
      <c r="G179" s="203"/>
      <c r="H179" s="206">
        <v>2485.6880000000001</v>
      </c>
      <c r="I179" s="207"/>
      <c r="J179" s="203"/>
      <c r="K179" s="203"/>
      <c r="L179" s="208"/>
      <c r="M179" s="209"/>
      <c r="N179" s="210"/>
      <c r="O179" s="210"/>
      <c r="P179" s="210"/>
      <c r="Q179" s="210"/>
      <c r="R179" s="210"/>
      <c r="S179" s="210"/>
      <c r="T179" s="211"/>
      <c r="U179" s="10"/>
      <c r="V179" s="10"/>
      <c r="W179" s="10"/>
      <c r="X179" s="10"/>
      <c r="Y179" s="10"/>
      <c r="Z179" s="10"/>
      <c r="AA179" s="10"/>
      <c r="AB179" s="10"/>
      <c r="AC179" s="10"/>
      <c r="AD179" s="10"/>
      <c r="AE179" s="10"/>
      <c r="AT179" s="212" t="s">
        <v>140</v>
      </c>
      <c r="AU179" s="212" t="s">
        <v>72</v>
      </c>
      <c r="AV179" s="10" t="s">
        <v>81</v>
      </c>
      <c r="AW179" s="10" t="s">
        <v>33</v>
      </c>
      <c r="AX179" s="10" t="s">
        <v>79</v>
      </c>
      <c r="AY179" s="212" t="s">
        <v>136</v>
      </c>
    </row>
    <row r="180" s="2" customFormat="1" ht="24.15" customHeight="1">
      <c r="A180" s="35"/>
      <c r="B180" s="36"/>
      <c r="C180" s="183" t="s">
        <v>292</v>
      </c>
      <c r="D180" s="183" t="s">
        <v>131</v>
      </c>
      <c r="E180" s="184" t="s">
        <v>293</v>
      </c>
      <c r="F180" s="185" t="s">
        <v>294</v>
      </c>
      <c r="G180" s="186" t="s">
        <v>180</v>
      </c>
      <c r="H180" s="187">
        <v>5.016</v>
      </c>
      <c r="I180" s="188"/>
      <c r="J180" s="189">
        <f>ROUND(I180*H180,2)</f>
        <v>0</v>
      </c>
      <c r="K180" s="190"/>
      <c r="L180" s="41"/>
      <c r="M180" s="191" t="s">
        <v>19</v>
      </c>
      <c r="N180" s="192" t="s">
        <v>43</v>
      </c>
      <c r="O180" s="81"/>
      <c r="P180" s="193">
        <f>O180*H180</f>
        <v>0</v>
      </c>
      <c r="Q180" s="193">
        <v>0</v>
      </c>
      <c r="R180" s="193">
        <f>Q180*H180</f>
        <v>0</v>
      </c>
      <c r="S180" s="193">
        <v>0</v>
      </c>
      <c r="T180" s="194">
        <f>S180*H180</f>
        <v>0</v>
      </c>
      <c r="U180" s="35"/>
      <c r="V180" s="35"/>
      <c r="W180" s="35"/>
      <c r="X180" s="35"/>
      <c r="Y180" s="35"/>
      <c r="Z180" s="35"/>
      <c r="AA180" s="35"/>
      <c r="AB180" s="35"/>
      <c r="AC180" s="35"/>
      <c r="AD180" s="35"/>
      <c r="AE180" s="35"/>
      <c r="AR180" s="195" t="s">
        <v>255</v>
      </c>
      <c r="AT180" s="195" t="s">
        <v>131</v>
      </c>
      <c r="AU180" s="195" t="s">
        <v>72</v>
      </c>
      <c r="AY180" s="14" t="s">
        <v>136</v>
      </c>
      <c r="BE180" s="196">
        <f>IF(N180="základní",J180,0)</f>
        <v>0</v>
      </c>
      <c r="BF180" s="196">
        <f>IF(N180="snížená",J180,0)</f>
        <v>0</v>
      </c>
      <c r="BG180" s="196">
        <f>IF(N180="zákl. přenesená",J180,0)</f>
        <v>0</v>
      </c>
      <c r="BH180" s="196">
        <f>IF(N180="sníž. přenesená",J180,0)</f>
        <v>0</v>
      </c>
      <c r="BI180" s="196">
        <f>IF(N180="nulová",J180,0)</f>
        <v>0</v>
      </c>
      <c r="BJ180" s="14" t="s">
        <v>79</v>
      </c>
      <c r="BK180" s="196">
        <f>ROUND(I180*H180,2)</f>
        <v>0</v>
      </c>
      <c r="BL180" s="14" t="s">
        <v>255</v>
      </c>
      <c r="BM180" s="195" t="s">
        <v>295</v>
      </c>
    </row>
    <row r="181" s="2" customFormat="1">
      <c r="A181" s="35"/>
      <c r="B181" s="36"/>
      <c r="C181" s="37"/>
      <c r="D181" s="197" t="s">
        <v>138</v>
      </c>
      <c r="E181" s="37"/>
      <c r="F181" s="198" t="s">
        <v>296</v>
      </c>
      <c r="G181" s="37"/>
      <c r="H181" s="37"/>
      <c r="I181" s="199"/>
      <c r="J181" s="37"/>
      <c r="K181" s="37"/>
      <c r="L181" s="41"/>
      <c r="M181" s="200"/>
      <c r="N181" s="201"/>
      <c r="O181" s="81"/>
      <c r="P181" s="81"/>
      <c r="Q181" s="81"/>
      <c r="R181" s="81"/>
      <c r="S181" s="81"/>
      <c r="T181" s="82"/>
      <c r="U181" s="35"/>
      <c r="V181" s="35"/>
      <c r="W181" s="35"/>
      <c r="X181" s="35"/>
      <c r="Y181" s="35"/>
      <c r="Z181" s="35"/>
      <c r="AA181" s="35"/>
      <c r="AB181" s="35"/>
      <c r="AC181" s="35"/>
      <c r="AD181" s="35"/>
      <c r="AE181" s="35"/>
      <c r="AT181" s="14" t="s">
        <v>138</v>
      </c>
      <c r="AU181" s="14" t="s">
        <v>72</v>
      </c>
    </row>
    <row r="182" s="2" customFormat="1">
      <c r="A182" s="35"/>
      <c r="B182" s="36"/>
      <c r="C182" s="37"/>
      <c r="D182" s="197" t="s">
        <v>158</v>
      </c>
      <c r="E182" s="37"/>
      <c r="F182" s="213" t="s">
        <v>269</v>
      </c>
      <c r="G182" s="37"/>
      <c r="H182" s="37"/>
      <c r="I182" s="199"/>
      <c r="J182" s="37"/>
      <c r="K182" s="37"/>
      <c r="L182" s="41"/>
      <c r="M182" s="200"/>
      <c r="N182" s="201"/>
      <c r="O182" s="81"/>
      <c r="P182" s="81"/>
      <c r="Q182" s="81"/>
      <c r="R182" s="81"/>
      <c r="S182" s="81"/>
      <c r="T182" s="82"/>
      <c r="U182" s="35"/>
      <c r="V182" s="35"/>
      <c r="W182" s="35"/>
      <c r="X182" s="35"/>
      <c r="Y182" s="35"/>
      <c r="Z182" s="35"/>
      <c r="AA182" s="35"/>
      <c r="AB182" s="35"/>
      <c r="AC182" s="35"/>
      <c r="AD182" s="35"/>
      <c r="AE182" s="35"/>
      <c r="AT182" s="14" t="s">
        <v>158</v>
      </c>
      <c r="AU182" s="14" t="s">
        <v>72</v>
      </c>
    </row>
    <row r="183" s="10" customFormat="1">
      <c r="A183" s="10"/>
      <c r="B183" s="202"/>
      <c r="C183" s="203"/>
      <c r="D183" s="197" t="s">
        <v>140</v>
      </c>
      <c r="E183" s="204" t="s">
        <v>19</v>
      </c>
      <c r="F183" s="205" t="s">
        <v>297</v>
      </c>
      <c r="G183" s="203"/>
      <c r="H183" s="206">
        <v>5.016</v>
      </c>
      <c r="I183" s="207"/>
      <c r="J183" s="203"/>
      <c r="K183" s="203"/>
      <c r="L183" s="208"/>
      <c r="M183" s="209"/>
      <c r="N183" s="210"/>
      <c r="O183" s="210"/>
      <c r="P183" s="210"/>
      <c r="Q183" s="210"/>
      <c r="R183" s="210"/>
      <c r="S183" s="210"/>
      <c r="T183" s="211"/>
      <c r="U183" s="10"/>
      <c r="V183" s="10"/>
      <c r="W183" s="10"/>
      <c r="X183" s="10"/>
      <c r="Y183" s="10"/>
      <c r="Z183" s="10"/>
      <c r="AA183" s="10"/>
      <c r="AB183" s="10"/>
      <c r="AC183" s="10"/>
      <c r="AD183" s="10"/>
      <c r="AE183" s="10"/>
      <c r="AT183" s="212" t="s">
        <v>140</v>
      </c>
      <c r="AU183" s="212" t="s">
        <v>72</v>
      </c>
      <c r="AV183" s="10" t="s">
        <v>81</v>
      </c>
      <c r="AW183" s="10" t="s">
        <v>33</v>
      </c>
      <c r="AX183" s="10" t="s">
        <v>79</v>
      </c>
      <c r="AY183" s="212" t="s">
        <v>136</v>
      </c>
    </row>
    <row r="184" s="2" customFormat="1" ht="16.5" customHeight="1">
      <c r="A184" s="35"/>
      <c r="B184" s="36"/>
      <c r="C184" s="183" t="s">
        <v>298</v>
      </c>
      <c r="D184" s="183" t="s">
        <v>131</v>
      </c>
      <c r="E184" s="184" t="s">
        <v>299</v>
      </c>
      <c r="F184" s="185" t="s">
        <v>300</v>
      </c>
      <c r="G184" s="186" t="s">
        <v>187</v>
      </c>
      <c r="H184" s="187">
        <v>6</v>
      </c>
      <c r="I184" s="188"/>
      <c r="J184" s="189">
        <f>ROUND(I184*H184,2)</f>
        <v>0</v>
      </c>
      <c r="K184" s="190"/>
      <c r="L184" s="41"/>
      <c r="M184" s="191" t="s">
        <v>19</v>
      </c>
      <c r="N184" s="192" t="s">
        <v>43</v>
      </c>
      <c r="O184" s="81"/>
      <c r="P184" s="193">
        <f>O184*H184</f>
        <v>0</v>
      </c>
      <c r="Q184" s="193">
        <v>0</v>
      </c>
      <c r="R184" s="193">
        <f>Q184*H184</f>
        <v>0</v>
      </c>
      <c r="S184" s="193">
        <v>0</v>
      </c>
      <c r="T184" s="194">
        <f>S184*H184</f>
        <v>0</v>
      </c>
      <c r="U184" s="35"/>
      <c r="V184" s="35"/>
      <c r="W184" s="35"/>
      <c r="X184" s="35"/>
      <c r="Y184" s="35"/>
      <c r="Z184" s="35"/>
      <c r="AA184" s="35"/>
      <c r="AB184" s="35"/>
      <c r="AC184" s="35"/>
      <c r="AD184" s="35"/>
      <c r="AE184" s="35"/>
      <c r="AR184" s="195" t="s">
        <v>301</v>
      </c>
      <c r="AT184" s="195" t="s">
        <v>131</v>
      </c>
      <c r="AU184" s="195" t="s">
        <v>72</v>
      </c>
      <c r="AY184" s="14" t="s">
        <v>136</v>
      </c>
      <c r="BE184" s="196">
        <f>IF(N184="základní",J184,0)</f>
        <v>0</v>
      </c>
      <c r="BF184" s="196">
        <f>IF(N184="snížená",J184,0)</f>
        <v>0</v>
      </c>
      <c r="BG184" s="196">
        <f>IF(N184="zákl. přenesená",J184,0)</f>
        <v>0</v>
      </c>
      <c r="BH184" s="196">
        <f>IF(N184="sníž. přenesená",J184,0)</f>
        <v>0</v>
      </c>
      <c r="BI184" s="196">
        <f>IF(N184="nulová",J184,0)</f>
        <v>0</v>
      </c>
      <c r="BJ184" s="14" t="s">
        <v>79</v>
      </c>
      <c r="BK184" s="196">
        <f>ROUND(I184*H184,2)</f>
        <v>0</v>
      </c>
      <c r="BL184" s="14" t="s">
        <v>301</v>
      </c>
      <c r="BM184" s="195" t="s">
        <v>302</v>
      </c>
    </row>
    <row r="185" s="2" customFormat="1">
      <c r="A185" s="35"/>
      <c r="B185" s="36"/>
      <c r="C185" s="37"/>
      <c r="D185" s="197" t="s">
        <v>138</v>
      </c>
      <c r="E185" s="37"/>
      <c r="F185" s="198" t="s">
        <v>300</v>
      </c>
      <c r="G185" s="37"/>
      <c r="H185" s="37"/>
      <c r="I185" s="199"/>
      <c r="J185" s="37"/>
      <c r="K185" s="37"/>
      <c r="L185" s="41"/>
      <c r="M185" s="200"/>
      <c r="N185" s="201"/>
      <c r="O185" s="81"/>
      <c r="P185" s="81"/>
      <c r="Q185" s="81"/>
      <c r="R185" s="81"/>
      <c r="S185" s="81"/>
      <c r="T185" s="82"/>
      <c r="U185" s="35"/>
      <c r="V185" s="35"/>
      <c r="W185" s="35"/>
      <c r="X185" s="35"/>
      <c r="Y185" s="35"/>
      <c r="Z185" s="35"/>
      <c r="AA185" s="35"/>
      <c r="AB185" s="35"/>
      <c r="AC185" s="35"/>
      <c r="AD185" s="35"/>
      <c r="AE185" s="35"/>
      <c r="AT185" s="14" t="s">
        <v>138</v>
      </c>
      <c r="AU185" s="14" t="s">
        <v>72</v>
      </c>
    </row>
    <row r="186" s="2" customFormat="1" ht="21.75" customHeight="1">
      <c r="A186" s="35"/>
      <c r="B186" s="36"/>
      <c r="C186" s="183" t="s">
        <v>303</v>
      </c>
      <c r="D186" s="183" t="s">
        <v>131</v>
      </c>
      <c r="E186" s="184" t="s">
        <v>304</v>
      </c>
      <c r="F186" s="185" t="s">
        <v>305</v>
      </c>
      <c r="G186" s="186" t="s">
        <v>187</v>
      </c>
      <c r="H186" s="187">
        <v>6</v>
      </c>
      <c r="I186" s="188"/>
      <c r="J186" s="189">
        <f>ROUND(I186*H186,2)</f>
        <v>0</v>
      </c>
      <c r="K186" s="190"/>
      <c r="L186" s="41"/>
      <c r="M186" s="191" t="s">
        <v>19</v>
      </c>
      <c r="N186" s="192" t="s">
        <v>43</v>
      </c>
      <c r="O186" s="81"/>
      <c r="P186" s="193">
        <f>O186*H186</f>
        <v>0</v>
      </c>
      <c r="Q186" s="193">
        <v>0</v>
      </c>
      <c r="R186" s="193">
        <f>Q186*H186</f>
        <v>0</v>
      </c>
      <c r="S186" s="193">
        <v>0</v>
      </c>
      <c r="T186" s="194">
        <f>S186*H186</f>
        <v>0</v>
      </c>
      <c r="U186" s="35"/>
      <c r="V186" s="35"/>
      <c r="W186" s="35"/>
      <c r="X186" s="35"/>
      <c r="Y186" s="35"/>
      <c r="Z186" s="35"/>
      <c r="AA186" s="35"/>
      <c r="AB186" s="35"/>
      <c r="AC186" s="35"/>
      <c r="AD186" s="35"/>
      <c r="AE186" s="35"/>
      <c r="AR186" s="195" t="s">
        <v>301</v>
      </c>
      <c r="AT186" s="195" t="s">
        <v>131</v>
      </c>
      <c r="AU186" s="195" t="s">
        <v>72</v>
      </c>
      <c r="AY186" s="14" t="s">
        <v>136</v>
      </c>
      <c r="BE186" s="196">
        <f>IF(N186="základní",J186,0)</f>
        <v>0</v>
      </c>
      <c r="BF186" s="196">
        <f>IF(N186="snížená",J186,0)</f>
        <v>0</v>
      </c>
      <c r="BG186" s="196">
        <f>IF(N186="zákl. přenesená",J186,0)</f>
        <v>0</v>
      </c>
      <c r="BH186" s="196">
        <f>IF(N186="sníž. přenesená",J186,0)</f>
        <v>0</v>
      </c>
      <c r="BI186" s="196">
        <f>IF(N186="nulová",J186,0)</f>
        <v>0</v>
      </c>
      <c r="BJ186" s="14" t="s">
        <v>79</v>
      </c>
      <c r="BK186" s="196">
        <f>ROUND(I186*H186,2)</f>
        <v>0</v>
      </c>
      <c r="BL186" s="14" t="s">
        <v>301</v>
      </c>
      <c r="BM186" s="195" t="s">
        <v>306</v>
      </c>
    </row>
    <row r="187" s="2" customFormat="1">
      <c r="A187" s="35"/>
      <c r="B187" s="36"/>
      <c r="C187" s="37"/>
      <c r="D187" s="197" t="s">
        <v>138</v>
      </c>
      <c r="E187" s="37"/>
      <c r="F187" s="198" t="s">
        <v>305</v>
      </c>
      <c r="G187" s="37"/>
      <c r="H187" s="37"/>
      <c r="I187" s="199"/>
      <c r="J187" s="37"/>
      <c r="K187" s="37"/>
      <c r="L187" s="41"/>
      <c r="M187" s="200"/>
      <c r="N187" s="201"/>
      <c r="O187" s="81"/>
      <c r="P187" s="81"/>
      <c r="Q187" s="81"/>
      <c r="R187" s="81"/>
      <c r="S187" s="81"/>
      <c r="T187" s="82"/>
      <c r="U187" s="35"/>
      <c r="V187" s="35"/>
      <c r="W187" s="35"/>
      <c r="X187" s="35"/>
      <c r="Y187" s="35"/>
      <c r="Z187" s="35"/>
      <c r="AA187" s="35"/>
      <c r="AB187" s="35"/>
      <c r="AC187" s="35"/>
      <c r="AD187" s="35"/>
      <c r="AE187" s="35"/>
      <c r="AT187" s="14" t="s">
        <v>138</v>
      </c>
      <c r="AU187" s="14" t="s">
        <v>72</v>
      </c>
    </row>
    <row r="188" s="2" customFormat="1" ht="16.5" customHeight="1">
      <c r="A188" s="35"/>
      <c r="B188" s="36"/>
      <c r="C188" s="183" t="s">
        <v>307</v>
      </c>
      <c r="D188" s="183" t="s">
        <v>131</v>
      </c>
      <c r="E188" s="184" t="s">
        <v>308</v>
      </c>
      <c r="F188" s="185" t="s">
        <v>309</v>
      </c>
      <c r="G188" s="186" t="s">
        <v>187</v>
      </c>
      <c r="H188" s="187">
        <v>6</v>
      </c>
      <c r="I188" s="188"/>
      <c r="J188" s="189">
        <f>ROUND(I188*H188,2)</f>
        <v>0</v>
      </c>
      <c r="K188" s="190"/>
      <c r="L188" s="41"/>
      <c r="M188" s="191" t="s">
        <v>19</v>
      </c>
      <c r="N188" s="192" t="s">
        <v>43</v>
      </c>
      <c r="O188" s="81"/>
      <c r="P188" s="193">
        <f>O188*H188</f>
        <v>0</v>
      </c>
      <c r="Q188" s="193">
        <v>0</v>
      </c>
      <c r="R188" s="193">
        <f>Q188*H188</f>
        <v>0</v>
      </c>
      <c r="S188" s="193">
        <v>0</v>
      </c>
      <c r="T188" s="194">
        <f>S188*H188</f>
        <v>0</v>
      </c>
      <c r="U188" s="35"/>
      <c r="V188" s="35"/>
      <c r="W188" s="35"/>
      <c r="X188" s="35"/>
      <c r="Y188" s="35"/>
      <c r="Z188" s="35"/>
      <c r="AA188" s="35"/>
      <c r="AB188" s="35"/>
      <c r="AC188" s="35"/>
      <c r="AD188" s="35"/>
      <c r="AE188" s="35"/>
      <c r="AR188" s="195" t="s">
        <v>301</v>
      </c>
      <c r="AT188" s="195" t="s">
        <v>131</v>
      </c>
      <c r="AU188" s="195" t="s">
        <v>72</v>
      </c>
      <c r="AY188" s="14" t="s">
        <v>136</v>
      </c>
      <c r="BE188" s="196">
        <f>IF(N188="základní",J188,0)</f>
        <v>0</v>
      </c>
      <c r="BF188" s="196">
        <f>IF(N188="snížená",J188,0)</f>
        <v>0</v>
      </c>
      <c r="BG188" s="196">
        <f>IF(N188="zákl. přenesená",J188,0)</f>
        <v>0</v>
      </c>
      <c r="BH188" s="196">
        <f>IF(N188="sníž. přenesená",J188,0)</f>
        <v>0</v>
      </c>
      <c r="BI188" s="196">
        <f>IF(N188="nulová",J188,0)</f>
        <v>0</v>
      </c>
      <c r="BJ188" s="14" t="s">
        <v>79</v>
      </c>
      <c r="BK188" s="196">
        <f>ROUND(I188*H188,2)</f>
        <v>0</v>
      </c>
      <c r="BL188" s="14" t="s">
        <v>301</v>
      </c>
      <c r="BM188" s="195" t="s">
        <v>310</v>
      </c>
    </row>
    <row r="189" s="2" customFormat="1">
      <c r="A189" s="35"/>
      <c r="B189" s="36"/>
      <c r="C189" s="37"/>
      <c r="D189" s="197" t="s">
        <v>138</v>
      </c>
      <c r="E189" s="37"/>
      <c r="F189" s="198" t="s">
        <v>309</v>
      </c>
      <c r="G189" s="37"/>
      <c r="H189" s="37"/>
      <c r="I189" s="199"/>
      <c r="J189" s="37"/>
      <c r="K189" s="37"/>
      <c r="L189" s="41"/>
      <c r="M189" s="200"/>
      <c r="N189" s="201"/>
      <c r="O189" s="81"/>
      <c r="P189" s="81"/>
      <c r="Q189" s="81"/>
      <c r="R189" s="81"/>
      <c r="S189" s="81"/>
      <c r="T189" s="82"/>
      <c r="U189" s="35"/>
      <c r="V189" s="35"/>
      <c r="W189" s="35"/>
      <c r="X189" s="35"/>
      <c r="Y189" s="35"/>
      <c r="Z189" s="35"/>
      <c r="AA189" s="35"/>
      <c r="AB189" s="35"/>
      <c r="AC189" s="35"/>
      <c r="AD189" s="35"/>
      <c r="AE189" s="35"/>
      <c r="AT189" s="14" t="s">
        <v>138</v>
      </c>
      <c r="AU189" s="14" t="s">
        <v>72</v>
      </c>
    </row>
    <row r="190" s="2" customFormat="1" ht="21.75" customHeight="1">
      <c r="A190" s="35"/>
      <c r="B190" s="36"/>
      <c r="C190" s="183" t="s">
        <v>311</v>
      </c>
      <c r="D190" s="183" t="s">
        <v>131</v>
      </c>
      <c r="E190" s="184" t="s">
        <v>312</v>
      </c>
      <c r="F190" s="185" t="s">
        <v>313</v>
      </c>
      <c r="G190" s="186" t="s">
        <v>187</v>
      </c>
      <c r="H190" s="187">
        <v>6</v>
      </c>
      <c r="I190" s="188"/>
      <c r="J190" s="189">
        <f>ROUND(I190*H190,2)</f>
        <v>0</v>
      </c>
      <c r="K190" s="190"/>
      <c r="L190" s="41"/>
      <c r="M190" s="191" t="s">
        <v>19</v>
      </c>
      <c r="N190" s="192" t="s">
        <v>43</v>
      </c>
      <c r="O190" s="81"/>
      <c r="P190" s="193">
        <f>O190*H190</f>
        <v>0</v>
      </c>
      <c r="Q190" s="193">
        <v>0</v>
      </c>
      <c r="R190" s="193">
        <f>Q190*H190</f>
        <v>0</v>
      </c>
      <c r="S190" s="193">
        <v>0</v>
      </c>
      <c r="T190" s="194">
        <f>S190*H190</f>
        <v>0</v>
      </c>
      <c r="U190" s="35"/>
      <c r="V190" s="35"/>
      <c r="W190" s="35"/>
      <c r="X190" s="35"/>
      <c r="Y190" s="35"/>
      <c r="Z190" s="35"/>
      <c r="AA190" s="35"/>
      <c r="AB190" s="35"/>
      <c r="AC190" s="35"/>
      <c r="AD190" s="35"/>
      <c r="AE190" s="35"/>
      <c r="AR190" s="195" t="s">
        <v>301</v>
      </c>
      <c r="AT190" s="195" t="s">
        <v>131</v>
      </c>
      <c r="AU190" s="195" t="s">
        <v>72</v>
      </c>
      <c r="AY190" s="14" t="s">
        <v>136</v>
      </c>
      <c r="BE190" s="196">
        <f>IF(N190="základní",J190,0)</f>
        <v>0</v>
      </c>
      <c r="BF190" s="196">
        <f>IF(N190="snížená",J190,0)</f>
        <v>0</v>
      </c>
      <c r="BG190" s="196">
        <f>IF(N190="zákl. přenesená",J190,0)</f>
        <v>0</v>
      </c>
      <c r="BH190" s="196">
        <f>IF(N190="sníž. přenesená",J190,0)</f>
        <v>0</v>
      </c>
      <c r="BI190" s="196">
        <f>IF(N190="nulová",J190,0)</f>
        <v>0</v>
      </c>
      <c r="BJ190" s="14" t="s">
        <v>79</v>
      </c>
      <c r="BK190" s="196">
        <f>ROUND(I190*H190,2)</f>
        <v>0</v>
      </c>
      <c r="BL190" s="14" t="s">
        <v>301</v>
      </c>
      <c r="BM190" s="195" t="s">
        <v>314</v>
      </c>
    </row>
    <row r="191" s="2" customFormat="1">
      <c r="A191" s="35"/>
      <c r="B191" s="36"/>
      <c r="C191" s="37"/>
      <c r="D191" s="197" t="s">
        <v>138</v>
      </c>
      <c r="E191" s="37"/>
      <c r="F191" s="198" t="s">
        <v>313</v>
      </c>
      <c r="G191" s="37"/>
      <c r="H191" s="37"/>
      <c r="I191" s="199"/>
      <c r="J191" s="37"/>
      <c r="K191" s="37"/>
      <c r="L191" s="41"/>
      <c r="M191" s="200"/>
      <c r="N191" s="201"/>
      <c r="O191" s="81"/>
      <c r="P191" s="81"/>
      <c r="Q191" s="81"/>
      <c r="R191" s="81"/>
      <c r="S191" s="81"/>
      <c r="T191" s="82"/>
      <c r="U191" s="35"/>
      <c r="V191" s="35"/>
      <c r="W191" s="35"/>
      <c r="X191" s="35"/>
      <c r="Y191" s="35"/>
      <c r="Z191" s="35"/>
      <c r="AA191" s="35"/>
      <c r="AB191" s="35"/>
      <c r="AC191" s="35"/>
      <c r="AD191" s="35"/>
      <c r="AE191" s="35"/>
      <c r="AT191" s="14" t="s">
        <v>138</v>
      </c>
      <c r="AU191" s="14" t="s">
        <v>72</v>
      </c>
    </row>
    <row r="192" s="2" customFormat="1" ht="24.15" customHeight="1">
      <c r="A192" s="35"/>
      <c r="B192" s="36"/>
      <c r="C192" s="183" t="s">
        <v>315</v>
      </c>
      <c r="D192" s="183" t="s">
        <v>131</v>
      </c>
      <c r="E192" s="184" t="s">
        <v>316</v>
      </c>
      <c r="F192" s="185" t="s">
        <v>317</v>
      </c>
      <c r="G192" s="186" t="s">
        <v>187</v>
      </c>
      <c r="H192" s="187">
        <v>6</v>
      </c>
      <c r="I192" s="188"/>
      <c r="J192" s="189">
        <f>ROUND(I192*H192,2)</f>
        <v>0</v>
      </c>
      <c r="K192" s="190"/>
      <c r="L192" s="41"/>
      <c r="M192" s="191" t="s">
        <v>19</v>
      </c>
      <c r="N192" s="192" t="s">
        <v>43</v>
      </c>
      <c r="O192" s="81"/>
      <c r="P192" s="193">
        <f>O192*H192</f>
        <v>0</v>
      </c>
      <c r="Q192" s="193">
        <v>0</v>
      </c>
      <c r="R192" s="193">
        <f>Q192*H192</f>
        <v>0</v>
      </c>
      <c r="S192" s="193">
        <v>0</v>
      </c>
      <c r="T192" s="194">
        <f>S192*H192</f>
        <v>0</v>
      </c>
      <c r="U192" s="35"/>
      <c r="V192" s="35"/>
      <c r="W192" s="35"/>
      <c r="X192" s="35"/>
      <c r="Y192" s="35"/>
      <c r="Z192" s="35"/>
      <c r="AA192" s="35"/>
      <c r="AB192" s="35"/>
      <c r="AC192" s="35"/>
      <c r="AD192" s="35"/>
      <c r="AE192" s="35"/>
      <c r="AR192" s="195" t="s">
        <v>301</v>
      </c>
      <c r="AT192" s="195" t="s">
        <v>131</v>
      </c>
      <c r="AU192" s="195" t="s">
        <v>72</v>
      </c>
      <c r="AY192" s="14" t="s">
        <v>136</v>
      </c>
      <c r="BE192" s="196">
        <f>IF(N192="základní",J192,0)</f>
        <v>0</v>
      </c>
      <c r="BF192" s="196">
        <f>IF(N192="snížená",J192,0)</f>
        <v>0</v>
      </c>
      <c r="BG192" s="196">
        <f>IF(N192="zákl. přenesená",J192,0)</f>
        <v>0</v>
      </c>
      <c r="BH192" s="196">
        <f>IF(N192="sníž. přenesená",J192,0)</f>
        <v>0</v>
      </c>
      <c r="BI192" s="196">
        <f>IF(N192="nulová",J192,0)</f>
        <v>0</v>
      </c>
      <c r="BJ192" s="14" t="s">
        <v>79</v>
      </c>
      <c r="BK192" s="196">
        <f>ROUND(I192*H192,2)</f>
        <v>0</v>
      </c>
      <c r="BL192" s="14" t="s">
        <v>301</v>
      </c>
      <c r="BM192" s="195" t="s">
        <v>318</v>
      </c>
    </row>
    <row r="193" s="2" customFormat="1">
      <c r="A193" s="35"/>
      <c r="B193" s="36"/>
      <c r="C193" s="37"/>
      <c r="D193" s="197" t="s">
        <v>138</v>
      </c>
      <c r="E193" s="37"/>
      <c r="F193" s="198" t="s">
        <v>317</v>
      </c>
      <c r="G193" s="37"/>
      <c r="H193" s="37"/>
      <c r="I193" s="199"/>
      <c r="J193" s="37"/>
      <c r="K193" s="37"/>
      <c r="L193" s="41"/>
      <c r="M193" s="200"/>
      <c r="N193" s="201"/>
      <c r="O193" s="81"/>
      <c r="P193" s="81"/>
      <c r="Q193" s="81"/>
      <c r="R193" s="81"/>
      <c r="S193" s="81"/>
      <c r="T193" s="82"/>
      <c r="U193" s="35"/>
      <c r="V193" s="35"/>
      <c r="W193" s="35"/>
      <c r="X193" s="35"/>
      <c r="Y193" s="35"/>
      <c r="Z193" s="35"/>
      <c r="AA193" s="35"/>
      <c r="AB193" s="35"/>
      <c r="AC193" s="35"/>
      <c r="AD193" s="35"/>
      <c r="AE193" s="35"/>
      <c r="AT193" s="14" t="s">
        <v>138</v>
      </c>
      <c r="AU193" s="14" t="s">
        <v>72</v>
      </c>
    </row>
    <row r="194" s="2" customFormat="1" ht="16.5" customHeight="1">
      <c r="A194" s="35"/>
      <c r="B194" s="36"/>
      <c r="C194" s="183" t="s">
        <v>319</v>
      </c>
      <c r="D194" s="183" t="s">
        <v>131</v>
      </c>
      <c r="E194" s="184" t="s">
        <v>320</v>
      </c>
      <c r="F194" s="185" t="s">
        <v>321</v>
      </c>
      <c r="G194" s="186" t="s">
        <v>187</v>
      </c>
      <c r="H194" s="187">
        <v>6</v>
      </c>
      <c r="I194" s="188"/>
      <c r="J194" s="189">
        <f>ROUND(I194*H194,2)</f>
        <v>0</v>
      </c>
      <c r="K194" s="190"/>
      <c r="L194" s="41"/>
      <c r="M194" s="191" t="s">
        <v>19</v>
      </c>
      <c r="N194" s="192" t="s">
        <v>43</v>
      </c>
      <c r="O194" s="81"/>
      <c r="P194" s="193">
        <f>O194*H194</f>
        <v>0</v>
      </c>
      <c r="Q194" s="193">
        <v>0</v>
      </c>
      <c r="R194" s="193">
        <f>Q194*H194</f>
        <v>0</v>
      </c>
      <c r="S194" s="193">
        <v>0</v>
      </c>
      <c r="T194" s="194">
        <f>S194*H194</f>
        <v>0</v>
      </c>
      <c r="U194" s="35"/>
      <c r="V194" s="35"/>
      <c r="W194" s="35"/>
      <c r="X194" s="35"/>
      <c r="Y194" s="35"/>
      <c r="Z194" s="35"/>
      <c r="AA194" s="35"/>
      <c r="AB194" s="35"/>
      <c r="AC194" s="35"/>
      <c r="AD194" s="35"/>
      <c r="AE194" s="35"/>
      <c r="AR194" s="195" t="s">
        <v>301</v>
      </c>
      <c r="AT194" s="195" t="s">
        <v>131</v>
      </c>
      <c r="AU194" s="195" t="s">
        <v>72</v>
      </c>
      <c r="AY194" s="14" t="s">
        <v>136</v>
      </c>
      <c r="BE194" s="196">
        <f>IF(N194="základní",J194,0)</f>
        <v>0</v>
      </c>
      <c r="BF194" s="196">
        <f>IF(N194="snížená",J194,0)</f>
        <v>0</v>
      </c>
      <c r="BG194" s="196">
        <f>IF(N194="zákl. přenesená",J194,0)</f>
        <v>0</v>
      </c>
      <c r="BH194" s="196">
        <f>IF(N194="sníž. přenesená",J194,0)</f>
        <v>0</v>
      </c>
      <c r="BI194" s="196">
        <f>IF(N194="nulová",J194,0)</f>
        <v>0</v>
      </c>
      <c r="BJ194" s="14" t="s">
        <v>79</v>
      </c>
      <c r="BK194" s="196">
        <f>ROUND(I194*H194,2)</f>
        <v>0</v>
      </c>
      <c r="BL194" s="14" t="s">
        <v>301</v>
      </c>
      <c r="BM194" s="195" t="s">
        <v>322</v>
      </c>
    </row>
    <row r="195" s="2" customFormat="1">
      <c r="A195" s="35"/>
      <c r="B195" s="36"/>
      <c r="C195" s="37"/>
      <c r="D195" s="197" t="s">
        <v>138</v>
      </c>
      <c r="E195" s="37"/>
      <c r="F195" s="198" t="s">
        <v>321</v>
      </c>
      <c r="G195" s="37"/>
      <c r="H195" s="37"/>
      <c r="I195" s="199"/>
      <c r="J195" s="37"/>
      <c r="K195" s="37"/>
      <c r="L195" s="41"/>
      <c r="M195" s="236"/>
      <c r="N195" s="237"/>
      <c r="O195" s="238"/>
      <c r="P195" s="238"/>
      <c r="Q195" s="238"/>
      <c r="R195" s="238"/>
      <c r="S195" s="238"/>
      <c r="T195" s="239"/>
      <c r="U195" s="35"/>
      <c r="V195" s="35"/>
      <c r="W195" s="35"/>
      <c r="X195" s="35"/>
      <c r="Y195" s="35"/>
      <c r="Z195" s="35"/>
      <c r="AA195" s="35"/>
      <c r="AB195" s="35"/>
      <c r="AC195" s="35"/>
      <c r="AD195" s="35"/>
      <c r="AE195" s="35"/>
      <c r="AT195" s="14" t="s">
        <v>138</v>
      </c>
      <c r="AU195" s="14" t="s">
        <v>72</v>
      </c>
    </row>
    <row r="196" s="2" customFormat="1" ht="6.96" customHeight="1">
      <c r="A196" s="35"/>
      <c r="B196" s="56"/>
      <c r="C196" s="57"/>
      <c r="D196" s="57"/>
      <c r="E196" s="57"/>
      <c r="F196" s="57"/>
      <c r="G196" s="57"/>
      <c r="H196" s="57"/>
      <c r="I196" s="57"/>
      <c r="J196" s="57"/>
      <c r="K196" s="57"/>
      <c r="L196" s="41"/>
      <c r="M196" s="35"/>
      <c r="O196" s="35"/>
      <c r="P196" s="35"/>
      <c r="Q196" s="35"/>
      <c r="R196" s="35"/>
      <c r="S196" s="35"/>
      <c r="T196" s="35"/>
      <c r="U196" s="35"/>
      <c r="V196" s="35"/>
      <c r="W196" s="35"/>
      <c r="X196" s="35"/>
      <c r="Y196" s="35"/>
      <c r="Z196" s="35"/>
      <c r="AA196" s="35"/>
      <c r="AB196" s="35"/>
      <c r="AC196" s="35"/>
      <c r="AD196" s="35"/>
      <c r="AE196" s="35"/>
    </row>
  </sheetData>
  <sheetProtection sheet="1" autoFilter="0" formatColumns="0" formatRows="0" objects="1" scenarios="1" spinCount="100000" saltValue="46DsY+ywcp7s1S05WgUqv5jYXpud5CZCx/Hq0WTGPxwTqBGuhvvXXWvDbMDLqPN6eKJMCJBakGCzGV9rbyEiRw==" hashValue="lDiiDM8xxvH8Z/dYj0nN0Emwy8qI9z6sdpfOBQEvDRnbcFiObWgYmum5FFBoMWY9Ihqm1KVZeAfuEDxKHiHHpQ==" algorithmName="SHA-512" password="CC35"/>
  <autoFilter ref="C84:K19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89</v>
      </c>
    </row>
    <row r="3" s="1" customFormat="1" ht="6.96" customHeight="1">
      <c r="B3" s="135"/>
      <c r="C3" s="136"/>
      <c r="D3" s="136"/>
      <c r="E3" s="136"/>
      <c r="F3" s="136"/>
      <c r="G3" s="136"/>
      <c r="H3" s="136"/>
      <c r="I3" s="136"/>
      <c r="J3" s="136"/>
      <c r="K3" s="136"/>
      <c r="L3" s="17"/>
      <c r="AT3" s="14" t="s">
        <v>81</v>
      </c>
    </row>
    <row r="4" s="1" customFormat="1" ht="24.96" customHeight="1">
      <c r="B4" s="17"/>
      <c r="D4" s="137" t="s">
        <v>109</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Oprava trati v úseku Mladotice - Žihle</v>
      </c>
      <c r="F7" s="139"/>
      <c r="G7" s="139"/>
      <c r="H7" s="139"/>
      <c r="L7" s="17"/>
    </row>
    <row r="8" s="1" customFormat="1" ht="12" customHeight="1">
      <c r="B8" s="17"/>
      <c r="D8" s="139" t="s">
        <v>110</v>
      </c>
      <c r="L8" s="17"/>
    </row>
    <row r="9" s="2" customFormat="1" ht="16.5" customHeight="1">
      <c r="A9" s="35"/>
      <c r="B9" s="41"/>
      <c r="C9" s="35"/>
      <c r="D9" s="35"/>
      <c r="E9" s="140" t="s">
        <v>111</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112</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323</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19. 5. 2022</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ROUND((SUM(BE85:BE148)),  2)</f>
        <v>0</v>
      </c>
      <c r="G35" s="35"/>
      <c r="H35" s="35"/>
      <c r="I35" s="154">
        <v>0.20999999999999999</v>
      </c>
      <c r="J35" s="153">
        <f>ROUND(((SUM(BE85:BE148))*I35),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ROUND((SUM(BF85:BF148)),  2)</f>
        <v>0</v>
      </c>
      <c r="G36" s="35"/>
      <c r="H36" s="35"/>
      <c r="I36" s="154">
        <v>0.14999999999999999</v>
      </c>
      <c r="J36" s="153">
        <f>ROUND(((SUM(BF85:BF148))*I36),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ROUND((SUM(BG85:BG148)),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ROUND((SUM(BH85:BH148)),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ROUND((SUM(BI85:BI148)),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114</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Oprava trati v úseku Mladotice - Žihle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110</v>
      </c>
      <c r="D51" s="19"/>
      <c r="E51" s="19"/>
      <c r="F51" s="19"/>
      <c r="G51" s="19"/>
      <c r="H51" s="19"/>
      <c r="I51" s="19"/>
      <c r="J51" s="19"/>
      <c r="K51" s="19"/>
      <c r="L51" s="17"/>
    </row>
    <row r="52" s="2" customFormat="1" ht="16.5" customHeight="1">
      <c r="A52" s="35"/>
      <c r="B52" s="36"/>
      <c r="C52" s="37"/>
      <c r="D52" s="37"/>
      <c r="E52" s="166" t="s">
        <v>111</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112</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1.2 - Výměna kolejnic a zřízení BK km 138,145 - 139,618</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Třemošná</v>
      </c>
      <c r="G56" s="37"/>
      <c r="H56" s="37"/>
      <c r="I56" s="29" t="s">
        <v>23</v>
      </c>
      <c r="J56" s="69" t="str">
        <f>IF(J14="","",J14)</f>
        <v>19. 5. 2022</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115</v>
      </c>
      <c r="D61" s="168"/>
      <c r="E61" s="168"/>
      <c r="F61" s="168"/>
      <c r="G61" s="168"/>
      <c r="H61" s="168"/>
      <c r="I61" s="168"/>
      <c r="J61" s="169" t="s">
        <v>116</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117</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118</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Oprava trati v úseku Mladotice - Žihle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110</v>
      </c>
      <c r="D74" s="19"/>
      <c r="E74" s="19"/>
      <c r="F74" s="19"/>
      <c r="G74" s="19"/>
      <c r="H74" s="19"/>
      <c r="I74" s="19"/>
      <c r="J74" s="19"/>
      <c r="K74" s="19"/>
      <c r="L74" s="17"/>
    </row>
    <row r="75" s="2" customFormat="1" ht="16.5" customHeight="1">
      <c r="A75" s="35"/>
      <c r="B75" s="36"/>
      <c r="C75" s="37"/>
      <c r="D75" s="37"/>
      <c r="E75" s="166" t="s">
        <v>111</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112</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1.2 - Výměna kolejnic a zřízení BK km 138,145 - 139,618</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Třemošná</v>
      </c>
      <c r="G79" s="37"/>
      <c r="H79" s="37"/>
      <c r="I79" s="29" t="s">
        <v>23</v>
      </c>
      <c r="J79" s="69" t="str">
        <f>IF(J14="","",J14)</f>
        <v>19. 5. 2022</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119</v>
      </c>
      <c r="D84" s="174" t="s">
        <v>57</v>
      </c>
      <c r="E84" s="174" t="s">
        <v>53</v>
      </c>
      <c r="F84" s="174" t="s">
        <v>54</v>
      </c>
      <c r="G84" s="174" t="s">
        <v>120</v>
      </c>
      <c r="H84" s="174" t="s">
        <v>121</v>
      </c>
      <c r="I84" s="174" t="s">
        <v>122</v>
      </c>
      <c r="J84" s="175" t="s">
        <v>116</v>
      </c>
      <c r="K84" s="176" t="s">
        <v>123</v>
      </c>
      <c r="L84" s="177"/>
      <c r="M84" s="89" t="s">
        <v>19</v>
      </c>
      <c r="N84" s="90" t="s">
        <v>42</v>
      </c>
      <c r="O84" s="90" t="s">
        <v>124</v>
      </c>
      <c r="P84" s="90" t="s">
        <v>125</v>
      </c>
      <c r="Q84" s="90" t="s">
        <v>126</v>
      </c>
      <c r="R84" s="90" t="s">
        <v>127</v>
      </c>
      <c r="S84" s="90" t="s">
        <v>128</v>
      </c>
      <c r="T84" s="91" t="s">
        <v>129</v>
      </c>
      <c r="U84" s="171"/>
      <c r="V84" s="171"/>
      <c r="W84" s="171"/>
      <c r="X84" s="171"/>
      <c r="Y84" s="171"/>
      <c r="Z84" s="171"/>
      <c r="AA84" s="171"/>
      <c r="AB84" s="171"/>
      <c r="AC84" s="171"/>
      <c r="AD84" s="171"/>
      <c r="AE84" s="171"/>
    </row>
    <row r="85" s="2" customFormat="1" ht="22.8" customHeight="1">
      <c r="A85" s="35"/>
      <c r="B85" s="36"/>
      <c r="C85" s="96" t="s">
        <v>130</v>
      </c>
      <c r="D85" s="37"/>
      <c r="E85" s="37"/>
      <c r="F85" s="37"/>
      <c r="G85" s="37"/>
      <c r="H85" s="37"/>
      <c r="I85" s="37"/>
      <c r="J85" s="178">
        <f>BK85</f>
        <v>0</v>
      </c>
      <c r="K85" s="37"/>
      <c r="L85" s="41"/>
      <c r="M85" s="92"/>
      <c r="N85" s="179"/>
      <c r="O85" s="93"/>
      <c r="P85" s="180">
        <f>SUM(P86:P148)</f>
        <v>0</v>
      </c>
      <c r="Q85" s="93"/>
      <c r="R85" s="180">
        <f>SUM(R86:R148)</f>
        <v>148.17000000000002</v>
      </c>
      <c r="S85" s="93"/>
      <c r="T85" s="181">
        <f>SUM(T86:T148)</f>
        <v>0</v>
      </c>
      <c r="U85" s="35"/>
      <c r="V85" s="35"/>
      <c r="W85" s="35"/>
      <c r="X85" s="35"/>
      <c r="Y85" s="35"/>
      <c r="Z85" s="35"/>
      <c r="AA85" s="35"/>
      <c r="AB85" s="35"/>
      <c r="AC85" s="35"/>
      <c r="AD85" s="35"/>
      <c r="AE85" s="35"/>
      <c r="AT85" s="14" t="s">
        <v>71</v>
      </c>
      <c r="AU85" s="14" t="s">
        <v>117</v>
      </c>
      <c r="BK85" s="182">
        <f>SUM(BK86:BK148)</f>
        <v>0</v>
      </c>
    </row>
    <row r="86" s="2" customFormat="1" ht="16.5" customHeight="1">
      <c r="A86" s="35"/>
      <c r="B86" s="36"/>
      <c r="C86" s="183" t="s">
        <v>79</v>
      </c>
      <c r="D86" s="183" t="s">
        <v>131</v>
      </c>
      <c r="E86" s="184" t="s">
        <v>324</v>
      </c>
      <c r="F86" s="185" t="s">
        <v>325</v>
      </c>
      <c r="G86" s="186" t="s">
        <v>326</v>
      </c>
      <c r="H86" s="187">
        <v>2950</v>
      </c>
      <c r="I86" s="188"/>
      <c r="J86" s="189">
        <f>ROUND(I86*H86,2)</f>
        <v>0</v>
      </c>
      <c r="K86" s="190"/>
      <c r="L86" s="41"/>
      <c r="M86" s="191" t="s">
        <v>19</v>
      </c>
      <c r="N86" s="192" t="s">
        <v>43</v>
      </c>
      <c r="O86" s="81"/>
      <c r="P86" s="193">
        <f>O86*H86</f>
        <v>0</v>
      </c>
      <c r="Q86" s="193">
        <v>0</v>
      </c>
      <c r="R86" s="193">
        <f>Q86*H86</f>
        <v>0</v>
      </c>
      <c r="S86" s="193">
        <v>0</v>
      </c>
      <c r="T86" s="194">
        <f>S86*H86</f>
        <v>0</v>
      </c>
      <c r="U86" s="35"/>
      <c r="V86" s="35"/>
      <c r="W86" s="35"/>
      <c r="X86" s="35"/>
      <c r="Y86" s="35"/>
      <c r="Z86" s="35"/>
      <c r="AA86" s="35"/>
      <c r="AB86" s="35"/>
      <c r="AC86" s="35"/>
      <c r="AD86" s="35"/>
      <c r="AE86" s="35"/>
      <c r="AR86" s="195" t="s">
        <v>135</v>
      </c>
      <c r="AT86" s="195" t="s">
        <v>131</v>
      </c>
      <c r="AU86" s="195" t="s">
        <v>72</v>
      </c>
      <c r="AY86" s="14" t="s">
        <v>136</v>
      </c>
      <c r="BE86" s="196">
        <f>IF(N86="základní",J86,0)</f>
        <v>0</v>
      </c>
      <c r="BF86" s="196">
        <f>IF(N86="snížená",J86,0)</f>
        <v>0</v>
      </c>
      <c r="BG86" s="196">
        <f>IF(N86="zákl. přenesená",J86,0)</f>
        <v>0</v>
      </c>
      <c r="BH86" s="196">
        <f>IF(N86="sníž. přenesená",J86,0)</f>
        <v>0</v>
      </c>
      <c r="BI86" s="196">
        <f>IF(N86="nulová",J86,0)</f>
        <v>0</v>
      </c>
      <c r="BJ86" s="14" t="s">
        <v>79</v>
      </c>
      <c r="BK86" s="196">
        <f>ROUND(I86*H86,2)</f>
        <v>0</v>
      </c>
      <c r="BL86" s="14" t="s">
        <v>135</v>
      </c>
      <c r="BM86" s="195" t="s">
        <v>327</v>
      </c>
    </row>
    <row r="87" s="2" customFormat="1">
      <c r="A87" s="35"/>
      <c r="B87" s="36"/>
      <c r="C87" s="37"/>
      <c r="D87" s="197" t="s">
        <v>138</v>
      </c>
      <c r="E87" s="37"/>
      <c r="F87" s="198" t="s">
        <v>328</v>
      </c>
      <c r="G87" s="37"/>
      <c r="H87" s="37"/>
      <c r="I87" s="199"/>
      <c r="J87" s="37"/>
      <c r="K87" s="37"/>
      <c r="L87" s="41"/>
      <c r="M87" s="200"/>
      <c r="N87" s="201"/>
      <c r="O87" s="81"/>
      <c r="P87" s="81"/>
      <c r="Q87" s="81"/>
      <c r="R87" s="81"/>
      <c r="S87" s="81"/>
      <c r="T87" s="82"/>
      <c r="U87" s="35"/>
      <c r="V87" s="35"/>
      <c r="W87" s="35"/>
      <c r="X87" s="35"/>
      <c r="Y87" s="35"/>
      <c r="Z87" s="35"/>
      <c r="AA87" s="35"/>
      <c r="AB87" s="35"/>
      <c r="AC87" s="35"/>
      <c r="AD87" s="35"/>
      <c r="AE87" s="35"/>
      <c r="AT87" s="14" t="s">
        <v>138</v>
      </c>
      <c r="AU87" s="14" t="s">
        <v>72</v>
      </c>
    </row>
    <row r="88" s="2" customFormat="1">
      <c r="A88" s="35"/>
      <c r="B88" s="36"/>
      <c r="C88" s="37"/>
      <c r="D88" s="197" t="s">
        <v>158</v>
      </c>
      <c r="E88" s="37"/>
      <c r="F88" s="213" t="s">
        <v>329</v>
      </c>
      <c r="G88" s="37"/>
      <c r="H88" s="37"/>
      <c r="I88" s="199"/>
      <c r="J88" s="37"/>
      <c r="K88" s="37"/>
      <c r="L88" s="41"/>
      <c r="M88" s="200"/>
      <c r="N88" s="201"/>
      <c r="O88" s="81"/>
      <c r="P88" s="81"/>
      <c r="Q88" s="81"/>
      <c r="R88" s="81"/>
      <c r="S88" s="81"/>
      <c r="T88" s="82"/>
      <c r="U88" s="35"/>
      <c r="V88" s="35"/>
      <c r="W88" s="35"/>
      <c r="X88" s="35"/>
      <c r="Y88" s="35"/>
      <c r="Z88" s="35"/>
      <c r="AA88" s="35"/>
      <c r="AB88" s="35"/>
      <c r="AC88" s="35"/>
      <c r="AD88" s="35"/>
      <c r="AE88" s="35"/>
      <c r="AT88" s="14" t="s">
        <v>158</v>
      </c>
      <c r="AU88" s="14" t="s">
        <v>72</v>
      </c>
    </row>
    <row r="89" s="10" customFormat="1">
      <c r="A89" s="10"/>
      <c r="B89" s="202"/>
      <c r="C89" s="203"/>
      <c r="D89" s="197" t="s">
        <v>140</v>
      </c>
      <c r="E89" s="204" t="s">
        <v>19</v>
      </c>
      <c r="F89" s="205" t="s">
        <v>330</v>
      </c>
      <c r="G89" s="203"/>
      <c r="H89" s="206">
        <v>2950</v>
      </c>
      <c r="I89" s="207"/>
      <c r="J89" s="203"/>
      <c r="K89" s="203"/>
      <c r="L89" s="208"/>
      <c r="M89" s="209"/>
      <c r="N89" s="210"/>
      <c r="O89" s="210"/>
      <c r="P89" s="210"/>
      <c r="Q89" s="210"/>
      <c r="R89" s="210"/>
      <c r="S89" s="210"/>
      <c r="T89" s="211"/>
      <c r="U89" s="10"/>
      <c r="V89" s="10"/>
      <c r="W89" s="10"/>
      <c r="X89" s="10"/>
      <c r="Y89" s="10"/>
      <c r="Z89" s="10"/>
      <c r="AA89" s="10"/>
      <c r="AB89" s="10"/>
      <c r="AC89" s="10"/>
      <c r="AD89" s="10"/>
      <c r="AE89" s="10"/>
      <c r="AT89" s="212" t="s">
        <v>140</v>
      </c>
      <c r="AU89" s="212" t="s">
        <v>72</v>
      </c>
      <c r="AV89" s="10" t="s">
        <v>81</v>
      </c>
      <c r="AW89" s="10" t="s">
        <v>33</v>
      </c>
      <c r="AX89" s="10" t="s">
        <v>79</v>
      </c>
      <c r="AY89" s="212" t="s">
        <v>136</v>
      </c>
    </row>
    <row r="90" s="2" customFormat="1" ht="16.5" customHeight="1">
      <c r="A90" s="35"/>
      <c r="B90" s="36"/>
      <c r="C90" s="183" t="s">
        <v>81</v>
      </c>
      <c r="D90" s="183" t="s">
        <v>131</v>
      </c>
      <c r="E90" s="184" t="s">
        <v>331</v>
      </c>
      <c r="F90" s="185" t="s">
        <v>332</v>
      </c>
      <c r="G90" s="186" t="s">
        <v>187</v>
      </c>
      <c r="H90" s="187">
        <v>128</v>
      </c>
      <c r="I90" s="188"/>
      <c r="J90" s="189">
        <f>ROUND(I90*H90,2)</f>
        <v>0</v>
      </c>
      <c r="K90" s="190"/>
      <c r="L90" s="41"/>
      <c r="M90" s="191" t="s">
        <v>19</v>
      </c>
      <c r="N90" s="192" t="s">
        <v>43</v>
      </c>
      <c r="O90" s="81"/>
      <c r="P90" s="193">
        <f>O90*H90</f>
        <v>0</v>
      </c>
      <c r="Q90" s="193">
        <v>0</v>
      </c>
      <c r="R90" s="193">
        <f>Q90*H90</f>
        <v>0</v>
      </c>
      <c r="S90" s="193">
        <v>0</v>
      </c>
      <c r="T90" s="194">
        <f>S90*H90</f>
        <v>0</v>
      </c>
      <c r="U90" s="35"/>
      <c r="V90" s="35"/>
      <c r="W90" s="35"/>
      <c r="X90" s="35"/>
      <c r="Y90" s="35"/>
      <c r="Z90" s="35"/>
      <c r="AA90" s="35"/>
      <c r="AB90" s="35"/>
      <c r="AC90" s="35"/>
      <c r="AD90" s="35"/>
      <c r="AE90" s="35"/>
      <c r="AR90" s="195" t="s">
        <v>135</v>
      </c>
      <c r="AT90" s="195" t="s">
        <v>131</v>
      </c>
      <c r="AU90" s="195" t="s">
        <v>72</v>
      </c>
      <c r="AY90" s="14" t="s">
        <v>136</v>
      </c>
      <c r="BE90" s="196">
        <f>IF(N90="základní",J90,0)</f>
        <v>0</v>
      </c>
      <c r="BF90" s="196">
        <f>IF(N90="snížená",J90,0)</f>
        <v>0</v>
      </c>
      <c r="BG90" s="196">
        <f>IF(N90="zákl. přenesená",J90,0)</f>
        <v>0</v>
      </c>
      <c r="BH90" s="196">
        <f>IF(N90="sníž. přenesená",J90,0)</f>
        <v>0</v>
      </c>
      <c r="BI90" s="196">
        <f>IF(N90="nulová",J90,0)</f>
        <v>0</v>
      </c>
      <c r="BJ90" s="14" t="s">
        <v>79</v>
      </c>
      <c r="BK90" s="196">
        <f>ROUND(I90*H90,2)</f>
        <v>0</v>
      </c>
      <c r="BL90" s="14" t="s">
        <v>135</v>
      </c>
      <c r="BM90" s="195" t="s">
        <v>333</v>
      </c>
    </row>
    <row r="91" s="2" customFormat="1">
      <c r="A91" s="35"/>
      <c r="B91" s="36"/>
      <c r="C91" s="37"/>
      <c r="D91" s="197" t="s">
        <v>138</v>
      </c>
      <c r="E91" s="37"/>
      <c r="F91" s="198" t="s">
        <v>334</v>
      </c>
      <c r="G91" s="37"/>
      <c r="H91" s="37"/>
      <c r="I91" s="199"/>
      <c r="J91" s="37"/>
      <c r="K91" s="37"/>
      <c r="L91" s="41"/>
      <c r="M91" s="200"/>
      <c r="N91" s="201"/>
      <c r="O91" s="81"/>
      <c r="P91" s="81"/>
      <c r="Q91" s="81"/>
      <c r="R91" s="81"/>
      <c r="S91" s="81"/>
      <c r="T91" s="82"/>
      <c r="U91" s="35"/>
      <c r="V91" s="35"/>
      <c r="W91" s="35"/>
      <c r="X91" s="35"/>
      <c r="Y91" s="35"/>
      <c r="Z91" s="35"/>
      <c r="AA91" s="35"/>
      <c r="AB91" s="35"/>
      <c r="AC91" s="35"/>
      <c r="AD91" s="35"/>
      <c r="AE91" s="35"/>
      <c r="AT91" s="14" t="s">
        <v>138</v>
      </c>
      <c r="AU91" s="14" t="s">
        <v>72</v>
      </c>
    </row>
    <row r="92" s="2" customFormat="1">
      <c r="A92" s="35"/>
      <c r="B92" s="36"/>
      <c r="C92" s="37"/>
      <c r="D92" s="197" t="s">
        <v>158</v>
      </c>
      <c r="E92" s="37"/>
      <c r="F92" s="213" t="s">
        <v>335</v>
      </c>
      <c r="G92" s="37"/>
      <c r="H92" s="37"/>
      <c r="I92" s="199"/>
      <c r="J92" s="37"/>
      <c r="K92" s="37"/>
      <c r="L92" s="41"/>
      <c r="M92" s="200"/>
      <c r="N92" s="201"/>
      <c r="O92" s="81"/>
      <c r="P92" s="81"/>
      <c r="Q92" s="81"/>
      <c r="R92" s="81"/>
      <c r="S92" s="81"/>
      <c r="T92" s="82"/>
      <c r="U92" s="35"/>
      <c r="V92" s="35"/>
      <c r="W92" s="35"/>
      <c r="X92" s="35"/>
      <c r="Y92" s="35"/>
      <c r="Z92" s="35"/>
      <c r="AA92" s="35"/>
      <c r="AB92" s="35"/>
      <c r="AC92" s="35"/>
      <c r="AD92" s="35"/>
      <c r="AE92" s="35"/>
      <c r="AT92" s="14" t="s">
        <v>158</v>
      </c>
      <c r="AU92" s="14" t="s">
        <v>72</v>
      </c>
    </row>
    <row r="93" s="10" customFormat="1">
      <c r="A93" s="10"/>
      <c r="B93" s="202"/>
      <c r="C93" s="203"/>
      <c r="D93" s="197" t="s">
        <v>140</v>
      </c>
      <c r="E93" s="204" t="s">
        <v>19</v>
      </c>
      <c r="F93" s="205" t="s">
        <v>181</v>
      </c>
      <c r="G93" s="203"/>
      <c r="H93" s="206">
        <v>128</v>
      </c>
      <c r="I93" s="207"/>
      <c r="J93" s="203"/>
      <c r="K93" s="203"/>
      <c r="L93" s="208"/>
      <c r="M93" s="209"/>
      <c r="N93" s="210"/>
      <c r="O93" s="210"/>
      <c r="P93" s="210"/>
      <c r="Q93" s="210"/>
      <c r="R93" s="210"/>
      <c r="S93" s="210"/>
      <c r="T93" s="211"/>
      <c r="U93" s="10"/>
      <c r="V93" s="10"/>
      <c r="W93" s="10"/>
      <c r="X93" s="10"/>
      <c r="Y93" s="10"/>
      <c r="Z93" s="10"/>
      <c r="AA93" s="10"/>
      <c r="AB93" s="10"/>
      <c r="AC93" s="10"/>
      <c r="AD93" s="10"/>
      <c r="AE93" s="10"/>
      <c r="AT93" s="212" t="s">
        <v>140</v>
      </c>
      <c r="AU93" s="212" t="s">
        <v>72</v>
      </c>
      <c r="AV93" s="10" t="s">
        <v>81</v>
      </c>
      <c r="AW93" s="10" t="s">
        <v>33</v>
      </c>
      <c r="AX93" s="10" t="s">
        <v>79</v>
      </c>
      <c r="AY93" s="212" t="s">
        <v>136</v>
      </c>
    </row>
    <row r="94" s="2" customFormat="1" ht="16.5" customHeight="1">
      <c r="A94" s="35"/>
      <c r="B94" s="36"/>
      <c r="C94" s="183" t="s">
        <v>148</v>
      </c>
      <c r="D94" s="183" t="s">
        <v>131</v>
      </c>
      <c r="E94" s="184" t="s">
        <v>336</v>
      </c>
      <c r="F94" s="185" t="s">
        <v>337</v>
      </c>
      <c r="G94" s="186" t="s">
        <v>187</v>
      </c>
      <c r="H94" s="187">
        <v>44</v>
      </c>
      <c r="I94" s="188"/>
      <c r="J94" s="189">
        <f>ROUND(I94*H94,2)</f>
        <v>0</v>
      </c>
      <c r="K94" s="190"/>
      <c r="L94" s="41"/>
      <c r="M94" s="191" t="s">
        <v>19</v>
      </c>
      <c r="N94" s="192" t="s">
        <v>43</v>
      </c>
      <c r="O94" s="81"/>
      <c r="P94" s="193">
        <f>O94*H94</f>
        <v>0</v>
      </c>
      <c r="Q94" s="193">
        <v>0</v>
      </c>
      <c r="R94" s="193">
        <f>Q94*H94</f>
        <v>0</v>
      </c>
      <c r="S94" s="193">
        <v>0</v>
      </c>
      <c r="T94" s="194">
        <f>S94*H94</f>
        <v>0</v>
      </c>
      <c r="U94" s="35"/>
      <c r="V94" s="35"/>
      <c r="W94" s="35"/>
      <c r="X94" s="35"/>
      <c r="Y94" s="35"/>
      <c r="Z94" s="35"/>
      <c r="AA94" s="35"/>
      <c r="AB94" s="35"/>
      <c r="AC94" s="35"/>
      <c r="AD94" s="35"/>
      <c r="AE94" s="35"/>
      <c r="AR94" s="195" t="s">
        <v>135</v>
      </c>
      <c r="AT94" s="195" t="s">
        <v>131</v>
      </c>
      <c r="AU94" s="195" t="s">
        <v>72</v>
      </c>
      <c r="AY94" s="14" t="s">
        <v>136</v>
      </c>
      <c r="BE94" s="196">
        <f>IF(N94="základní",J94,0)</f>
        <v>0</v>
      </c>
      <c r="BF94" s="196">
        <f>IF(N94="snížená",J94,0)</f>
        <v>0</v>
      </c>
      <c r="BG94" s="196">
        <f>IF(N94="zákl. přenesená",J94,0)</f>
        <v>0</v>
      </c>
      <c r="BH94" s="196">
        <f>IF(N94="sníž. přenesená",J94,0)</f>
        <v>0</v>
      </c>
      <c r="BI94" s="196">
        <f>IF(N94="nulová",J94,0)</f>
        <v>0</v>
      </c>
      <c r="BJ94" s="14" t="s">
        <v>79</v>
      </c>
      <c r="BK94" s="196">
        <f>ROUND(I94*H94,2)</f>
        <v>0</v>
      </c>
      <c r="BL94" s="14" t="s">
        <v>135</v>
      </c>
      <c r="BM94" s="195" t="s">
        <v>338</v>
      </c>
    </row>
    <row r="95" s="2" customFormat="1">
      <c r="A95" s="35"/>
      <c r="B95" s="36"/>
      <c r="C95" s="37"/>
      <c r="D95" s="197" t="s">
        <v>138</v>
      </c>
      <c r="E95" s="37"/>
      <c r="F95" s="198" t="s">
        <v>339</v>
      </c>
      <c r="G95" s="37"/>
      <c r="H95" s="37"/>
      <c r="I95" s="199"/>
      <c r="J95" s="37"/>
      <c r="K95" s="37"/>
      <c r="L95" s="41"/>
      <c r="M95" s="200"/>
      <c r="N95" s="201"/>
      <c r="O95" s="81"/>
      <c r="P95" s="81"/>
      <c r="Q95" s="81"/>
      <c r="R95" s="81"/>
      <c r="S95" s="81"/>
      <c r="T95" s="82"/>
      <c r="U95" s="35"/>
      <c r="V95" s="35"/>
      <c r="W95" s="35"/>
      <c r="X95" s="35"/>
      <c r="Y95" s="35"/>
      <c r="Z95" s="35"/>
      <c r="AA95" s="35"/>
      <c r="AB95" s="35"/>
      <c r="AC95" s="35"/>
      <c r="AD95" s="35"/>
      <c r="AE95" s="35"/>
      <c r="AT95" s="14" t="s">
        <v>138</v>
      </c>
      <c r="AU95" s="14" t="s">
        <v>72</v>
      </c>
    </row>
    <row r="96" s="2" customFormat="1">
      <c r="A96" s="35"/>
      <c r="B96" s="36"/>
      <c r="C96" s="37"/>
      <c r="D96" s="197" t="s">
        <v>158</v>
      </c>
      <c r="E96" s="37"/>
      <c r="F96" s="213" t="s">
        <v>335</v>
      </c>
      <c r="G96" s="37"/>
      <c r="H96" s="37"/>
      <c r="I96" s="199"/>
      <c r="J96" s="37"/>
      <c r="K96" s="37"/>
      <c r="L96" s="41"/>
      <c r="M96" s="200"/>
      <c r="N96" s="201"/>
      <c r="O96" s="81"/>
      <c r="P96" s="81"/>
      <c r="Q96" s="81"/>
      <c r="R96" s="81"/>
      <c r="S96" s="81"/>
      <c r="T96" s="82"/>
      <c r="U96" s="35"/>
      <c r="V96" s="35"/>
      <c r="W96" s="35"/>
      <c r="X96" s="35"/>
      <c r="Y96" s="35"/>
      <c r="Z96" s="35"/>
      <c r="AA96" s="35"/>
      <c r="AB96" s="35"/>
      <c r="AC96" s="35"/>
      <c r="AD96" s="35"/>
      <c r="AE96" s="35"/>
      <c r="AT96" s="14" t="s">
        <v>158</v>
      </c>
      <c r="AU96" s="14" t="s">
        <v>72</v>
      </c>
    </row>
    <row r="97" s="10" customFormat="1">
      <c r="A97" s="10"/>
      <c r="B97" s="202"/>
      <c r="C97" s="203"/>
      <c r="D97" s="197" t="s">
        <v>140</v>
      </c>
      <c r="E97" s="204" t="s">
        <v>19</v>
      </c>
      <c r="F97" s="205" t="s">
        <v>340</v>
      </c>
      <c r="G97" s="203"/>
      <c r="H97" s="206">
        <v>44</v>
      </c>
      <c r="I97" s="207"/>
      <c r="J97" s="203"/>
      <c r="K97" s="203"/>
      <c r="L97" s="208"/>
      <c r="M97" s="209"/>
      <c r="N97" s="210"/>
      <c r="O97" s="210"/>
      <c r="P97" s="210"/>
      <c r="Q97" s="210"/>
      <c r="R97" s="210"/>
      <c r="S97" s="210"/>
      <c r="T97" s="211"/>
      <c r="U97" s="10"/>
      <c r="V97" s="10"/>
      <c r="W97" s="10"/>
      <c r="X97" s="10"/>
      <c r="Y97" s="10"/>
      <c r="Z97" s="10"/>
      <c r="AA97" s="10"/>
      <c r="AB97" s="10"/>
      <c r="AC97" s="10"/>
      <c r="AD97" s="10"/>
      <c r="AE97" s="10"/>
      <c r="AT97" s="212" t="s">
        <v>140</v>
      </c>
      <c r="AU97" s="212" t="s">
        <v>72</v>
      </c>
      <c r="AV97" s="10" t="s">
        <v>81</v>
      </c>
      <c r="AW97" s="10" t="s">
        <v>33</v>
      </c>
      <c r="AX97" s="10" t="s">
        <v>79</v>
      </c>
      <c r="AY97" s="212" t="s">
        <v>136</v>
      </c>
    </row>
    <row r="98" s="2" customFormat="1" ht="16.5" customHeight="1">
      <c r="A98" s="35"/>
      <c r="B98" s="36"/>
      <c r="C98" s="183" t="s">
        <v>135</v>
      </c>
      <c r="D98" s="183" t="s">
        <v>131</v>
      </c>
      <c r="E98" s="184" t="s">
        <v>341</v>
      </c>
      <c r="F98" s="185" t="s">
        <v>342</v>
      </c>
      <c r="G98" s="186" t="s">
        <v>343</v>
      </c>
      <c r="H98" s="187">
        <v>16</v>
      </c>
      <c r="I98" s="188"/>
      <c r="J98" s="189">
        <f>ROUND(I98*H98,2)</f>
        <v>0</v>
      </c>
      <c r="K98" s="190"/>
      <c r="L98" s="41"/>
      <c r="M98" s="191" t="s">
        <v>19</v>
      </c>
      <c r="N98" s="192" t="s">
        <v>43</v>
      </c>
      <c r="O98" s="81"/>
      <c r="P98" s="193">
        <f>O98*H98</f>
        <v>0</v>
      </c>
      <c r="Q98" s="193">
        <v>0</v>
      </c>
      <c r="R98" s="193">
        <f>Q98*H98</f>
        <v>0</v>
      </c>
      <c r="S98" s="193">
        <v>0</v>
      </c>
      <c r="T98" s="194">
        <f>S98*H98</f>
        <v>0</v>
      </c>
      <c r="U98" s="35"/>
      <c r="V98" s="35"/>
      <c r="W98" s="35"/>
      <c r="X98" s="35"/>
      <c r="Y98" s="35"/>
      <c r="Z98" s="35"/>
      <c r="AA98" s="35"/>
      <c r="AB98" s="35"/>
      <c r="AC98" s="35"/>
      <c r="AD98" s="35"/>
      <c r="AE98" s="35"/>
      <c r="AR98" s="195" t="s">
        <v>135</v>
      </c>
      <c r="AT98" s="195" t="s">
        <v>131</v>
      </c>
      <c r="AU98" s="195" t="s">
        <v>72</v>
      </c>
      <c r="AY98" s="14" t="s">
        <v>136</v>
      </c>
      <c r="BE98" s="196">
        <f>IF(N98="základní",J98,0)</f>
        <v>0</v>
      </c>
      <c r="BF98" s="196">
        <f>IF(N98="snížená",J98,0)</f>
        <v>0</v>
      </c>
      <c r="BG98" s="196">
        <f>IF(N98="zákl. přenesená",J98,0)</f>
        <v>0</v>
      </c>
      <c r="BH98" s="196">
        <f>IF(N98="sníž. přenesená",J98,0)</f>
        <v>0</v>
      </c>
      <c r="BI98" s="196">
        <f>IF(N98="nulová",J98,0)</f>
        <v>0</v>
      </c>
      <c r="BJ98" s="14" t="s">
        <v>79</v>
      </c>
      <c r="BK98" s="196">
        <f>ROUND(I98*H98,2)</f>
        <v>0</v>
      </c>
      <c r="BL98" s="14" t="s">
        <v>135</v>
      </c>
      <c r="BM98" s="195" t="s">
        <v>344</v>
      </c>
    </row>
    <row r="99" s="2" customFormat="1">
      <c r="A99" s="35"/>
      <c r="B99" s="36"/>
      <c r="C99" s="37"/>
      <c r="D99" s="197" t="s">
        <v>138</v>
      </c>
      <c r="E99" s="37"/>
      <c r="F99" s="198" t="s">
        <v>345</v>
      </c>
      <c r="G99" s="37"/>
      <c r="H99" s="37"/>
      <c r="I99" s="199"/>
      <c r="J99" s="37"/>
      <c r="K99" s="37"/>
      <c r="L99" s="41"/>
      <c r="M99" s="200"/>
      <c r="N99" s="201"/>
      <c r="O99" s="81"/>
      <c r="P99" s="81"/>
      <c r="Q99" s="81"/>
      <c r="R99" s="81"/>
      <c r="S99" s="81"/>
      <c r="T99" s="82"/>
      <c r="U99" s="35"/>
      <c r="V99" s="35"/>
      <c r="W99" s="35"/>
      <c r="X99" s="35"/>
      <c r="Y99" s="35"/>
      <c r="Z99" s="35"/>
      <c r="AA99" s="35"/>
      <c r="AB99" s="35"/>
      <c r="AC99" s="35"/>
      <c r="AD99" s="35"/>
      <c r="AE99" s="35"/>
      <c r="AT99" s="14" t="s">
        <v>138</v>
      </c>
      <c r="AU99" s="14" t="s">
        <v>72</v>
      </c>
    </row>
    <row r="100" s="2" customFormat="1" ht="16.5" customHeight="1">
      <c r="A100" s="35"/>
      <c r="B100" s="36"/>
      <c r="C100" s="225" t="s">
        <v>163</v>
      </c>
      <c r="D100" s="225" t="s">
        <v>177</v>
      </c>
      <c r="E100" s="226" t="s">
        <v>346</v>
      </c>
      <c r="F100" s="227" t="s">
        <v>347</v>
      </c>
      <c r="G100" s="228" t="s">
        <v>187</v>
      </c>
      <c r="H100" s="229">
        <v>40</v>
      </c>
      <c r="I100" s="230"/>
      <c r="J100" s="231">
        <f>ROUND(I100*H100,2)</f>
        <v>0</v>
      </c>
      <c r="K100" s="232"/>
      <c r="L100" s="233"/>
      <c r="M100" s="234" t="s">
        <v>19</v>
      </c>
      <c r="N100" s="235" t="s">
        <v>43</v>
      </c>
      <c r="O100" s="81"/>
      <c r="P100" s="193">
        <f>O100*H100</f>
        <v>0</v>
      </c>
      <c r="Q100" s="193">
        <v>3.70425</v>
      </c>
      <c r="R100" s="193">
        <f>Q100*H100</f>
        <v>148.17000000000002</v>
      </c>
      <c r="S100" s="193">
        <v>0</v>
      </c>
      <c r="T100" s="194">
        <f>S100*H100</f>
        <v>0</v>
      </c>
      <c r="U100" s="35"/>
      <c r="V100" s="35"/>
      <c r="W100" s="35"/>
      <c r="X100" s="35"/>
      <c r="Y100" s="35"/>
      <c r="Z100" s="35"/>
      <c r="AA100" s="35"/>
      <c r="AB100" s="35"/>
      <c r="AC100" s="35"/>
      <c r="AD100" s="35"/>
      <c r="AE100" s="35"/>
      <c r="AR100" s="195" t="s">
        <v>184</v>
      </c>
      <c r="AT100" s="195" t="s">
        <v>177</v>
      </c>
      <c r="AU100" s="195" t="s">
        <v>72</v>
      </c>
      <c r="AY100" s="14" t="s">
        <v>136</v>
      </c>
      <c r="BE100" s="196">
        <f>IF(N100="základní",J100,0)</f>
        <v>0</v>
      </c>
      <c r="BF100" s="196">
        <f>IF(N100="snížená",J100,0)</f>
        <v>0</v>
      </c>
      <c r="BG100" s="196">
        <f>IF(N100="zákl. přenesená",J100,0)</f>
        <v>0</v>
      </c>
      <c r="BH100" s="196">
        <f>IF(N100="sníž. přenesená",J100,0)</f>
        <v>0</v>
      </c>
      <c r="BI100" s="196">
        <f>IF(N100="nulová",J100,0)</f>
        <v>0</v>
      </c>
      <c r="BJ100" s="14" t="s">
        <v>79</v>
      </c>
      <c r="BK100" s="196">
        <f>ROUND(I100*H100,2)</f>
        <v>0</v>
      </c>
      <c r="BL100" s="14" t="s">
        <v>135</v>
      </c>
      <c r="BM100" s="195" t="s">
        <v>348</v>
      </c>
    </row>
    <row r="101" s="2" customFormat="1">
      <c r="A101" s="35"/>
      <c r="B101" s="36"/>
      <c r="C101" s="37"/>
      <c r="D101" s="197" t="s">
        <v>138</v>
      </c>
      <c r="E101" s="37"/>
      <c r="F101" s="198" t="s">
        <v>347</v>
      </c>
      <c r="G101" s="37"/>
      <c r="H101" s="37"/>
      <c r="I101" s="199"/>
      <c r="J101" s="37"/>
      <c r="K101" s="37"/>
      <c r="L101" s="41"/>
      <c r="M101" s="200"/>
      <c r="N101" s="201"/>
      <c r="O101" s="81"/>
      <c r="P101" s="81"/>
      <c r="Q101" s="81"/>
      <c r="R101" s="81"/>
      <c r="S101" s="81"/>
      <c r="T101" s="82"/>
      <c r="U101" s="35"/>
      <c r="V101" s="35"/>
      <c r="W101" s="35"/>
      <c r="X101" s="35"/>
      <c r="Y101" s="35"/>
      <c r="Z101" s="35"/>
      <c r="AA101" s="35"/>
      <c r="AB101" s="35"/>
      <c r="AC101" s="35"/>
      <c r="AD101" s="35"/>
      <c r="AE101" s="35"/>
      <c r="AT101" s="14" t="s">
        <v>138</v>
      </c>
      <c r="AU101" s="14" t="s">
        <v>72</v>
      </c>
    </row>
    <row r="102" s="2" customFormat="1" ht="16.5" customHeight="1">
      <c r="A102" s="35"/>
      <c r="B102" s="36"/>
      <c r="C102" s="183" t="s">
        <v>169</v>
      </c>
      <c r="D102" s="183" t="s">
        <v>131</v>
      </c>
      <c r="E102" s="184" t="s">
        <v>349</v>
      </c>
      <c r="F102" s="185" t="s">
        <v>350</v>
      </c>
      <c r="G102" s="186" t="s">
        <v>343</v>
      </c>
      <c r="H102" s="187">
        <v>26</v>
      </c>
      <c r="I102" s="188"/>
      <c r="J102" s="189">
        <f>ROUND(I102*H102,2)</f>
        <v>0</v>
      </c>
      <c r="K102" s="190"/>
      <c r="L102" s="41"/>
      <c r="M102" s="191" t="s">
        <v>19</v>
      </c>
      <c r="N102" s="192" t="s">
        <v>43</v>
      </c>
      <c r="O102" s="81"/>
      <c r="P102" s="193">
        <f>O102*H102</f>
        <v>0</v>
      </c>
      <c r="Q102" s="193">
        <v>0</v>
      </c>
      <c r="R102" s="193">
        <f>Q102*H102</f>
        <v>0</v>
      </c>
      <c r="S102" s="193">
        <v>0</v>
      </c>
      <c r="T102" s="194">
        <f>S102*H102</f>
        <v>0</v>
      </c>
      <c r="U102" s="35"/>
      <c r="V102" s="35"/>
      <c r="W102" s="35"/>
      <c r="X102" s="35"/>
      <c r="Y102" s="35"/>
      <c r="Z102" s="35"/>
      <c r="AA102" s="35"/>
      <c r="AB102" s="35"/>
      <c r="AC102" s="35"/>
      <c r="AD102" s="35"/>
      <c r="AE102" s="35"/>
      <c r="AR102" s="195" t="s">
        <v>135</v>
      </c>
      <c r="AT102" s="195" t="s">
        <v>131</v>
      </c>
      <c r="AU102" s="195" t="s">
        <v>72</v>
      </c>
      <c r="AY102" s="14" t="s">
        <v>136</v>
      </c>
      <c r="BE102" s="196">
        <f>IF(N102="základní",J102,0)</f>
        <v>0</v>
      </c>
      <c r="BF102" s="196">
        <f>IF(N102="snížená",J102,0)</f>
        <v>0</v>
      </c>
      <c r="BG102" s="196">
        <f>IF(N102="zákl. přenesená",J102,0)</f>
        <v>0</v>
      </c>
      <c r="BH102" s="196">
        <f>IF(N102="sníž. přenesená",J102,0)</f>
        <v>0</v>
      </c>
      <c r="BI102" s="196">
        <f>IF(N102="nulová",J102,0)</f>
        <v>0</v>
      </c>
      <c r="BJ102" s="14" t="s">
        <v>79</v>
      </c>
      <c r="BK102" s="196">
        <f>ROUND(I102*H102,2)</f>
        <v>0</v>
      </c>
      <c r="BL102" s="14" t="s">
        <v>135</v>
      </c>
      <c r="BM102" s="195" t="s">
        <v>351</v>
      </c>
    </row>
    <row r="103" s="2" customFormat="1">
      <c r="A103" s="35"/>
      <c r="B103" s="36"/>
      <c r="C103" s="37"/>
      <c r="D103" s="197" t="s">
        <v>138</v>
      </c>
      <c r="E103" s="37"/>
      <c r="F103" s="198" t="s">
        <v>352</v>
      </c>
      <c r="G103" s="37"/>
      <c r="H103" s="37"/>
      <c r="I103" s="199"/>
      <c r="J103" s="37"/>
      <c r="K103" s="37"/>
      <c r="L103" s="41"/>
      <c r="M103" s="200"/>
      <c r="N103" s="201"/>
      <c r="O103" s="81"/>
      <c r="P103" s="81"/>
      <c r="Q103" s="81"/>
      <c r="R103" s="81"/>
      <c r="S103" s="81"/>
      <c r="T103" s="82"/>
      <c r="U103" s="35"/>
      <c r="V103" s="35"/>
      <c r="W103" s="35"/>
      <c r="X103" s="35"/>
      <c r="Y103" s="35"/>
      <c r="Z103" s="35"/>
      <c r="AA103" s="35"/>
      <c r="AB103" s="35"/>
      <c r="AC103" s="35"/>
      <c r="AD103" s="35"/>
      <c r="AE103" s="35"/>
      <c r="AT103" s="14" t="s">
        <v>138</v>
      </c>
      <c r="AU103" s="14" t="s">
        <v>72</v>
      </c>
    </row>
    <row r="104" s="2" customFormat="1" ht="16.5" customHeight="1">
      <c r="A104" s="35"/>
      <c r="B104" s="36"/>
      <c r="C104" s="183" t="s">
        <v>176</v>
      </c>
      <c r="D104" s="183" t="s">
        <v>131</v>
      </c>
      <c r="E104" s="184" t="s">
        <v>353</v>
      </c>
      <c r="F104" s="185" t="s">
        <v>354</v>
      </c>
      <c r="G104" s="186" t="s">
        <v>343</v>
      </c>
      <c r="H104" s="187">
        <v>14</v>
      </c>
      <c r="I104" s="188"/>
      <c r="J104" s="189">
        <f>ROUND(I104*H104,2)</f>
        <v>0</v>
      </c>
      <c r="K104" s="190"/>
      <c r="L104" s="41"/>
      <c r="M104" s="191" t="s">
        <v>19</v>
      </c>
      <c r="N104" s="192" t="s">
        <v>43</v>
      </c>
      <c r="O104" s="81"/>
      <c r="P104" s="193">
        <f>O104*H104</f>
        <v>0</v>
      </c>
      <c r="Q104" s="193">
        <v>0</v>
      </c>
      <c r="R104" s="193">
        <f>Q104*H104</f>
        <v>0</v>
      </c>
      <c r="S104" s="193">
        <v>0</v>
      </c>
      <c r="T104" s="194">
        <f>S104*H104</f>
        <v>0</v>
      </c>
      <c r="U104" s="35"/>
      <c r="V104" s="35"/>
      <c r="W104" s="35"/>
      <c r="X104" s="35"/>
      <c r="Y104" s="35"/>
      <c r="Z104" s="35"/>
      <c r="AA104" s="35"/>
      <c r="AB104" s="35"/>
      <c r="AC104" s="35"/>
      <c r="AD104" s="35"/>
      <c r="AE104" s="35"/>
      <c r="AR104" s="195" t="s">
        <v>135</v>
      </c>
      <c r="AT104" s="195" t="s">
        <v>131</v>
      </c>
      <c r="AU104" s="195" t="s">
        <v>72</v>
      </c>
      <c r="AY104" s="14" t="s">
        <v>136</v>
      </c>
      <c r="BE104" s="196">
        <f>IF(N104="základní",J104,0)</f>
        <v>0</v>
      </c>
      <c r="BF104" s="196">
        <f>IF(N104="snížená",J104,0)</f>
        <v>0</v>
      </c>
      <c r="BG104" s="196">
        <f>IF(N104="zákl. přenesená",J104,0)</f>
        <v>0</v>
      </c>
      <c r="BH104" s="196">
        <f>IF(N104="sníž. přenesená",J104,0)</f>
        <v>0</v>
      </c>
      <c r="BI104" s="196">
        <f>IF(N104="nulová",J104,0)</f>
        <v>0</v>
      </c>
      <c r="BJ104" s="14" t="s">
        <v>79</v>
      </c>
      <c r="BK104" s="196">
        <f>ROUND(I104*H104,2)</f>
        <v>0</v>
      </c>
      <c r="BL104" s="14" t="s">
        <v>135</v>
      </c>
      <c r="BM104" s="195" t="s">
        <v>355</v>
      </c>
    </row>
    <row r="105" s="2" customFormat="1">
      <c r="A105" s="35"/>
      <c r="B105" s="36"/>
      <c r="C105" s="37"/>
      <c r="D105" s="197" t="s">
        <v>138</v>
      </c>
      <c r="E105" s="37"/>
      <c r="F105" s="198" t="s">
        <v>356</v>
      </c>
      <c r="G105" s="37"/>
      <c r="H105" s="37"/>
      <c r="I105" s="199"/>
      <c r="J105" s="37"/>
      <c r="K105" s="37"/>
      <c r="L105" s="41"/>
      <c r="M105" s="200"/>
      <c r="N105" s="201"/>
      <c r="O105" s="81"/>
      <c r="P105" s="81"/>
      <c r="Q105" s="81"/>
      <c r="R105" s="81"/>
      <c r="S105" s="81"/>
      <c r="T105" s="82"/>
      <c r="U105" s="35"/>
      <c r="V105" s="35"/>
      <c r="W105" s="35"/>
      <c r="X105" s="35"/>
      <c r="Y105" s="35"/>
      <c r="Z105" s="35"/>
      <c r="AA105" s="35"/>
      <c r="AB105" s="35"/>
      <c r="AC105" s="35"/>
      <c r="AD105" s="35"/>
      <c r="AE105" s="35"/>
      <c r="AT105" s="14" t="s">
        <v>138</v>
      </c>
      <c r="AU105" s="14" t="s">
        <v>72</v>
      </c>
    </row>
    <row r="106" s="2" customFormat="1" ht="16.5" customHeight="1">
      <c r="A106" s="35"/>
      <c r="B106" s="36"/>
      <c r="C106" s="183" t="s">
        <v>184</v>
      </c>
      <c r="D106" s="183" t="s">
        <v>131</v>
      </c>
      <c r="E106" s="184" t="s">
        <v>357</v>
      </c>
      <c r="F106" s="185" t="s">
        <v>358</v>
      </c>
      <c r="G106" s="186" t="s">
        <v>326</v>
      </c>
      <c r="H106" s="187">
        <v>3146</v>
      </c>
      <c r="I106" s="188"/>
      <c r="J106" s="189">
        <f>ROUND(I106*H106,2)</f>
        <v>0</v>
      </c>
      <c r="K106" s="190"/>
      <c r="L106" s="41"/>
      <c r="M106" s="191" t="s">
        <v>19</v>
      </c>
      <c r="N106" s="192" t="s">
        <v>43</v>
      </c>
      <c r="O106" s="81"/>
      <c r="P106" s="193">
        <f>O106*H106</f>
        <v>0</v>
      </c>
      <c r="Q106" s="193">
        <v>0</v>
      </c>
      <c r="R106" s="193">
        <f>Q106*H106</f>
        <v>0</v>
      </c>
      <c r="S106" s="193">
        <v>0</v>
      </c>
      <c r="T106" s="194">
        <f>S106*H106</f>
        <v>0</v>
      </c>
      <c r="U106" s="35"/>
      <c r="V106" s="35"/>
      <c r="W106" s="35"/>
      <c r="X106" s="35"/>
      <c r="Y106" s="35"/>
      <c r="Z106" s="35"/>
      <c r="AA106" s="35"/>
      <c r="AB106" s="35"/>
      <c r="AC106" s="35"/>
      <c r="AD106" s="35"/>
      <c r="AE106" s="35"/>
      <c r="AR106" s="195" t="s">
        <v>135</v>
      </c>
      <c r="AT106" s="195" t="s">
        <v>131</v>
      </c>
      <c r="AU106" s="195" t="s">
        <v>72</v>
      </c>
      <c r="AY106" s="14" t="s">
        <v>136</v>
      </c>
      <c r="BE106" s="196">
        <f>IF(N106="základní",J106,0)</f>
        <v>0</v>
      </c>
      <c r="BF106" s="196">
        <f>IF(N106="snížená",J106,0)</f>
        <v>0</v>
      </c>
      <c r="BG106" s="196">
        <f>IF(N106="zákl. přenesená",J106,0)</f>
        <v>0</v>
      </c>
      <c r="BH106" s="196">
        <f>IF(N106="sníž. přenesená",J106,0)</f>
        <v>0</v>
      </c>
      <c r="BI106" s="196">
        <f>IF(N106="nulová",J106,0)</f>
        <v>0</v>
      </c>
      <c r="BJ106" s="14" t="s">
        <v>79</v>
      </c>
      <c r="BK106" s="196">
        <f>ROUND(I106*H106,2)</f>
        <v>0</v>
      </c>
      <c r="BL106" s="14" t="s">
        <v>135</v>
      </c>
      <c r="BM106" s="195" t="s">
        <v>359</v>
      </c>
    </row>
    <row r="107" s="2" customFormat="1">
      <c r="A107" s="35"/>
      <c r="B107" s="36"/>
      <c r="C107" s="37"/>
      <c r="D107" s="197" t="s">
        <v>138</v>
      </c>
      <c r="E107" s="37"/>
      <c r="F107" s="198" t="s">
        <v>360</v>
      </c>
      <c r="G107" s="37"/>
      <c r="H107" s="37"/>
      <c r="I107" s="199"/>
      <c r="J107" s="37"/>
      <c r="K107" s="37"/>
      <c r="L107" s="41"/>
      <c r="M107" s="200"/>
      <c r="N107" s="201"/>
      <c r="O107" s="81"/>
      <c r="P107" s="81"/>
      <c r="Q107" s="81"/>
      <c r="R107" s="81"/>
      <c r="S107" s="81"/>
      <c r="T107" s="82"/>
      <c r="U107" s="35"/>
      <c r="V107" s="35"/>
      <c r="W107" s="35"/>
      <c r="X107" s="35"/>
      <c r="Y107" s="35"/>
      <c r="Z107" s="35"/>
      <c r="AA107" s="35"/>
      <c r="AB107" s="35"/>
      <c r="AC107" s="35"/>
      <c r="AD107" s="35"/>
      <c r="AE107" s="35"/>
      <c r="AT107" s="14" t="s">
        <v>138</v>
      </c>
      <c r="AU107" s="14" t="s">
        <v>72</v>
      </c>
    </row>
    <row r="108" s="2" customFormat="1">
      <c r="A108" s="35"/>
      <c r="B108" s="36"/>
      <c r="C108" s="37"/>
      <c r="D108" s="197" t="s">
        <v>158</v>
      </c>
      <c r="E108" s="37"/>
      <c r="F108" s="213" t="s">
        <v>329</v>
      </c>
      <c r="G108" s="37"/>
      <c r="H108" s="37"/>
      <c r="I108" s="199"/>
      <c r="J108" s="37"/>
      <c r="K108" s="37"/>
      <c r="L108" s="41"/>
      <c r="M108" s="200"/>
      <c r="N108" s="201"/>
      <c r="O108" s="81"/>
      <c r="P108" s="81"/>
      <c r="Q108" s="81"/>
      <c r="R108" s="81"/>
      <c r="S108" s="81"/>
      <c r="T108" s="82"/>
      <c r="U108" s="35"/>
      <c r="V108" s="35"/>
      <c r="W108" s="35"/>
      <c r="X108" s="35"/>
      <c r="Y108" s="35"/>
      <c r="Z108" s="35"/>
      <c r="AA108" s="35"/>
      <c r="AB108" s="35"/>
      <c r="AC108" s="35"/>
      <c r="AD108" s="35"/>
      <c r="AE108" s="35"/>
      <c r="AT108" s="14" t="s">
        <v>158</v>
      </c>
      <c r="AU108" s="14" t="s">
        <v>72</v>
      </c>
    </row>
    <row r="109" s="10" customFormat="1">
      <c r="A109" s="10"/>
      <c r="B109" s="202"/>
      <c r="C109" s="203"/>
      <c r="D109" s="197" t="s">
        <v>140</v>
      </c>
      <c r="E109" s="204" t="s">
        <v>19</v>
      </c>
      <c r="F109" s="205" t="s">
        <v>361</v>
      </c>
      <c r="G109" s="203"/>
      <c r="H109" s="206">
        <v>3146</v>
      </c>
      <c r="I109" s="207"/>
      <c r="J109" s="203"/>
      <c r="K109" s="203"/>
      <c r="L109" s="208"/>
      <c r="M109" s="209"/>
      <c r="N109" s="210"/>
      <c r="O109" s="210"/>
      <c r="P109" s="210"/>
      <c r="Q109" s="210"/>
      <c r="R109" s="210"/>
      <c r="S109" s="210"/>
      <c r="T109" s="211"/>
      <c r="U109" s="10"/>
      <c r="V109" s="10"/>
      <c r="W109" s="10"/>
      <c r="X109" s="10"/>
      <c r="Y109" s="10"/>
      <c r="Z109" s="10"/>
      <c r="AA109" s="10"/>
      <c r="AB109" s="10"/>
      <c r="AC109" s="10"/>
      <c r="AD109" s="10"/>
      <c r="AE109" s="10"/>
      <c r="AT109" s="212" t="s">
        <v>140</v>
      </c>
      <c r="AU109" s="212" t="s">
        <v>72</v>
      </c>
      <c r="AV109" s="10" t="s">
        <v>81</v>
      </c>
      <c r="AW109" s="10" t="s">
        <v>33</v>
      </c>
      <c r="AX109" s="10" t="s">
        <v>79</v>
      </c>
      <c r="AY109" s="212" t="s">
        <v>136</v>
      </c>
    </row>
    <row r="110" s="2" customFormat="1" ht="16.5" customHeight="1">
      <c r="A110" s="35"/>
      <c r="B110" s="36"/>
      <c r="C110" s="183" t="s">
        <v>191</v>
      </c>
      <c r="D110" s="183" t="s">
        <v>131</v>
      </c>
      <c r="E110" s="184" t="s">
        <v>362</v>
      </c>
      <c r="F110" s="185" t="s">
        <v>363</v>
      </c>
      <c r="G110" s="186" t="s">
        <v>326</v>
      </c>
      <c r="H110" s="187">
        <v>3146</v>
      </c>
      <c r="I110" s="188"/>
      <c r="J110" s="189">
        <f>ROUND(I110*H110,2)</f>
        <v>0</v>
      </c>
      <c r="K110" s="190"/>
      <c r="L110" s="41"/>
      <c r="M110" s="191" t="s">
        <v>19</v>
      </c>
      <c r="N110" s="192" t="s">
        <v>43</v>
      </c>
      <c r="O110" s="81"/>
      <c r="P110" s="193">
        <f>O110*H110</f>
        <v>0</v>
      </c>
      <c r="Q110" s="193">
        <v>0</v>
      </c>
      <c r="R110" s="193">
        <f>Q110*H110</f>
        <v>0</v>
      </c>
      <c r="S110" s="193">
        <v>0</v>
      </c>
      <c r="T110" s="194">
        <f>S110*H110</f>
        <v>0</v>
      </c>
      <c r="U110" s="35"/>
      <c r="V110" s="35"/>
      <c r="W110" s="35"/>
      <c r="X110" s="35"/>
      <c r="Y110" s="35"/>
      <c r="Z110" s="35"/>
      <c r="AA110" s="35"/>
      <c r="AB110" s="35"/>
      <c r="AC110" s="35"/>
      <c r="AD110" s="35"/>
      <c r="AE110" s="35"/>
      <c r="AR110" s="195" t="s">
        <v>135</v>
      </c>
      <c r="AT110" s="195" t="s">
        <v>131</v>
      </c>
      <c r="AU110" s="195" t="s">
        <v>72</v>
      </c>
      <c r="AY110" s="14" t="s">
        <v>136</v>
      </c>
      <c r="BE110" s="196">
        <f>IF(N110="základní",J110,0)</f>
        <v>0</v>
      </c>
      <c r="BF110" s="196">
        <f>IF(N110="snížená",J110,0)</f>
        <v>0</v>
      </c>
      <c r="BG110" s="196">
        <f>IF(N110="zákl. přenesená",J110,0)</f>
        <v>0</v>
      </c>
      <c r="BH110" s="196">
        <f>IF(N110="sníž. přenesená",J110,0)</f>
        <v>0</v>
      </c>
      <c r="BI110" s="196">
        <f>IF(N110="nulová",J110,0)</f>
        <v>0</v>
      </c>
      <c r="BJ110" s="14" t="s">
        <v>79</v>
      </c>
      <c r="BK110" s="196">
        <f>ROUND(I110*H110,2)</f>
        <v>0</v>
      </c>
      <c r="BL110" s="14" t="s">
        <v>135</v>
      </c>
      <c r="BM110" s="195" t="s">
        <v>364</v>
      </c>
    </row>
    <row r="111" s="2" customFormat="1">
      <c r="A111" s="35"/>
      <c r="B111" s="36"/>
      <c r="C111" s="37"/>
      <c r="D111" s="197" t="s">
        <v>138</v>
      </c>
      <c r="E111" s="37"/>
      <c r="F111" s="198" t="s">
        <v>365</v>
      </c>
      <c r="G111" s="37"/>
      <c r="H111" s="37"/>
      <c r="I111" s="199"/>
      <c r="J111" s="37"/>
      <c r="K111" s="37"/>
      <c r="L111" s="41"/>
      <c r="M111" s="200"/>
      <c r="N111" s="201"/>
      <c r="O111" s="81"/>
      <c r="P111" s="81"/>
      <c r="Q111" s="81"/>
      <c r="R111" s="81"/>
      <c r="S111" s="81"/>
      <c r="T111" s="82"/>
      <c r="U111" s="35"/>
      <c r="V111" s="35"/>
      <c r="W111" s="35"/>
      <c r="X111" s="35"/>
      <c r="Y111" s="35"/>
      <c r="Z111" s="35"/>
      <c r="AA111" s="35"/>
      <c r="AB111" s="35"/>
      <c r="AC111" s="35"/>
      <c r="AD111" s="35"/>
      <c r="AE111" s="35"/>
      <c r="AT111" s="14" t="s">
        <v>138</v>
      </c>
      <c r="AU111" s="14" t="s">
        <v>72</v>
      </c>
    </row>
    <row r="112" s="2" customFormat="1">
      <c r="A112" s="35"/>
      <c r="B112" s="36"/>
      <c r="C112" s="37"/>
      <c r="D112" s="197" t="s">
        <v>158</v>
      </c>
      <c r="E112" s="37"/>
      <c r="F112" s="213" t="s">
        <v>329</v>
      </c>
      <c r="G112" s="37"/>
      <c r="H112" s="37"/>
      <c r="I112" s="199"/>
      <c r="J112" s="37"/>
      <c r="K112" s="37"/>
      <c r="L112" s="41"/>
      <c r="M112" s="200"/>
      <c r="N112" s="201"/>
      <c r="O112" s="81"/>
      <c r="P112" s="81"/>
      <c r="Q112" s="81"/>
      <c r="R112" s="81"/>
      <c r="S112" s="81"/>
      <c r="T112" s="82"/>
      <c r="U112" s="35"/>
      <c r="V112" s="35"/>
      <c r="W112" s="35"/>
      <c r="X112" s="35"/>
      <c r="Y112" s="35"/>
      <c r="Z112" s="35"/>
      <c r="AA112" s="35"/>
      <c r="AB112" s="35"/>
      <c r="AC112" s="35"/>
      <c r="AD112" s="35"/>
      <c r="AE112" s="35"/>
      <c r="AT112" s="14" t="s">
        <v>158</v>
      </c>
      <c r="AU112" s="14" t="s">
        <v>72</v>
      </c>
    </row>
    <row r="113" s="10" customFormat="1">
      <c r="A113" s="10"/>
      <c r="B113" s="202"/>
      <c r="C113" s="203"/>
      <c r="D113" s="197" t="s">
        <v>140</v>
      </c>
      <c r="E113" s="204" t="s">
        <v>19</v>
      </c>
      <c r="F113" s="205" t="s">
        <v>361</v>
      </c>
      <c r="G113" s="203"/>
      <c r="H113" s="206">
        <v>3146</v>
      </c>
      <c r="I113" s="207"/>
      <c r="J113" s="203"/>
      <c r="K113" s="203"/>
      <c r="L113" s="208"/>
      <c r="M113" s="209"/>
      <c r="N113" s="210"/>
      <c r="O113" s="210"/>
      <c r="P113" s="210"/>
      <c r="Q113" s="210"/>
      <c r="R113" s="210"/>
      <c r="S113" s="210"/>
      <c r="T113" s="211"/>
      <c r="U113" s="10"/>
      <c r="V113" s="10"/>
      <c r="W113" s="10"/>
      <c r="X113" s="10"/>
      <c r="Y113" s="10"/>
      <c r="Z113" s="10"/>
      <c r="AA113" s="10"/>
      <c r="AB113" s="10"/>
      <c r="AC113" s="10"/>
      <c r="AD113" s="10"/>
      <c r="AE113" s="10"/>
      <c r="AT113" s="212" t="s">
        <v>140</v>
      </c>
      <c r="AU113" s="212" t="s">
        <v>72</v>
      </c>
      <c r="AV113" s="10" t="s">
        <v>81</v>
      </c>
      <c r="AW113" s="10" t="s">
        <v>33</v>
      </c>
      <c r="AX113" s="10" t="s">
        <v>79</v>
      </c>
      <c r="AY113" s="212" t="s">
        <v>136</v>
      </c>
    </row>
    <row r="114" s="2" customFormat="1" ht="16.5" customHeight="1">
      <c r="A114" s="35"/>
      <c r="B114" s="36"/>
      <c r="C114" s="183" t="s">
        <v>196</v>
      </c>
      <c r="D114" s="183" t="s">
        <v>131</v>
      </c>
      <c r="E114" s="184" t="s">
        <v>366</v>
      </c>
      <c r="F114" s="185" t="s">
        <v>367</v>
      </c>
      <c r="G114" s="186" t="s">
        <v>326</v>
      </c>
      <c r="H114" s="187">
        <v>872</v>
      </c>
      <c r="I114" s="188"/>
      <c r="J114" s="189">
        <f>ROUND(I114*H114,2)</f>
        <v>0</v>
      </c>
      <c r="K114" s="190"/>
      <c r="L114" s="41"/>
      <c r="M114" s="191" t="s">
        <v>19</v>
      </c>
      <c r="N114" s="192" t="s">
        <v>43</v>
      </c>
      <c r="O114" s="81"/>
      <c r="P114" s="193">
        <f>O114*H114</f>
        <v>0</v>
      </c>
      <c r="Q114" s="193">
        <v>0</v>
      </c>
      <c r="R114" s="193">
        <f>Q114*H114</f>
        <v>0</v>
      </c>
      <c r="S114" s="193">
        <v>0</v>
      </c>
      <c r="T114" s="194">
        <f>S114*H114</f>
        <v>0</v>
      </c>
      <c r="U114" s="35"/>
      <c r="V114" s="35"/>
      <c r="W114" s="35"/>
      <c r="X114" s="35"/>
      <c r="Y114" s="35"/>
      <c r="Z114" s="35"/>
      <c r="AA114" s="35"/>
      <c r="AB114" s="35"/>
      <c r="AC114" s="35"/>
      <c r="AD114" s="35"/>
      <c r="AE114" s="35"/>
      <c r="AR114" s="195" t="s">
        <v>135</v>
      </c>
      <c r="AT114" s="195" t="s">
        <v>131</v>
      </c>
      <c r="AU114" s="195" t="s">
        <v>72</v>
      </c>
      <c r="AY114" s="14" t="s">
        <v>136</v>
      </c>
      <c r="BE114" s="196">
        <f>IF(N114="základní",J114,0)</f>
        <v>0</v>
      </c>
      <c r="BF114" s="196">
        <f>IF(N114="snížená",J114,0)</f>
        <v>0</v>
      </c>
      <c r="BG114" s="196">
        <f>IF(N114="zákl. přenesená",J114,0)</f>
        <v>0</v>
      </c>
      <c r="BH114" s="196">
        <f>IF(N114="sníž. přenesená",J114,0)</f>
        <v>0</v>
      </c>
      <c r="BI114" s="196">
        <f>IF(N114="nulová",J114,0)</f>
        <v>0</v>
      </c>
      <c r="BJ114" s="14" t="s">
        <v>79</v>
      </c>
      <c r="BK114" s="196">
        <f>ROUND(I114*H114,2)</f>
        <v>0</v>
      </c>
      <c r="BL114" s="14" t="s">
        <v>135</v>
      </c>
      <c r="BM114" s="195" t="s">
        <v>368</v>
      </c>
    </row>
    <row r="115" s="2" customFormat="1">
      <c r="A115" s="35"/>
      <c r="B115" s="36"/>
      <c r="C115" s="37"/>
      <c r="D115" s="197" t="s">
        <v>138</v>
      </c>
      <c r="E115" s="37"/>
      <c r="F115" s="198" t="s">
        <v>369</v>
      </c>
      <c r="G115" s="37"/>
      <c r="H115" s="37"/>
      <c r="I115" s="199"/>
      <c r="J115" s="37"/>
      <c r="K115" s="37"/>
      <c r="L115" s="41"/>
      <c r="M115" s="200"/>
      <c r="N115" s="201"/>
      <c r="O115" s="81"/>
      <c r="P115" s="81"/>
      <c r="Q115" s="81"/>
      <c r="R115" s="81"/>
      <c r="S115" s="81"/>
      <c r="T115" s="82"/>
      <c r="U115" s="35"/>
      <c r="V115" s="35"/>
      <c r="W115" s="35"/>
      <c r="X115" s="35"/>
      <c r="Y115" s="35"/>
      <c r="Z115" s="35"/>
      <c r="AA115" s="35"/>
      <c r="AB115" s="35"/>
      <c r="AC115" s="35"/>
      <c r="AD115" s="35"/>
      <c r="AE115" s="35"/>
      <c r="AT115" s="14" t="s">
        <v>138</v>
      </c>
      <c r="AU115" s="14" t="s">
        <v>72</v>
      </c>
    </row>
    <row r="116" s="2" customFormat="1">
      <c r="A116" s="35"/>
      <c r="B116" s="36"/>
      <c r="C116" s="37"/>
      <c r="D116" s="197" t="s">
        <v>158</v>
      </c>
      <c r="E116" s="37"/>
      <c r="F116" s="213" t="s">
        <v>329</v>
      </c>
      <c r="G116" s="37"/>
      <c r="H116" s="37"/>
      <c r="I116" s="199"/>
      <c r="J116" s="37"/>
      <c r="K116" s="37"/>
      <c r="L116" s="41"/>
      <c r="M116" s="200"/>
      <c r="N116" s="201"/>
      <c r="O116" s="81"/>
      <c r="P116" s="81"/>
      <c r="Q116" s="81"/>
      <c r="R116" s="81"/>
      <c r="S116" s="81"/>
      <c r="T116" s="82"/>
      <c r="U116" s="35"/>
      <c r="V116" s="35"/>
      <c r="W116" s="35"/>
      <c r="X116" s="35"/>
      <c r="Y116" s="35"/>
      <c r="Z116" s="35"/>
      <c r="AA116" s="35"/>
      <c r="AB116" s="35"/>
      <c r="AC116" s="35"/>
      <c r="AD116" s="35"/>
      <c r="AE116" s="35"/>
      <c r="AT116" s="14" t="s">
        <v>158</v>
      </c>
      <c r="AU116" s="14" t="s">
        <v>72</v>
      </c>
    </row>
    <row r="117" s="10" customFormat="1">
      <c r="A117" s="10"/>
      <c r="B117" s="202"/>
      <c r="C117" s="203"/>
      <c r="D117" s="197" t="s">
        <v>140</v>
      </c>
      <c r="E117" s="204" t="s">
        <v>19</v>
      </c>
      <c r="F117" s="205" t="s">
        <v>370</v>
      </c>
      <c r="G117" s="203"/>
      <c r="H117" s="206">
        <v>872</v>
      </c>
      <c r="I117" s="207"/>
      <c r="J117" s="203"/>
      <c r="K117" s="203"/>
      <c r="L117" s="208"/>
      <c r="M117" s="209"/>
      <c r="N117" s="210"/>
      <c r="O117" s="210"/>
      <c r="P117" s="210"/>
      <c r="Q117" s="210"/>
      <c r="R117" s="210"/>
      <c r="S117" s="210"/>
      <c r="T117" s="211"/>
      <c r="U117" s="10"/>
      <c r="V117" s="10"/>
      <c r="W117" s="10"/>
      <c r="X117" s="10"/>
      <c r="Y117" s="10"/>
      <c r="Z117" s="10"/>
      <c r="AA117" s="10"/>
      <c r="AB117" s="10"/>
      <c r="AC117" s="10"/>
      <c r="AD117" s="10"/>
      <c r="AE117" s="10"/>
      <c r="AT117" s="212" t="s">
        <v>140</v>
      </c>
      <c r="AU117" s="212" t="s">
        <v>72</v>
      </c>
      <c r="AV117" s="10" t="s">
        <v>81</v>
      </c>
      <c r="AW117" s="10" t="s">
        <v>33</v>
      </c>
      <c r="AX117" s="10" t="s">
        <v>79</v>
      </c>
      <c r="AY117" s="212" t="s">
        <v>136</v>
      </c>
    </row>
    <row r="118" s="2" customFormat="1" ht="16.5" customHeight="1">
      <c r="A118" s="35"/>
      <c r="B118" s="36"/>
      <c r="C118" s="183" t="s">
        <v>201</v>
      </c>
      <c r="D118" s="183" t="s">
        <v>131</v>
      </c>
      <c r="E118" s="184" t="s">
        <v>371</v>
      </c>
      <c r="F118" s="185" t="s">
        <v>372</v>
      </c>
      <c r="G118" s="186" t="s">
        <v>187</v>
      </c>
      <c r="H118" s="187">
        <v>65</v>
      </c>
      <c r="I118" s="188"/>
      <c r="J118" s="189">
        <f>ROUND(I118*H118,2)</f>
        <v>0</v>
      </c>
      <c r="K118" s="190"/>
      <c r="L118" s="41"/>
      <c r="M118" s="191" t="s">
        <v>19</v>
      </c>
      <c r="N118" s="192" t="s">
        <v>43</v>
      </c>
      <c r="O118" s="81"/>
      <c r="P118" s="193">
        <f>O118*H118</f>
        <v>0</v>
      </c>
      <c r="Q118" s="193">
        <v>0</v>
      </c>
      <c r="R118" s="193">
        <f>Q118*H118</f>
        <v>0</v>
      </c>
      <c r="S118" s="193">
        <v>0</v>
      </c>
      <c r="T118" s="194">
        <f>S118*H118</f>
        <v>0</v>
      </c>
      <c r="U118" s="35"/>
      <c r="V118" s="35"/>
      <c r="W118" s="35"/>
      <c r="X118" s="35"/>
      <c r="Y118" s="35"/>
      <c r="Z118" s="35"/>
      <c r="AA118" s="35"/>
      <c r="AB118" s="35"/>
      <c r="AC118" s="35"/>
      <c r="AD118" s="35"/>
      <c r="AE118" s="35"/>
      <c r="AR118" s="195" t="s">
        <v>135</v>
      </c>
      <c r="AT118" s="195" t="s">
        <v>131</v>
      </c>
      <c r="AU118" s="195" t="s">
        <v>72</v>
      </c>
      <c r="AY118" s="14" t="s">
        <v>136</v>
      </c>
      <c r="BE118" s="196">
        <f>IF(N118="základní",J118,0)</f>
        <v>0</v>
      </c>
      <c r="BF118" s="196">
        <f>IF(N118="snížená",J118,0)</f>
        <v>0</v>
      </c>
      <c r="BG118" s="196">
        <f>IF(N118="zákl. přenesená",J118,0)</f>
        <v>0</v>
      </c>
      <c r="BH118" s="196">
        <f>IF(N118="sníž. přenesená",J118,0)</f>
        <v>0</v>
      </c>
      <c r="BI118" s="196">
        <f>IF(N118="nulová",J118,0)</f>
        <v>0</v>
      </c>
      <c r="BJ118" s="14" t="s">
        <v>79</v>
      </c>
      <c r="BK118" s="196">
        <f>ROUND(I118*H118,2)</f>
        <v>0</v>
      </c>
      <c r="BL118" s="14" t="s">
        <v>135</v>
      </c>
      <c r="BM118" s="195" t="s">
        <v>373</v>
      </c>
    </row>
    <row r="119" s="2" customFormat="1">
      <c r="A119" s="35"/>
      <c r="B119" s="36"/>
      <c r="C119" s="37"/>
      <c r="D119" s="197" t="s">
        <v>138</v>
      </c>
      <c r="E119" s="37"/>
      <c r="F119" s="198" t="s">
        <v>374</v>
      </c>
      <c r="G119" s="37"/>
      <c r="H119" s="37"/>
      <c r="I119" s="199"/>
      <c r="J119" s="37"/>
      <c r="K119" s="37"/>
      <c r="L119" s="41"/>
      <c r="M119" s="200"/>
      <c r="N119" s="201"/>
      <c r="O119" s="81"/>
      <c r="P119" s="81"/>
      <c r="Q119" s="81"/>
      <c r="R119" s="81"/>
      <c r="S119" s="81"/>
      <c r="T119" s="82"/>
      <c r="U119" s="35"/>
      <c r="V119" s="35"/>
      <c r="W119" s="35"/>
      <c r="X119" s="35"/>
      <c r="Y119" s="35"/>
      <c r="Z119" s="35"/>
      <c r="AA119" s="35"/>
      <c r="AB119" s="35"/>
      <c r="AC119" s="35"/>
      <c r="AD119" s="35"/>
      <c r="AE119" s="35"/>
      <c r="AT119" s="14" t="s">
        <v>138</v>
      </c>
      <c r="AU119" s="14" t="s">
        <v>72</v>
      </c>
    </row>
    <row r="120" s="2" customFormat="1">
      <c r="A120" s="35"/>
      <c r="B120" s="36"/>
      <c r="C120" s="37"/>
      <c r="D120" s="197" t="s">
        <v>158</v>
      </c>
      <c r="E120" s="37"/>
      <c r="F120" s="213" t="s">
        <v>375</v>
      </c>
      <c r="G120" s="37"/>
      <c r="H120" s="37"/>
      <c r="I120" s="199"/>
      <c r="J120" s="37"/>
      <c r="K120" s="37"/>
      <c r="L120" s="41"/>
      <c r="M120" s="200"/>
      <c r="N120" s="201"/>
      <c r="O120" s="81"/>
      <c r="P120" s="81"/>
      <c r="Q120" s="81"/>
      <c r="R120" s="81"/>
      <c r="S120" s="81"/>
      <c r="T120" s="82"/>
      <c r="U120" s="35"/>
      <c r="V120" s="35"/>
      <c r="W120" s="35"/>
      <c r="X120" s="35"/>
      <c r="Y120" s="35"/>
      <c r="Z120" s="35"/>
      <c r="AA120" s="35"/>
      <c r="AB120" s="35"/>
      <c r="AC120" s="35"/>
      <c r="AD120" s="35"/>
      <c r="AE120" s="35"/>
      <c r="AT120" s="14" t="s">
        <v>158</v>
      </c>
      <c r="AU120" s="14" t="s">
        <v>72</v>
      </c>
    </row>
    <row r="121" s="2" customFormat="1" ht="16.5" customHeight="1">
      <c r="A121" s="35"/>
      <c r="B121" s="36"/>
      <c r="C121" s="183" t="s">
        <v>206</v>
      </c>
      <c r="D121" s="183" t="s">
        <v>131</v>
      </c>
      <c r="E121" s="184" t="s">
        <v>376</v>
      </c>
      <c r="F121" s="185" t="s">
        <v>377</v>
      </c>
      <c r="G121" s="186" t="s">
        <v>180</v>
      </c>
      <c r="H121" s="187">
        <v>7.7999999999999998</v>
      </c>
      <c r="I121" s="188"/>
      <c r="J121" s="189">
        <f>ROUND(I121*H121,2)</f>
        <v>0</v>
      </c>
      <c r="K121" s="190"/>
      <c r="L121" s="41"/>
      <c r="M121" s="191" t="s">
        <v>19</v>
      </c>
      <c r="N121" s="192" t="s">
        <v>43</v>
      </c>
      <c r="O121" s="81"/>
      <c r="P121" s="193">
        <f>O121*H121</f>
        <v>0</v>
      </c>
      <c r="Q121" s="193">
        <v>0</v>
      </c>
      <c r="R121" s="193">
        <f>Q121*H121</f>
        <v>0</v>
      </c>
      <c r="S121" s="193">
        <v>0</v>
      </c>
      <c r="T121" s="194">
        <f>S121*H121</f>
        <v>0</v>
      </c>
      <c r="U121" s="35"/>
      <c r="V121" s="35"/>
      <c r="W121" s="35"/>
      <c r="X121" s="35"/>
      <c r="Y121" s="35"/>
      <c r="Z121" s="35"/>
      <c r="AA121" s="35"/>
      <c r="AB121" s="35"/>
      <c r="AC121" s="35"/>
      <c r="AD121" s="35"/>
      <c r="AE121" s="35"/>
      <c r="AR121" s="195" t="s">
        <v>255</v>
      </c>
      <c r="AT121" s="195" t="s">
        <v>131</v>
      </c>
      <c r="AU121" s="195" t="s">
        <v>72</v>
      </c>
      <c r="AY121" s="14" t="s">
        <v>136</v>
      </c>
      <c r="BE121" s="196">
        <f>IF(N121="základní",J121,0)</f>
        <v>0</v>
      </c>
      <c r="BF121" s="196">
        <f>IF(N121="snížená",J121,0)</f>
        <v>0</v>
      </c>
      <c r="BG121" s="196">
        <f>IF(N121="zákl. přenesená",J121,0)</f>
        <v>0</v>
      </c>
      <c r="BH121" s="196">
        <f>IF(N121="sníž. přenesená",J121,0)</f>
        <v>0</v>
      </c>
      <c r="BI121" s="196">
        <f>IF(N121="nulová",J121,0)</f>
        <v>0</v>
      </c>
      <c r="BJ121" s="14" t="s">
        <v>79</v>
      </c>
      <c r="BK121" s="196">
        <f>ROUND(I121*H121,2)</f>
        <v>0</v>
      </c>
      <c r="BL121" s="14" t="s">
        <v>255</v>
      </c>
      <c r="BM121" s="195" t="s">
        <v>378</v>
      </c>
    </row>
    <row r="122" s="2" customFormat="1">
      <c r="A122" s="35"/>
      <c r="B122" s="36"/>
      <c r="C122" s="37"/>
      <c r="D122" s="197" t="s">
        <v>138</v>
      </c>
      <c r="E122" s="37"/>
      <c r="F122" s="198" t="s">
        <v>379</v>
      </c>
      <c r="G122" s="37"/>
      <c r="H122" s="37"/>
      <c r="I122" s="199"/>
      <c r="J122" s="37"/>
      <c r="K122" s="37"/>
      <c r="L122" s="41"/>
      <c r="M122" s="200"/>
      <c r="N122" s="201"/>
      <c r="O122" s="81"/>
      <c r="P122" s="81"/>
      <c r="Q122" s="81"/>
      <c r="R122" s="81"/>
      <c r="S122" s="81"/>
      <c r="T122" s="82"/>
      <c r="U122" s="35"/>
      <c r="V122" s="35"/>
      <c r="W122" s="35"/>
      <c r="X122" s="35"/>
      <c r="Y122" s="35"/>
      <c r="Z122" s="35"/>
      <c r="AA122" s="35"/>
      <c r="AB122" s="35"/>
      <c r="AC122" s="35"/>
      <c r="AD122" s="35"/>
      <c r="AE122" s="35"/>
      <c r="AT122" s="14" t="s">
        <v>138</v>
      </c>
      <c r="AU122" s="14" t="s">
        <v>72</v>
      </c>
    </row>
    <row r="123" s="10" customFormat="1">
      <c r="A123" s="10"/>
      <c r="B123" s="202"/>
      <c r="C123" s="203"/>
      <c r="D123" s="197" t="s">
        <v>140</v>
      </c>
      <c r="E123" s="204" t="s">
        <v>19</v>
      </c>
      <c r="F123" s="205" t="s">
        <v>380</v>
      </c>
      <c r="G123" s="203"/>
      <c r="H123" s="206">
        <v>7.7999999999999998</v>
      </c>
      <c r="I123" s="207"/>
      <c r="J123" s="203"/>
      <c r="K123" s="203"/>
      <c r="L123" s="208"/>
      <c r="M123" s="209"/>
      <c r="N123" s="210"/>
      <c r="O123" s="210"/>
      <c r="P123" s="210"/>
      <c r="Q123" s="210"/>
      <c r="R123" s="210"/>
      <c r="S123" s="210"/>
      <c r="T123" s="211"/>
      <c r="U123" s="10"/>
      <c r="V123" s="10"/>
      <c r="W123" s="10"/>
      <c r="X123" s="10"/>
      <c r="Y123" s="10"/>
      <c r="Z123" s="10"/>
      <c r="AA123" s="10"/>
      <c r="AB123" s="10"/>
      <c r="AC123" s="10"/>
      <c r="AD123" s="10"/>
      <c r="AE123" s="10"/>
      <c r="AT123" s="212" t="s">
        <v>140</v>
      </c>
      <c r="AU123" s="212" t="s">
        <v>72</v>
      </c>
      <c r="AV123" s="10" t="s">
        <v>81</v>
      </c>
      <c r="AW123" s="10" t="s">
        <v>33</v>
      </c>
      <c r="AX123" s="10" t="s">
        <v>79</v>
      </c>
      <c r="AY123" s="212" t="s">
        <v>136</v>
      </c>
    </row>
    <row r="124" s="2" customFormat="1" ht="16.5" customHeight="1">
      <c r="A124" s="35"/>
      <c r="B124" s="36"/>
      <c r="C124" s="183" t="s">
        <v>211</v>
      </c>
      <c r="D124" s="183" t="s">
        <v>131</v>
      </c>
      <c r="E124" s="184" t="s">
        <v>246</v>
      </c>
      <c r="F124" s="185" t="s">
        <v>247</v>
      </c>
      <c r="G124" s="186" t="s">
        <v>180</v>
      </c>
      <c r="H124" s="187">
        <v>155.30000000000001</v>
      </c>
      <c r="I124" s="188"/>
      <c r="J124" s="189">
        <f>ROUND(I124*H124,2)</f>
        <v>0</v>
      </c>
      <c r="K124" s="190"/>
      <c r="L124" s="41"/>
      <c r="M124" s="191" t="s">
        <v>19</v>
      </c>
      <c r="N124" s="192" t="s">
        <v>43</v>
      </c>
      <c r="O124" s="81"/>
      <c r="P124" s="193">
        <f>O124*H124</f>
        <v>0</v>
      </c>
      <c r="Q124" s="193">
        <v>0</v>
      </c>
      <c r="R124" s="193">
        <f>Q124*H124</f>
        <v>0</v>
      </c>
      <c r="S124" s="193">
        <v>0</v>
      </c>
      <c r="T124" s="194">
        <f>S124*H124</f>
        <v>0</v>
      </c>
      <c r="U124" s="35"/>
      <c r="V124" s="35"/>
      <c r="W124" s="35"/>
      <c r="X124" s="35"/>
      <c r="Y124" s="35"/>
      <c r="Z124" s="35"/>
      <c r="AA124" s="35"/>
      <c r="AB124" s="35"/>
      <c r="AC124" s="35"/>
      <c r="AD124" s="35"/>
      <c r="AE124" s="35"/>
      <c r="AR124" s="195" t="s">
        <v>135</v>
      </c>
      <c r="AT124" s="195" t="s">
        <v>131</v>
      </c>
      <c r="AU124" s="195" t="s">
        <v>72</v>
      </c>
      <c r="AY124" s="14" t="s">
        <v>136</v>
      </c>
      <c r="BE124" s="196">
        <f>IF(N124="základní",J124,0)</f>
        <v>0</v>
      </c>
      <c r="BF124" s="196">
        <f>IF(N124="snížená",J124,0)</f>
        <v>0</v>
      </c>
      <c r="BG124" s="196">
        <f>IF(N124="zákl. přenesená",J124,0)</f>
        <v>0</v>
      </c>
      <c r="BH124" s="196">
        <f>IF(N124="sníž. přenesená",J124,0)</f>
        <v>0</v>
      </c>
      <c r="BI124" s="196">
        <f>IF(N124="nulová",J124,0)</f>
        <v>0</v>
      </c>
      <c r="BJ124" s="14" t="s">
        <v>79</v>
      </c>
      <c r="BK124" s="196">
        <f>ROUND(I124*H124,2)</f>
        <v>0</v>
      </c>
      <c r="BL124" s="14" t="s">
        <v>135</v>
      </c>
      <c r="BM124" s="195" t="s">
        <v>381</v>
      </c>
    </row>
    <row r="125" s="2" customFormat="1">
      <c r="A125" s="35"/>
      <c r="B125" s="36"/>
      <c r="C125" s="37"/>
      <c r="D125" s="197" t="s">
        <v>138</v>
      </c>
      <c r="E125" s="37"/>
      <c r="F125" s="198" t="s">
        <v>249</v>
      </c>
      <c r="G125" s="37"/>
      <c r="H125" s="37"/>
      <c r="I125" s="199"/>
      <c r="J125" s="37"/>
      <c r="K125" s="37"/>
      <c r="L125" s="41"/>
      <c r="M125" s="200"/>
      <c r="N125" s="201"/>
      <c r="O125" s="81"/>
      <c r="P125" s="81"/>
      <c r="Q125" s="81"/>
      <c r="R125" s="81"/>
      <c r="S125" s="81"/>
      <c r="T125" s="82"/>
      <c r="U125" s="35"/>
      <c r="V125" s="35"/>
      <c r="W125" s="35"/>
      <c r="X125" s="35"/>
      <c r="Y125" s="35"/>
      <c r="Z125" s="35"/>
      <c r="AA125" s="35"/>
      <c r="AB125" s="35"/>
      <c r="AC125" s="35"/>
      <c r="AD125" s="35"/>
      <c r="AE125" s="35"/>
      <c r="AT125" s="14" t="s">
        <v>138</v>
      </c>
      <c r="AU125" s="14" t="s">
        <v>72</v>
      </c>
    </row>
    <row r="126" s="10" customFormat="1">
      <c r="A126" s="10"/>
      <c r="B126" s="202"/>
      <c r="C126" s="203"/>
      <c r="D126" s="197" t="s">
        <v>140</v>
      </c>
      <c r="E126" s="204" t="s">
        <v>19</v>
      </c>
      <c r="F126" s="205" t="s">
        <v>382</v>
      </c>
      <c r="G126" s="203"/>
      <c r="H126" s="206">
        <v>7.7999999999999998</v>
      </c>
      <c r="I126" s="207"/>
      <c r="J126" s="203"/>
      <c r="K126" s="203"/>
      <c r="L126" s="208"/>
      <c r="M126" s="209"/>
      <c r="N126" s="210"/>
      <c r="O126" s="210"/>
      <c r="P126" s="210"/>
      <c r="Q126" s="210"/>
      <c r="R126" s="210"/>
      <c r="S126" s="210"/>
      <c r="T126" s="211"/>
      <c r="U126" s="10"/>
      <c r="V126" s="10"/>
      <c r="W126" s="10"/>
      <c r="X126" s="10"/>
      <c r="Y126" s="10"/>
      <c r="Z126" s="10"/>
      <c r="AA126" s="10"/>
      <c r="AB126" s="10"/>
      <c r="AC126" s="10"/>
      <c r="AD126" s="10"/>
      <c r="AE126" s="10"/>
      <c r="AT126" s="212" t="s">
        <v>140</v>
      </c>
      <c r="AU126" s="212" t="s">
        <v>72</v>
      </c>
      <c r="AV126" s="10" t="s">
        <v>81</v>
      </c>
      <c r="AW126" s="10" t="s">
        <v>33</v>
      </c>
      <c r="AX126" s="10" t="s">
        <v>72</v>
      </c>
      <c r="AY126" s="212" t="s">
        <v>136</v>
      </c>
    </row>
    <row r="127" s="10" customFormat="1">
      <c r="A127" s="10"/>
      <c r="B127" s="202"/>
      <c r="C127" s="203"/>
      <c r="D127" s="197" t="s">
        <v>140</v>
      </c>
      <c r="E127" s="204" t="s">
        <v>19</v>
      </c>
      <c r="F127" s="205" t="s">
        <v>383</v>
      </c>
      <c r="G127" s="203"/>
      <c r="H127" s="206">
        <v>147.5</v>
      </c>
      <c r="I127" s="207"/>
      <c r="J127" s="203"/>
      <c r="K127" s="203"/>
      <c r="L127" s="208"/>
      <c r="M127" s="209"/>
      <c r="N127" s="210"/>
      <c r="O127" s="210"/>
      <c r="P127" s="210"/>
      <c r="Q127" s="210"/>
      <c r="R127" s="210"/>
      <c r="S127" s="210"/>
      <c r="T127" s="211"/>
      <c r="U127" s="10"/>
      <c r="V127" s="10"/>
      <c r="W127" s="10"/>
      <c r="X127" s="10"/>
      <c r="Y127" s="10"/>
      <c r="Z127" s="10"/>
      <c r="AA127" s="10"/>
      <c r="AB127" s="10"/>
      <c r="AC127" s="10"/>
      <c r="AD127" s="10"/>
      <c r="AE127" s="10"/>
      <c r="AT127" s="212" t="s">
        <v>140</v>
      </c>
      <c r="AU127" s="212" t="s">
        <v>72</v>
      </c>
      <c r="AV127" s="10" t="s">
        <v>81</v>
      </c>
      <c r="AW127" s="10" t="s">
        <v>33</v>
      </c>
      <c r="AX127" s="10" t="s">
        <v>72</v>
      </c>
      <c r="AY127" s="212" t="s">
        <v>136</v>
      </c>
    </row>
    <row r="128" s="11" customFormat="1">
      <c r="A128" s="11"/>
      <c r="B128" s="214"/>
      <c r="C128" s="215"/>
      <c r="D128" s="197" t="s">
        <v>140</v>
      </c>
      <c r="E128" s="216" t="s">
        <v>19</v>
      </c>
      <c r="F128" s="217" t="s">
        <v>162</v>
      </c>
      <c r="G128" s="215"/>
      <c r="H128" s="218">
        <v>155.30000000000001</v>
      </c>
      <c r="I128" s="219"/>
      <c r="J128" s="215"/>
      <c r="K128" s="215"/>
      <c r="L128" s="220"/>
      <c r="M128" s="221"/>
      <c r="N128" s="222"/>
      <c r="O128" s="222"/>
      <c r="P128" s="222"/>
      <c r="Q128" s="222"/>
      <c r="R128" s="222"/>
      <c r="S128" s="222"/>
      <c r="T128" s="223"/>
      <c r="U128" s="11"/>
      <c r="V128" s="11"/>
      <c r="W128" s="11"/>
      <c r="X128" s="11"/>
      <c r="Y128" s="11"/>
      <c r="Z128" s="11"/>
      <c r="AA128" s="11"/>
      <c r="AB128" s="11"/>
      <c r="AC128" s="11"/>
      <c r="AD128" s="11"/>
      <c r="AE128" s="11"/>
      <c r="AT128" s="224" t="s">
        <v>140</v>
      </c>
      <c r="AU128" s="224" t="s">
        <v>72</v>
      </c>
      <c r="AV128" s="11" t="s">
        <v>135</v>
      </c>
      <c r="AW128" s="11" t="s">
        <v>33</v>
      </c>
      <c r="AX128" s="11" t="s">
        <v>79</v>
      </c>
      <c r="AY128" s="224" t="s">
        <v>136</v>
      </c>
    </row>
    <row r="129" s="2" customFormat="1" ht="16.5" customHeight="1">
      <c r="A129" s="35"/>
      <c r="B129" s="36"/>
      <c r="C129" s="183" t="s">
        <v>215</v>
      </c>
      <c r="D129" s="183" t="s">
        <v>131</v>
      </c>
      <c r="E129" s="184" t="s">
        <v>259</v>
      </c>
      <c r="F129" s="185" t="s">
        <v>260</v>
      </c>
      <c r="G129" s="186" t="s">
        <v>187</v>
      </c>
      <c r="H129" s="187">
        <v>1</v>
      </c>
      <c r="I129" s="188"/>
      <c r="J129" s="189">
        <f>ROUND(I129*H129,2)</f>
        <v>0</v>
      </c>
      <c r="K129" s="190"/>
      <c r="L129" s="41"/>
      <c r="M129" s="191" t="s">
        <v>19</v>
      </c>
      <c r="N129" s="192" t="s">
        <v>43</v>
      </c>
      <c r="O129" s="81"/>
      <c r="P129" s="193">
        <f>O129*H129</f>
        <v>0</v>
      </c>
      <c r="Q129" s="193">
        <v>0</v>
      </c>
      <c r="R129" s="193">
        <f>Q129*H129</f>
        <v>0</v>
      </c>
      <c r="S129" s="193">
        <v>0</v>
      </c>
      <c r="T129" s="194">
        <f>S129*H129</f>
        <v>0</v>
      </c>
      <c r="U129" s="35"/>
      <c r="V129" s="35"/>
      <c r="W129" s="35"/>
      <c r="X129" s="35"/>
      <c r="Y129" s="35"/>
      <c r="Z129" s="35"/>
      <c r="AA129" s="35"/>
      <c r="AB129" s="35"/>
      <c r="AC129" s="35"/>
      <c r="AD129" s="35"/>
      <c r="AE129" s="35"/>
      <c r="AR129" s="195" t="s">
        <v>255</v>
      </c>
      <c r="AT129" s="195" t="s">
        <v>131</v>
      </c>
      <c r="AU129" s="195" t="s">
        <v>72</v>
      </c>
      <c r="AY129" s="14" t="s">
        <v>136</v>
      </c>
      <c r="BE129" s="196">
        <f>IF(N129="základní",J129,0)</f>
        <v>0</v>
      </c>
      <c r="BF129" s="196">
        <f>IF(N129="snížená",J129,0)</f>
        <v>0</v>
      </c>
      <c r="BG129" s="196">
        <f>IF(N129="zákl. přenesená",J129,0)</f>
        <v>0</v>
      </c>
      <c r="BH129" s="196">
        <f>IF(N129="sníž. přenesená",J129,0)</f>
        <v>0</v>
      </c>
      <c r="BI129" s="196">
        <f>IF(N129="nulová",J129,0)</f>
        <v>0</v>
      </c>
      <c r="BJ129" s="14" t="s">
        <v>79</v>
      </c>
      <c r="BK129" s="196">
        <f>ROUND(I129*H129,2)</f>
        <v>0</v>
      </c>
      <c r="BL129" s="14" t="s">
        <v>255</v>
      </c>
      <c r="BM129" s="195" t="s">
        <v>384</v>
      </c>
    </row>
    <row r="130" s="2" customFormat="1">
      <c r="A130" s="35"/>
      <c r="B130" s="36"/>
      <c r="C130" s="37"/>
      <c r="D130" s="197" t="s">
        <v>138</v>
      </c>
      <c r="E130" s="37"/>
      <c r="F130" s="198" t="s">
        <v>262</v>
      </c>
      <c r="G130" s="37"/>
      <c r="H130" s="37"/>
      <c r="I130" s="199"/>
      <c r="J130" s="37"/>
      <c r="K130" s="37"/>
      <c r="L130" s="41"/>
      <c r="M130" s="200"/>
      <c r="N130" s="201"/>
      <c r="O130" s="81"/>
      <c r="P130" s="81"/>
      <c r="Q130" s="81"/>
      <c r="R130" s="81"/>
      <c r="S130" s="81"/>
      <c r="T130" s="82"/>
      <c r="U130" s="35"/>
      <c r="V130" s="35"/>
      <c r="W130" s="35"/>
      <c r="X130" s="35"/>
      <c r="Y130" s="35"/>
      <c r="Z130" s="35"/>
      <c r="AA130" s="35"/>
      <c r="AB130" s="35"/>
      <c r="AC130" s="35"/>
      <c r="AD130" s="35"/>
      <c r="AE130" s="35"/>
      <c r="AT130" s="14" t="s">
        <v>138</v>
      </c>
      <c r="AU130" s="14" t="s">
        <v>72</v>
      </c>
    </row>
    <row r="131" s="10" customFormat="1">
      <c r="A131" s="10"/>
      <c r="B131" s="202"/>
      <c r="C131" s="203"/>
      <c r="D131" s="197" t="s">
        <v>140</v>
      </c>
      <c r="E131" s="204" t="s">
        <v>19</v>
      </c>
      <c r="F131" s="205" t="s">
        <v>385</v>
      </c>
      <c r="G131" s="203"/>
      <c r="H131" s="206">
        <v>1</v>
      </c>
      <c r="I131" s="207"/>
      <c r="J131" s="203"/>
      <c r="K131" s="203"/>
      <c r="L131" s="208"/>
      <c r="M131" s="209"/>
      <c r="N131" s="210"/>
      <c r="O131" s="210"/>
      <c r="P131" s="210"/>
      <c r="Q131" s="210"/>
      <c r="R131" s="210"/>
      <c r="S131" s="210"/>
      <c r="T131" s="211"/>
      <c r="U131" s="10"/>
      <c r="V131" s="10"/>
      <c r="W131" s="10"/>
      <c r="X131" s="10"/>
      <c r="Y131" s="10"/>
      <c r="Z131" s="10"/>
      <c r="AA131" s="10"/>
      <c r="AB131" s="10"/>
      <c r="AC131" s="10"/>
      <c r="AD131" s="10"/>
      <c r="AE131" s="10"/>
      <c r="AT131" s="212" t="s">
        <v>140</v>
      </c>
      <c r="AU131" s="212" t="s">
        <v>72</v>
      </c>
      <c r="AV131" s="10" t="s">
        <v>81</v>
      </c>
      <c r="AW131" s="10" t="s">
        <v>33</v>
      </c>
      <c r="AX131" s="10" t="s">
        <v>79</v>
      </c>
      <c r="AY131" s="212" t="s">
        <v>136</v>
      </c>
    </row>
    <row r="132" s="2" customFormat="1" ht="33" customHeight="1">
      <c r="A132" s="35"/>
      <c r="B132" s="36"/>
      <c r="C132" s="183" t="s">
        <v>8</v>
      </c>
      <c r="D132" s="183" t="s">
        <v>131</v>
      </c>
      <c r="E132" s="184" t="s">
        <v>386</v>
      </c>
      <c r="F132" s="185" t="s">
        <v>387</v>
      </c>
      <c r="G132" s="186" t="s">
        <v>180</v>
      </c>
      <c r="H132" s="187">
        <v>148.16999999999999</v>
      </c>
      <c r="I132" s="188"/>
      <c r="J132" s="189">
        <f>ROUND(I132*H132,2)</f>
        <v>0</v>
      </c>
      <c r="K132" s="190"/>
      <c r="L132" s="41"/>
      <c r="M132" s="191" t="s">
        <v>19</v>
      </c>
      <c r="N132" s="192" t="s">
        <v>43</v>
      </c>
      <c r="O132" s="81"/>
      <c r="P132" s="193">
        <f>O132*H132</f>
        <v>0</v>
      </c>
      <c r="Q132" s="193">
        <v>0</v>
      </c>
      <c r="R132" s="193">
        <f>Q132*H132</f>
        <v>0</v>
      </c>
      <c r="S132" s="193">
        <v>0</v>
      </c>
      <c r="T132" s="194">
        <f>S132*H132</f>
        <v>0</v>
      </c>
      <c r="U132" s="35"/>
      <c r="V132" s="35"/>
      <c r="W132" s="35"/>
      <c r="X132" s="35"/>
      <c r="Y132" s="35"/>
      <c r="Z132" s="35"/>
      <c r="AA132" s="35"/>
      <c r="AB132" s="35"/>
      <c r="AC132" s="35"/>
      <c r="AD132" s="35"/>
      <c r="AE132" s="35"/>
      <c r="AR132" s="195" t="s">
        <v>255</v>
      </c>
      <c r="AT132" s="195" t="s">
        <v>131</v>
      </c>
      <c r="AU132" s="195" t="s">
        <v>72</v>
      </c>
      <c r="AY132" s="14" t="s">
        <v>136</v>
      </c>
      <c r="BE132" s="196">
        <f>IF(N132="základní",J132,0)</f>
        <v>0</v>
      </c>
      <c r="BF132" s="196">
        <f>IF(N132="snížená",J132,0)</f>
        <v>0</v>
      </c>
      <c r="BG132" s="196">
        <f>IF(N132="zákl. přenesená",J132,0)</f>
        <v>0</v>
      </c>
      <c r="BH132" s="196">
        <f>IF(N132="sníž. přenesená",J132,0)</f>
        <v>0</v>
      </c>
      <c r="BI132" s="196">
        <f>IF(N132="nulová",J132,0)</f>
        <v>0</v>
      </c>
      <c r="BJ132" s="14" t="s">
        <v>79</v>
      </c>
      <c r="BK132" s="196">
        <f>ROUND(I132*H132,2)</f>
        <v>0</v>
      </c>
      <c r="BL132" s="14" t="s">
        <v>255</v>
      </c>
      <c r="BM132" s="195" t="s">
        <v>388</v>
      </c>
    </row>
    <row r="133" s="2" customFormat="1">
      <c r="A133" s="35"/>
      <c r="B133" s="36"/>
      <c r="C133" s="37"/>
      <c r="D133" s="197" t="s">
        <v>138</v>
      </c>
      <c r="E133" s="37"/>
      <c r="F133" s="198" t="s">
        <v>389</v>
      </c>
      <c r="G133" s="37"/>
      <c r="H133" s="37"/>
      <c r="I133" s="199"/>
      <c r="J133" s="37"/>
      <c r="K133" s="37"/>
      <c r="L133" s="41"/>
      <c r="M133" s="200"/>
      <c r="N133" s="201"/>
      <c r="O133" s="81"/>
      <c r="P133" s="81"/>
      <c r="Q133" s="81"/>
      <c r="R133" s="81"/>
      <c r="S133" s="81"/>
      <c r="T133" s="82"/>
      <c r="U133" s="35"/>
      <c r="V133" s="35"/>
      <c r="W133" s="35"/>
      <c r="X133" s="35"/>
      <c r="Y133" s="35"/>
      <c r="Z133" s="35"/>
      <c r="AA133" s="35"/>
      <c r="AB133" s="35"/>
      <c r="AC133" s="35"/>
      <c r="AD133" s="35"/>
      <c r="AE133" s="35"/>
      <c r="AT133" s="14" t="s">
        <v>138</v>
      </c>
      <c r="AU133" s="14" t="s">
        <v>72</v>
      </c>
    </row>
    <row r="134" s="10" customFormat="1">
      <c r="A134" s="10"/>
      <c r="B134" s="202"/>
      <c r="C134" s="203"/>
      <c r="D134" s="197" t="s">
        <v>140</v>
      </c>
      <c r="E134" s="204" t="s">
        <v>19</v>
      </c>
      <c r="F134" s="205" t="s">
        <v>390</v>
      </c>
      <c r="G134" s="203"/>
      <c r="H134" s="206">
        <v>148.16999999999999</v>
      </c>
      <c r="I134" s="207"/>
      <c r="J134" s="203"/>
      <c r="K134" s="203"/>
      <c r="L134" s="208"/>
      <c r="M134" s="209"/>
      <c r="N134" s="210"/>
      <c r="O134" s="210"/>
      <c r="P134" s="210"/>
      <c r="Q134" s="210"/>
      <c r="R134" s="210"/>
      <c r="S134" s="210"/>
      <c r="T134" s="211"/>
      <c r="U134" s="10"/>
      <c r="V134" s="10"/>
      <c r="W134" s="10"/>
      <c r="X134" s="10"/>
      <c r="Y134" s="10"/>
      <c r="Z134" s="10"/>
      <c r="AA134" s="10"/>
      <c r="AB134" s="10"/>
      <c r="AC134" s="10"/>
      <c r="AD134" s="10"/>
      <c r="AE134" s="10"/>
      <c r="AT134" s="212" t="s">
        <v>140</v>
      </c>
      <c r="AU134" s="212" t="s">
        <v>72</v>
      </c>
      <c r="AV134" s="10" t="s">
        <v>81</v>
      </c>
      <c r="AW134" s="10" t="s">
        <v>33</v>
      </c>
      <c r="AX134" s="10" t="s">
        <v>72</v>
      </c>
      <c r="AY134" s="212" t="s">
        <v>136</v>
      </c>
    </row>
    <row r="135" s="11" customFormat="1">
      <c r="A135" s="11"/>
      <c r="B135" s="214"/>
      <c r="C135" s="215"/>
      <c r="D135" s="197" t="s">
        <v>140</v>
      </c>
      <c r="E135" s="216" t="s">
        <v>19</v>
      </c>
      <c r="F135" s="217" t="s">
        <v>162</v>
      </c>
      <c r="G135" s="215"/>
      <c r="H135" s="218">
        <v>148.16999999999999</v>
      </c>
      <c r="I135" s="219"/>
      <c r="J135" s="215"/>
      <c r="K135" s="215"/>
      <c r="L135" s="220"/>
      <c r="M135" s="221"/>
      <c r="N135" s="222"/>
      <c r="O135" s="222"/>
      <c r="P135" s="222"/>
      <c r="Q135" s="222"/>
      <c r="R135" s="222"/>
      <c r="S135" s="222"/>
      <c r="T135" s="223"/>
      <c r="U135" s="11"/>
      <c r="V135" s="11"/>
      <c r="W135" s="11"/>
      <c r="X135" s="11"/>
      <c r="Y135" s="11"/>
      <c r="Z135" s="11"/>
      <c r="AA135" s="11"/>
      <c r="AB135" s="11"/>
      <c r="AC135" s="11"/>
      <c r="AD135" s="11"/>
      <c r="AE135" s="11"/>
      <c r="AT135" s="224" t="s">
        <v>140</v>
      </c>
      <c r="AU135" s="224" t="s">
        <v>72</v>
      </c>
      <c r="AV135" s="11" t="s">
        <v>135</v>
      </c>
      <c r="AW135" s="11" t="s">
        <v>33</v>
      </c>
      <c r="AX135" s="11" t="s">
        <v>79</v>
      </c>
      <c r="AY135" s="224" t="s">
        <v>136</v>
      </c>
    </row>
    <row r="136" s="2" customFormat="1" ht="24.15" customHeight="1">
      <c r="A136" s="35"/>
      <c r="B136" s="36"/>
      <c r="C136" s="183" t="s">
        <v>224</v>
      </c>
      <c r="D136" s="183" t="s">
        <v>131</v>
      </c>
      <c r="E136" s="184" t="s">
        <v>391</v>
      </c>
      <c r="F136" s="185" t="s">
        <v>392</v>
      </c>
      <c r="G136" s="186" t="s">
        <v>180</v>
      </c>
      <c r="H136" s="187">
        <v>9.5</v>
      </c>
      <c r="I136" s="188"/>
      <c r="J136" s="189">
        <f>ROUND(I136*H136,2)</f>
        <v>0</v>
      </c>
      <c r="K136" s="190"/>
      <c r="L136" s="41"/>
      <c r="M136" s="191" t="s">
        <v>19</v>
      </c>
      <c r="N136" s="192" t="s">
        <v>43</v>
      </c>
      <c r="O136" s="81"/>
      <c r="P136" s="193">
        <f>O136*H136</f>
        <v>0</v>
      </c>
      <c r="Q136" s="193">
        <v>0</v>
      </c>
      <c r="R136" s="193">
        <f>Q136*H136</f>
        <v>0</v>
      </c>
      <c r="S136" s="193">
        <v>0</v>
      </c>
      <c r="T136" s="194">
        <f>S136*H136</f>
        <v>0</v>
      </c>
      <c r="U136" s="35"/>
      <c r="V136" s="35"/>
      <c r="W136" s="35"/>
      <c r="X136" s="35"/>
      <c r="Y136" s="35"/>
      <c r="Z136" s="35"/>
      <c r="AA136" s="35"/>
      <c r="AB136" s="35"/>
      <c r="AC136" s="35"/>
      <c r="AD136" s="35"/>
      <c r="AE136" s="35"/>
      <c r="AR136" s="195" t="s">
        <v>255</v>
      </c>
      <c r="AT136" s="195" t="s">
        <v>131</v>
      </c>
      <c r="AU136" s="195" t="s">
        <v>72</v>
      </c>
      <c r="AY136" s="14" t="s">
        <v>136</v>
      </c>
      <c r="BE136" s="196">
        <f>IF(N136="základní",J136,0)</f>
        <v>0</v>
      </c>
      <c r="BF136" s="196">
        <f>IF(N136="snížená",J136,0)</f>
        <v>0</v>
      </c>
      <c r="BG136" s="196">
        <f>IF(N136="zákl. přenesená",J136,0)</f>
        <v>0</v>
      </c>
      <c r="BH136" s="196">
        <f>IF(N136="sníž. přenesená",J136,0)</f>
        <v>0</v>
      </c>
      <c r="BI136" s="196">
        <f>IF(N136="nulová",J136,0)</f>
        <v>0</v>
      </c>
      <c r="BJ136" s="14" t="s">
        <v>79</v>
      </c>
      <c r="BK136" s="196">
        <f>ROUND(I136*H136,2)</f>
        <v>0</v>
      </c>
      <c r="BL136" s="14" t="s">
        <v>255</v>
      </c>
      <c r="BM136" s="195" t="s">
        <v>393</v>
      </c>
    </row>
    <row r="137" s="2" customFormat="1">
      <c r="A137" s="35"/>
      <c r="B137" s="36"/>
      <c r="C137" s="37"/>
      <c r="D137" s="197" t="s">
        <v>138</v>
      </c>
      <c r="E137" s="37"/>
      <c r="F137" s="198" t="s">
        <v>394</v>
      </c>
      <c r="G137" s="37"/>
      <c r="H137" s="37"/>
      <c r="I137" s="199"/>
      <c r="J137" s="37"/>
      <c r="K137" s="37"/>
      <c r="L137" s="41"/>
      <c r="M137" s="200"/>
      <c r="N137" s="201"/>
      <c r="O137" s="81"/>
      <c r="P137" s="81"/>
      <c r="Q137" s="81"/>
      <c r="R137" s="81"/>
      <c r="S137" s="81"/>
      <c r="T137" s="82"/>
      <c r="U137" s="35"/>
      <c r="V137" s="35"/>
      <c r="W137" s="35"/>
      <c r="X137" s="35"/>
      <c r="Y137" s="35"/>
      <c r="Z137" s="35"/>
      <c r="AA137" s="35"/>
      <c r="AB137" s="35"/>
      <c r="AC137" s="35"/>
      <c r="AD137" s="35"/>
      <c r="AE137" s="35"/>
      <c r="AT137" s="14" t="s">
        <v>138</v>
      </c>
      <c r="AU137" s="14" t="s">
        <v>72</v>
      </c>
    </row>
    <row r="138" s="2" customFormat="1">
      <c r="A138" s="35"/>
      <c r="B138" s="36"/>
      <c r="C138" s="37"/>
      <c r="D138" s="197" t="s">
        <v>158</v>
      </c>
      <c r="E138" s="37"/>
      <c r="F138" s="213" t="s">
        <v>269</v>
      </c>
      <c r="G138" s="37"/>
      <c r="H138" s="37"/>
      <c r="I138" s="199"/>
      <c r="J138" s="37"/>
      <c r="K138" s="37"/>
      <c r="L138" s="41"/>
      <c r="M138" s="200"/>
      <c r="N138" s="201"/>
      <c r="O138" s="81"/>
      <c r="P138" s="81"/>
      <c r="Q138" s="81"/>
      <c r="R138" s="81"/>
      <c r="S138" s="81"/>
      <c r="T138" s="82"/>
      <c r="U138" s="35"/>
      <c r="V138" s="35"/>
      <c r="W138" s="35"/>
      <c r="X138" s="35"/>
      <c r="Y138" s="35"/>
      <c r="Z138" s="35"/>
      <c r="AA138" s="35"/>
      <c r="AB138" s="35"/>
      <c r="AC138" s="35"/>
      <c r="AD138" s="35"/>
      <c r="AE138" s="35"/>
      <c r="AT138" s="14" t="s">
        <v>158</v>
      </c>
      <c r="AU138" s="14" t="s">
        <v>72</v>
      </c>
    </row>
    <row r="139" s="10" customFormat="1">
      <c r="A139" s="10"/>
      <c r="B139" s="202"/>
      <c r="C139" s="203"/>
      <c r="D139" s="197" t="s">
        <v>140</v>
      </c>
      <c r="E139" s="204" t="s">
        <v>19</v>
      </c>
      <c r="F139" s="205" t="s">
        <v>395</v>
      </c>
      <c r="G139" s="203"/>
      <c r="H139" s="206">
        <v>9.5</v>
      </c>
      <c r="I139" s="207"/>
      <c r="J139" s="203"/>
      <c r="K139" s="203"/>
      <c r="L139" s="208"/>
      <c r="M139" s="209"/>
      <c r="N139" s="210"/>
      <c r="O139" s="210"/>
      <c r="P139" s="210"/>
      <c r="Q139" s="210"/>
      <c r="R139" s="210"/>
      <c r="S139" s="210"/>
      <c r="T139" s="211"/>
      <c r="U139" s="10"/>
      <c r="V139" s="10"/>
      <c r="W139" s="10"/>
      <c r="X139" s="10"/>
      <c r="Y139" s="10"/>
      <c r="Z139" s="10"/>
      <c r="AA139" s="10"/>
      <c r="AB139" s="10"/>
      <c r="AC139" s="10"/>
      <c r="AD139" s="10"/>
      <c r="AE139" s="10"/>
      <c r="AT139" s="212" t="s">
        <v>140</v>
      </c>
      <c r="AU139" s="212" t="s">
        <v>72</v>
      </c>
      <c r="AV139" s="10" t="s">
        <v>81</v>
      </c>
      <c r="AW139" s="10" t="s">
        <v>33</v>
      </c>
      <c r="AX139" s="10" t="s">
        <v>79</v>
      </c>
      <c r="AY139" s="212" t="s">
        <v>136</v>
      </c>
    </row>
    <row r="140" s="2" customFormat="1" ht="24.15" customHeight="1">
      <c r="A140" s="35"/>
      <c r="B140" s="36"/>
      <c r="C140" s="183" t="s">
        <v>233</v>
      </c>
      <c r="D140" s="183" t="s">
        <v>131</v>
      </c>
      <c r="E140" s="184" t="s">
        <v>396</v>
      </c>
      <c r="F140" s="185" t="s">
        <v>397</v>
      </c>
      <c r="G140" s="186" t="s">
        <v>180</v>
      </c>
      <c r="H140" s="187">
        <v>7.7999999999999998</v>
      </c>
      <c r="I140" s="188"/>
      <c r="J140" s="189">
        <f>ROUND(I140*H140,2)</f>
        <v>0</v>
      </c>
      <c r="K140" s="190"/>
      <c r="L140" s="41"/>
      <c r="M140" s="191" t="s">
        <v>19</v>
      </c>
      <c r="N140" s="192" t="s">
        <v>43</v>
      </c>
      <c r="O140" s="81"/>
      <c r="P140" s="193">
        <f>O140*H140</f>
        <v>0</v>
      </c>
      <c r="Q140" s="193">
        <v>0</v>
      </c>
      <c r="R140" s="193">
        <f>Q140*H140</f>
        <v>0</v>
      </c>
      <c r="S140" s="193">
        <v>0</v>
      </c>
      <c r="T140" s="194">
        <f>S140*H140</f>
        <v>0</v>
      </c>
      <c r="U140" s="35"/>
      <c r="V140" s="35"/>
      <c r="W140" s="35"/>
      <c r="X140" s="35"/>
      <c r="Y140" s="35"/>
      <c r="Z140" s="35"/>
      <c r="AA140" s="35"/>
      <c r="AB140" s="35"/>
      <c r="AC140" s="35"/>
      <c r="AD140" s="35"/>
      <c r="AE140" s="35"/>
      <c r="AR140" s="195" t="s">
        <v>255</v>
      </c>
      <c r="AT140" s="195" t="s">
        <v>131</v>
      </c>
      <c r="AU140" s="195" t="s">
        <v>72</v>
      </c>
      <c r="AY140" s="14" t="s">
        <v>136</v>
      </c>
      <c r="BE140" s="196">
        <f>IF(N140="základní",J140,0)</f>
        <v>0</v>
      </c>
      <c r="BF140" s="196">
        <f>IF(N140="snížená",J140,0)</f>
        <v>0</v>
      </c>
      <c r="BG140" s="196">
        <f>IF(N140="zákl. přenesená",J140,0)</f>
        <v>0</v>
      </c>
      <c r="BH140" s="196">
        <f>IF(N140="sníž. přenesená",J140,0)</f>
        <v>0</v>
      </c>
      <c r="BI140" s="196">
        <f>IF(N140="nulová",J140,0)</f>
        <v>0</v>
      </c>
      <c r="BJ140" s="14" t="s">
        <v>79</v>
      </c>
      <c r="BK140" s="196">
        <f>ROUND(I140*H140,2)</f>
        <v>0</v>
      </c>
      <c r="BL140" s="14" t="s">
        <v>255</v>
      </c>
      <c r="BM140" s="195" t="s">
        <v>398</v>
      </c>
    </row>
    <row r="141" s="2" customFormat="1">
      <c r="A141" s="35"/>
      <c r="B141" s="36"/>
      <c r="C141" s="37"/>
      <c r="D141" s="197" t="s">
        <v>138</v>
      </c>
      <c r="E141" s="37"/>
      <c r="F141" s="198" t="s">
        <v>399</v>
      </c>
      <c r="G141" s="37"/>
      <c r="H141" s="37"/>
      <c r="I141" s="199"/>
      <c r="J141" s="37"/>
      <c r="K141" s="37"/>
      <c r="L141" s="41"/>
      <c r="M141" s="200"/>
      <c r="N141" s="201"/>
      <c r="O141" s="81"/>
      <c r="P141" s="81"/>
      <c r="Q141" s="81"/>
      <c r="R141" s="81"/>
      <c r="S141" s="81"/>
      <c r="T141" s="82"/>
      <c r="U141" s="35"/>
      <c r="V141" s="35"/>
      <c r="W141" s="35"/>
      <c r="X141" s="35"/>
      <c r="Y141" s="35"/>
      <c r="Z141" s="35"/>
      <c r="AA141" s="35"/>
      <c r="AB141" s="35"/>
      <c r="AC141" s="35"/>
      <c r="AD141" s="35"/>
      <c r="AE141" s="35"/>
      <c r="AT141" s="14" t="s">
        <v>138</v>
      </c>
      <c r="AU141" s="14" t="s">
        <v>72</v>
      </c>
    </row>
    <row r="142" s="2" customFormat="1">
      <c r="A142" s="35"/>
      <c r="B142" s="36"/>
      <c r="C142" s="37"/>
      <c r="D142" s="197" t="s">
        <v>158</v>
      </c>
      <c r="E142" s="37"/>
      <c r="F142" s="213" t="s">
        <v>269</v>
      </c>
      <c r="G142" s="37"/>
      <c r="H142" s="37"/>
      <c r="I142" s="199"/>
      <c r="J142" s="37"/>
      <c r="K142" s="37"/>
      <c r="L142" s="41"/>
      <c r="M142" s="200"/>
      <c r="N142" s="201"/>
      <c r="O142" s="81"/>
      <c r="P142" s="81"/>
      <c r="Q142" s="81"/>
      <c r="R142" s="81"/>
      <c r="S142" s="81"/>
      <c r="T142" s="82"/>
      <c r="U142" s="35"/>
      <c r="V142" s="35"/>
      <c r="W142" s="35"/>
      <c r="X142" s="35"/>
      <c r="Y142" s="35"/>
      <c r="Z142" s="35"/>
      <c r="AA142" s="35"/>
      <c r="AB142" s="35"/>
      <c r="AC142" s="35"/>
      <c r="AD142" s="35"/>
      <c r="AE142" s="35"/>
      <c r="AT142" s="14" t="s">
        <v>158</v>
      </c>
      <c r="AU142" s="14" t="s">
        <v>72</v>
      </c>
    </row>
    <row r="143" s="10" customFormat="1">
      <c r="A143" s="10"/>
      <c r="B143" s="202"/>
      <c r="C143" s="203"/>
      <c r="D143" s="197" t="s">
        <v>140</v>
      </c>
      <c r="E143" s="204" t="s">
        <v>19</v>
      </c>
      <c r="F143" s="205" t="s">
        <v>400</v>
      </c>
      <c r="G143" s="203"/>
      <c r="H143" s="206">
        <v>7.7999999999999998</v>
      </c>
      <c r="I143" s="207"/>
      <c r="J143" s="203"/>
      <c r="K143" s="203"/>
      <c r="L143" s="208"/>
      <c r="M143" s="209"/>
      <c r="N143" s="210"/>
      <c r="O143" s="210"/>
      <c r="P143" s="210"/>
      <c r="Q143" s="210"/>
      <c r="R143" s="210"/>
      <c r="S143" s="210"/>
      <c r="T143" s="211"/>
      <c r="U143" s="10"/>
      <c r="V143" s="10"/>
      <c r="W143" s="10"/>
      <c r="X143" s="10"/>
      <c r="Y143" s="10"/>
      <c r="Z143" s="10"/>
      <c r="AA143" s="10"/>
      <c r="AB143" s="10"/>
      <c r="AC143" s="10"/>
      <c r="AD143" s="10"/>
      <c r="AE143" s="10"/>
      <c r="AT143" s="212" t="s">
        <v>140</v>
      </c>
      <c r="AU143" s="212" t="s">
        <v>72</v>
      </c>
      <c r="AV143" s="10" t="s">
        <v>81</v>
      </c>
      <c r="AW143" s="10" t="s">
        <v>33</v>
      </c>
      <c r="AX143" s="10" t="s">
        <v>79</v>
      </c>
      <c r="AY143" s="212" t="s">
        <v>136</v>
      </c>
    </row>
    <row r="144" s="2" customFormat="1" ht="24.15" customHeight="1">
      <c r="A144" s="35"/>
      <c r="B144" s="36"/>
      <c r="C144" s="183" t="s">
        <v>239</v>
      </c>
      <c r="D144" s="183" t="s">
        <v>131</v>
      </c>
      <c r="E144" s="184" t="s">
        <v>401</v>
      </c>
      <c r="F144" s="185" t="s">
        <v>402</v>
      </c>
      <c r="G144" s="186" t="s">
        <v>180</v>
      </c>
      <c r="H144" s="187">
        <v>148.16999999999999</v>
      </c>
      <c r="I144" s="188"/>
      <c r="J144" s="189">
        <f>ROUND(I144*H144,2)</f>
        <v>0</v>
      </c>
      <c r="K144" s="190"/>
      <c r="L144" s="41"/>
      <c r="M144" s="191" t="s">
        <v>19</v>
      </c>
      <c r="N144" s="192" t="s">
        <v>43</v>
      </c>
      <c r="O144" s="81"/>
      <c r="P144" s="193">
        <f>O144*H144</f>
        <v>0</v>
      </c>
      <c r="Q144" s="193">
        <v>0</v>
      </c>
      <c r="R144" s="193">
        <f>Q144*H144</f>
        <v>0</v>
      </c>
      <c r="S144" s="193">
        <v>0</v>
      </c>
      <c r="T144" s="194">
        <f>S144*H144</f>
        <v>0</v>
      </c>
      <c r="U144" s="35"/>
      <c r="V144" s="35"/>
      <c r="W144" s="35"/>
      <c r="X144" s="35"/>
      <c r="Y144" s="35"/>
      <c r="Z144" s="35"/>
      <c r="AA144" s="35"/>
      <c r="AB144" s="35"/>
      <c r="AC144" s="35"/>
      <c r="AD144" s="35"/>
      <c r="AE144" s="35"/>
      <c r="AR144" s="195" t="s">
        <v>255</v>
      </c>
      <c r="AT144" s="195" t="s">
        <v>131</v>
      </c>
      <c r="AU144" s="195" t="s">
        <v>72</v>
      </c>
      <c r="AY144" s="14" t="s">
        <v>136</v>
      </c>
      <c r="BE144" s="196">
        <f>IF(N144="základní",J144,0)</f>
        <v>0</v>
      </c>
      <c r="BF144" s="196">
        <f>IF(N144="snížená",J144,0)</f>
        <v>0</v>
      </c>
      <c r="BG144" s="196">
        <f>IF(N144="zákl. přenesená",J144,0)</f>
        <v>0</v>
      </c>
      <c r="BH144" s="196">
        <f>IF(N144="sníž. přenesená",J144,0)</f>
        <v>0</v>
      </c>
      <c r="BI144" s="196">
        <f>IF(N144="nulová",J144,0)</f>
        <v>0</v>
      </c>
      <c r="BJ144" s="14" t="s">
        <v>79</v>
      </c>
      <c r="BK144" s="196">
        <f>ROUND(I144*H144,2)</f>
        <v>0</v>
      </c>
      <c r="BL144" s="14" t="s">
        <v>255</v>
      </c>
      <c r="BM144" s="195" t="s">
        <v>403</v>
      </c>
    </row>
    <row r="145" s="2" customFormat="1">
      <c r="A145" s="35"/>
      <c r="B145" s="36"/>
      <c r="C145" s="37"/>
      <c r="D145" s="197" t="s">
        <v>138</v>
      </c>
      <c r="E145" s="37"/>
      <c r="F145" s="198" t="s">
        <v>404</v>
      </c>
      <c r="G145" s="37"/>
      <c r="H145" s="37"/>
      <c r="I145" s="199"/>
      <c r="J145" s="37"/>
      <c r="K145" s="37"/>
      <c r="L145" s="41"/>
      <c r="M145" s="200"/>
      <c r="N145" s="201"/>
      <c r="O145" s="81"/>
      <c r="P145" s="81"/>
      <c r="Q145" s="81"/>
      <c r="R145" s="81"/>
      <c r="S145" s="81"/>
      <c r="T145" s="82"/>
      <c r="U145" s="35"/>
      <c r="V145" s="35"/>
      <c r="W145" s="35"/>
      <c r="X145" s="35"/>
      <c r="Y145" s="35"/>
      <c r="Z145" s="35"/>
      <c r="AA145" s="35"/>
      <c r="AB145" s="35"/>
      <c r="AC145" s="35"/>
      <c r="AD145" s="35"/>
      <c r="AE145" s="35"/>
      <c r="AT145" s="14" t="s">
        <v>138</v>
      </c>
      <c r="AU145" s="14" t="s">
        <v>72</v>
      </c>
    </row>
    <row r="146" s="2" customFormat="1" ht="24.15" customHeight="1">
      <c r="A146" s="35"/>
      <c r="B146" s="36"/>
      <c r="C146" s="183" t="s">
        <v>245</v>
      </c>
      <c r="D146" s="183" t="s">
        <v>131</v>
      </c>
      <c r="E146" s="184" t="s">
        <v>405</v>
      </c>
      <c r="F146" s="185" t="s">
        <v>406</v>
      </c>
      <c r="G146" s="186" t="s">
        <v>180</v>
      </c>
      <c r="H146" s="187">
        <v>29634</v>
      </c>
      <c r="I146" s="188"/>
      <c r="J146" s="189">
        <f>ROUND(I146*H146,2)</f>
        <v>0</v>
      </c>
      <c r="K146" s="190"/>
      <c r="L146" s="41"/>
      <c r="M146" s="191" t="s">
        <v>19</v>
      </c>
      <c r="N146" s="192" t="s">
        <v>43</v>
      </c>
      <c r="O146" s="81"/>
      <c r="P146" s="193">
        <f>O146*H146</f>
        <v>0</v>
      </c>
      <c r="Q146" s="193">
        <v>0</v>
      </c>
      <c r="R146" s="193">
        <f>Q146*H146</f>
        <v>0</v>
      </c>
      <c r="S146" s="193">
        <v>0</v>
      </c>
      <c r="T146" s="194">
        <f>S146*H146</f>
        <v>0</v>
      </c>
      <c r="U146" s="35"/>
      <c r="V146" s="35"/>
      <c r="W146" s="35"/>
      <c r="X146" s="35"/>
      <c r="Y146" s="35"/>
      <c r="Z146" s="35"/>
      <c r="AA146" s="35"/>
      <c r="AB146" s="35"/>
      <c r="AC146" s="35"/>
      <c r="AD146" s="35"/>
      <c r="AE146" s="35"/>
      <c r="AR146" s="195" t="s">
        <v>255</v>
      </c>
      <c r="AT146" s="195" t="s">
        <v>131</v>
      </c>
      <c r="AU146" s="195" t="s">
        <v>72</v>
      </c>
      <c r="AY146" s="14" t="s">
        <v>136</v>
      </c>
      <c r="BE146" s="196">
        <f>IF(N146="základní",J146,0)</f>
        <v>0</v>
      </c>
      <c r="BF146" s="196">
        <f>IF(N146="snížená",J146,0)</f>
        <v>0</v>
      </c>
      <c r="BG146" s="196">
        <f>IF(N146="zákl. přenesená",J146,0)</f>
        <v>0</v>
      </c>
      <c r="BH146" s="196">
        <f>IF(N146="sníž. přenesená",J146,0)</f>
        <v>0</v>
      </c>
      <c r="BI146" s="196">
        <f>IF(N146="nulová",J146,0)</f>
        <v>0</v>
      </c>
      <c r="BJ146" s="14" t="s">
        <v>79</v>
      </c>
      <c r="BK146" s="196">
        <f>ROUND(I146*H146,2)</f>
        <v>0</v>
      </c>
      <c r="BL146" s="14" t="s">
        <v>255</v>
      </c>
      <c r="BM146" s="195" t="s">
        <v>407</v>
      </c>
    </row>
    <row r="147" s="2" customFormat="1">
      <c r="A147" s="35"/>
      <c r="B147" s="36"/>
      <c r="C147" s="37"/>
      <c r="D147" s="197" t="s">
        <v>138</v>
      </c>
      <c r="E147" s="37"/>
      <c r="F147" s="198" t="s">
        <v>408</v>
      </c>
      <c r="G147" s="37"/>
      <c r="H147" s="37"/>
      <c r="I147" s="199"/>
      <c r="J147" s="37"/>
      <c r="K147" s="37"/>
      <c r="L147" s="41"/>
      <c r="M147" s="200"/>
      <c r="N147" s="201"/>
      <c r="O147" s="81"/>
      <c r="P147" s="81"/>
      <c r="Q147" s="81"/>
      <c r="R147" s="81"/>
      <c r="S147" s="81"/>
      <c r="T147" s="82"/>
      <c r="U147" s="35"/>
      <c r="V147" s="35"/>
      <c r="W147" s="35"/>
      <c r="X147" s="35"/>
      <c r="Y147" s="35"/>
      <c r="Z147" s="35"/>
      <c r="AA147" s="35"/>
      <c r="AB147" s="35"/>
      <c r="AC147" s="35"/>
      <c r="AD147" s="35"/>
      <c r="AE147" s="35"/>
      <c r="AT147" s="14" t="s">
        <v>138</v>
      </c>
      <c r="AU147" s="14" t="s">
        <v>72</v>
      </c>
    </row>
    <row r="148" s="10" customFormat="1">
      <c r="A148" s="10"/>
      <c r="B148" s="202"/>
      <c r="C148" s="203"/>
      <c r="D148" s="197" t="s">
        <v>140</v>
      </c>
      <c r="E148" s="204" t="s">
        <v>19</v>
      </c>
      <c r="F148" s="205" t="s">
        <v>409</v>
      </c>
      <c r="G148" s="203"/>
      <c r="H148" s="206">
        <v>29634</v>
      </c>
      <c r="I148" s="207"/>
      <c r="J148" s="203"/>
      <c r="K148" s="203"/>
      <c r="L148" s="208"/>
      <c r="M148" s="240"/>
      <c r="N148" s="241"/>
      <c r="O148" s="241"/>
      <c r="P148" s="241"/>
      <c r="Q148" s="241"/>
      <c r="R148" s="241"/>
      <c r="S148" s="241"/>
      <c r="T148" s="242"/>
      <c r="U148" s="10"/>
      <c r="V148" s="10"/>
      <c r="W148" s="10"/>
      <c r="X148" s="10"/>
      <c r="Y148" s="10"/>
      <c r="Z148" s="10"/>
      <c r="AA148" s="10"/>
      <c r="AB148" s="10"/>
      <c r="AC148" s="10"/>
      <c r="AD148" s="10"/>
      <c r="AE148" s="10"/>
      <c r="AT148" s="212" t="s">
        <v>140</v>
      </c>
      <c r="AU148" s="212" t="s">
        <v>72</v>
      </c>
      <c r="AV148" s="10" t="s">
        <v>81</v>
      </c>
      <c r="AW148" s="10" t="s">
        <v>33</v>
      </c>
      <c r="AX148" s="10" t="s">
        <v>79</v>
      </c>
      <c r="AY148" s="212" t="s">
        <v>136</v>
      </c>
    </row>
    <row r="149" s="2" customFormat="1" ht="6.96" customHeight="1">
      <c r="A149" s="35"/>
      <c r="B149" s="56"/>
      <c r="C149" s="57"/>
      <c r="D149" s="57"/>
      <c r="E149" s="57"/>
      <c r="F149" s="57"/>
      <c r="G149" s="57"/>
      <c r="H149" s="57"/>
      <c r="I149" s="57"/>
      <c r="J149" s="57"/>
      <c r="K149" s="57"/>
      <c r="L149" s="41"/>
      <c r="M149" s="35"/>
      <c r="O149" s="35"/>
      <c r="P149" s="35"/>
      <c r="Q149" s="35"/>
      <c r="R149" s="35"/>
      <c r="S149" s="35"/>
      <c r="T149" s="35"/>
      <c r="U149" s="35"/>
      <c r="V149" s="35"/>
      <c r="W149" s="35"/>
      <c r="X149" s="35"/>
      <c r="Y149" s="35"/>
      <c r="Z149" s="35"/>
      <c r="AA149" s="35"/>
      <c r="AB149" s="35"/>
      <c r="AC149" s="35"/>
      <c r="AD149" s="35"/>
      <c r="AE149" s="35"/>
    </row>
  </sheetData>
  <sheetProtection sheet="1" autoFilter="0" formatColumns="0" formatRows="0" objects="1" scenarios="1" spinCount="100000" saltValue="OcTmktknK7hu6BHpsSwDtaEikoOSuT6snGMU9+C4XwI23oahdQUCM2tbUOwFZQVZVjp/RBkNyDY+umDOiwFhCg==" hashValue="C4zmOHtMr8Y7Q+vd1ugFT9VZODTDA6bsZ52y3mx4XyrjmxkRmj/HGd0fmjGZ4A6hTbbjtQrZ3K3w97ktWfNR0A==" algorithmName="SHA-512" password="CC35"/>
  <autoFilter ref="C84:K14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92</v>
      </c>
    </row>
    <row r="3" s="1" customFormat="1" ht="6.96" customHeight="1">
      <c r="B3" s="135"/>
      <c r="C3" s="136"/>
      <c r="D3" s="136"/>
      <c r="E3" s="136"/>
      <c r="F3" s="136"/>
      <c r="G3" s="136"/>
      <c r="H3" s="136"/>
      <c r="I3" s="136"/>
      <c r="J3" s="136"/>
      <c r="K3" s="136"/>
      <c r="L3" s="17"/>
      <c r="AT3" s="14" t="s">
        <v>81</v>
      </c>
    </row>
    <row r="4" s="1" customFormat="1" ht="24.96" customHeight="1">
      <c r="B4" s="17"/>
      <c r="D4" s="137" t="s">
        <v>109</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Oprava trati v úseku Mladotice - Žihle</v>
      </c>
      <c r="F7" s="139"/>
      <c r="G7" s="139"/>
      <c r="H7" s="139"/>
      <c r="L7" s="17"/>
    </row>
    <row r="8" s="1" customFormat="1" ht="12" customHeight="1">
      <c r="B8" s="17"/>
      <c r="D8" s="139" t="s">
        <v>110</v>
      </c>
      <c r="L8" s="17"/>
    </row>
    <row r="9" s="2" customFormat="1" ht="16.5" customHeight="1">
      <c r="A9" s="35"/>
      <c r="B9" s="41"/>
      <c r="C9" s="35"/>
      <c r="D9" s="35"/>
      <c r="E9" s="140" t="s">
        <v>111</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112</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410</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19. 5. 2022</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ROUND((SUM(BE85:BE87)),  2)</f>
        <v>0</v>
      </c>
      <c r="G35" s="35"/>
      <c r="H35" s="35"/>
      <c r="I35" s="154">
        <v>0.20999999999999999</v>
      </c>
      <c r="J35" s="153">
        <f>ROUND(((SUM(BE85:BE87))*I35),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ROUND((SUM(BF85:BF87)),  2)</f>
        <v>0</v>
      </c>
      <c r="G36" s="35"/>
      <c r="H36" s="35"/>
      <c r="I36" s="154">
        <v>0.14999999999999999</v>
      </c>
      <c r="J36" s="153">
        <f>ROUND(((SUM(BF85:BF87))*I36),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ROUND((SUM(BG85:BG87)),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ROUND((SUM(BH85:BH87)),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ROUND((SUM(BI85:BI87)),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114</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Oprava trati v úseku Mladotice - Žihle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110</v>
      </c>
      <c r="D51" s="19"/>
      <c r="E51" s="19"/>
      <c r="F51" s="19"/>
      <c r="G51" s="19"/>
      <c r="H51" s="19"/>
      <c r="I51" s="19"/>
      <c r="J51" s="19"/>
      <c r="K51" s="19"/>
      <c r="L51" s="17"/>
    </row>
    <row r="52" s="2" customFormat="1" ht="16.5" customHeight="1">
      <c r="A52" s="35"/>
      <c r="B52" s="36"/>
      <c r="C52" s="37"/>
      <c r="D52" s="37"/>
      <c r="E52" s="166" t="s">
        <v>111</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112</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1.3 - Materiál objednatele</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Třemošná</v>
      </c>
      <c r="G56" s="37"/>
      <c r="H56" s="37"/>
      <c r="I56" s="29" t="s">
        <v>23</v>
      </c>
      <c r="J56" s="69" t="str">
        <f>IF(J14="","",J14)</f>
        <v>19. 5. 2022</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115</v>
      </c>
      <c r="D61" s="168"/>
      <c r="E61" s="168"/>
      <c r="F61" s="168"/>
      <c r="G61" s="168"/>
      <c r="H61" s="168"/>
      <c r="I61" s="168"/>
      <c r="J61" s="169" t="s">
        <v>116</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117</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118</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Oprava trati v úseku Mladotice - Žihle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110</v>
      </c>
      <c r="D74" s="19"/>
      <c r="E74" s="19"/>
      <c r="F74" s="19"/>
      <c r="G74" s="19"/>
      <c r="H74" s="19"/>
      <c r="I74" s="19"/>
      <c r="J74" s="19"/>
      <c r="K74" s="19"/>
      <c r="L74" s="17"/>
    </row>
    <row r="75" s="2" customFormat="1" ht="16.5" customHeight="1">
      <c r="A75" s="35"/>
      <c r="B75" s="36"/>
      <c r="C75" s="37"/>
      <c r="D75" s="37"/>
      <c r="E75" s="166" t="s">
        <v>111</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112</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1.3 - Materiál objednatele</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Třemošná</v>
      </c>
      <c r="G79" s="37"/>
      <c r="H79" s="37"/>
      <c r="I79" s="29" t="s">
        <v>23</v>
      </c>
      <c r="J79" s="69" t="str">
        <f>IF(J14="","",J14)</f>
        <v>19. 5. 2022</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119</v>
      </c>
      <c r="D84" s="174" t="s">
        <v>57</v>
      </c>
      <c r="E84" s="174" t="s">
        <v>53</v>
      </c>
      <c r="F84" s="174" t="s">
        <v>54</v>
      </c>
      <c r="G84" s="174" t="s">
        <v>120</v>
      </c>
      <c r="H84" s="174" t="s">
        <v>121</v>
      </c>
      <c r="I84" s="174" t="s">
        <v>122</v>
      </c>
      <c r="J84" s="175" t="s">
        <v>116</v>
      </c>
      <c r="K84" s="176" t="s">
        <v>123</v>
      </c>
      <c r="L84" s="177"/>
      <c r="M84" s="89" t="s">
        <v>19</v>
      </c>
      <c r="N84" s="90" t="s">
        <v>42</v>
      </c>
      <c r="O84" s="90" t="s">
        <v>124</v>
      </c>
      <c r="P84" s="90" t="s">
        <v>125</v>
      </c>
      <c r="Q84" s="90" t="s">
        <v>126</v>
      </c>
      <c r="R84" s="90" t="s">
        <v>127</v>
      </c>
      <c r="S84" s="90" t="s">
        <v>128</v>
      </c>
      <c r="T84" s="91" t="s">
        <v>129</v>
      </c>
      <c r="U84" s="171"/>
      <c r="V84" s="171"/>
      <c r="W84" s="171"/>
      <c r="X84" s="171"/>
      <c r="Y84" s="171"/>
      <c r="Z84" s="171"/>
      <c r="AA84" s="171"/>
      <c r="AB84" s="171"/>
      <c r="AC84" s="171"/>
      <c r="AD84" s="171"/>
      <c r="AE84" s="171"/>
    </row>
    <row r="85" s="2" customFormat="1" ht="22.8" customHeight="1">
      <c r="A85" s="35"/>
      <c r="B85" s="36"/>
      <c r="C85" s="96" t="s">
        <v>130</v>
      </c>
      <c r="D85" s="37"/>
      <c r="E85" s="37"/>
      <c r="F85" s="37"/>
      <c r="G85" s="37"/>
      <c r="H85" s="37"/>
      <c r="I85" s="37"/>
      <c r="J85" s="178">
        <f>BK85</f>
        <v>0</v>
      </c>
      <c r="K85" s="37"/>
      <c r="L85" s="41"/>
      <c r="M85" s="92"/>
      <c r="N85" s="179"/>
      <c r="O85" s="93"/>
      <c r="P85" s="180">
        <f>SUM(P86:P87)</f>
        <v>0</v>
      </c>
      <c r="Q85" s="93"/>
      <c r="R85" s="180">
        <f>SUM(R86:R87)</f>
        <v>0</v>
      </c>
      <c r="S85" s="93"/>
      <c r="T85" s="181">
        <f>SUM(T86:T87)</f>
        <v>0</v>
      </c>
      <c r="U85" s="35"/>
      <c r="V85" s="35"/>
      <c r="W85" s="35"/>
      <c r="X85" s="35"/>
      <c r="Y85" s="35"/>
      <c r="Z85" s="35"/>
      <c r="AA85" s="35"/>
      <c r="AB85" s="35"/>
      <c r="AC85" s="35"/>
      <c r="AD85" s="35"/>
      <c r="AE85" s="35"/>
      <c r="AT85" s="14" t="s">
        <v>71</v>
      </c>
      <c r="AU85" s="14" t="s">
        <v>117</v>
      </c>
      <c r="BK85" s="182">
        <f>SUM(BK86:BK87)</f>
        <v>0</v>
      </c>
    </row>
    <row r="86" s="2" customFormat="1" ht="16.5" customHeight="1">
      <c r="A86" s="35"/>
      <c r="B86" s="36"/>
      <c r="C86" s="225" t="s">
        <v>79</v>
      </c>
      <c r="D86" s="225" t="s">
        <v>177</v>
      </c>
      <c r="E86" s="226" t="s">
        <v>411</v>
      </c>
      <c r="F86" s="227" t="s">
        <v>412</v>
      </c>
      <c r="G86" s="228" t="s">
        <v>187</v>
      </c>
      <c r="H86" s="229">
        <v>2434</v>
      </c>
      <c r="I86" s="230"/>
      <c r="J86" s="231">
        <f>ROUND(I86*H86,2)</f>
        <v>0</v>
      </c>
      <c r="K86" s="232"/>
      <c r="L86" s="233"/>
      <c r="M86" s="234" t="s">
        <v>19</v>
      </c>
      <c r="N86" s="235" t="s">
        <v>43</v>
      </c>
      <c r="O86" s="81"/>
      <c r="P86" s="193">
        <f>O86*H86</f>
        <v>0</v>
      </c>
      <c r="Q86" s="193">
        <v>0</v>
      </c>
      <c r="R86" s="193">
        <f>Q86*H86</f>
        <v>0</v>
      </c>
      <c r="S86" s="193">
        <v>0</v>
      </c>
      <c r="T86" s="194">
        <f>S86*H86</f>
        <v>0</v>
      </c>
      <c r="U86" s="35"/>
      <c r="V86" s="35"/>
      <c r="W86" s="35"/>
      <c r="X86" s="35"/>
      <c r="Y86" s="35"/>
      <c r="Z86" s="35"/>
      <c r="AA86" s="35"/>
      <c r="AB86" s="35"/>
      <c r="AC86" s="35"/>
      <c r="AD86" s="35"/>
      <c r="AE86" s="35"/>
      <c r="AR86" s="195" t="s">
        <v>184</v>
      </c>
      <c r="AT86" s="195" t="s">
        <v>177</v>
      </c>
      <c r="AU86" s="195" t="s">
        <v>72</v>
      </c>
      <c r="AY86" s="14" t="s">
        <v>136</v>
      </c>
      <c r="BE86" s="196">
        <f>IF(N86="základní",J86,0)</f>
        <v>0</v>
      </c>
      <c r="BF86" s="196">
        <f>IF(N86="snížená",J86,0)</f>
        <v>0</v>
      </c>
      <c r="BG86" s="196">
        <f>IF(N86="zákl. přenesená",J86,0)</f>
        <v>0</v>
      </c>
      <c r="BH86" s="196">
        <f>IF(N86="sníž. přenesená",J86,0)</f>
        <v>0</v>
      </c>
      <c r="BI86" s="196">
        <f>IF(N86="nulová",J86,0)</f>
        <v>0</v>
      </c>
      <c r="BJ86" s="14" t="s">
        <v>79</v>
      </c>
      <c r="BK86" s="196">
        <f>ROUND(I86*H86,2)</f>
        <v>0</v>
      </c>
      <c r="BL86" s="14" t="s">
        <v>135</v>
      </c>
      <c r="BM86" s="195" t="s">
        <v>413</v>
      </c>
    </row>
    <row r="87" s="2" customFormat="1">
      <c r="A87" s="35"/>
      <c r="B87" s="36"/>
      <c r="C87" s="37"/>
      <c r="D87" s="197" t="s">
        <v>138</v>
      </c>
      <c r="E87" s="37"/>
      <c r="F87" s="198" t="s">
        <v>412</v>
      </c>
      <c r="G87" s="37"/>
      <c r="H87" s="37"/>
      <c r="I87" s="199"/>
      <c r="J87" s="37"/>
      <c r="K87" s="37"/>
      <c r="L87" s="41"/>
      <c r="M87" s="236"/>
      <c r="N87" s="237"/>
      <c r="O87" s="238"/>
      <c r="P87" s="238"/>
      <c r="Q87" s="238"/>
      <c r="R87" s="238"/>
      <c r="S87" s="238"/>
      <c r="T87" s="239"/>
      <c r="U87" s="35"/>
      <c r="V87" s="35"/>
      <c r="W87" s="35"/>
      <c r="X87" s="35"/>
      <c r="Y87" s="35"/>
      <c r="Z87" s="35"/>
      <c r="AA87" s="35"/>
      <c r="AB87" s="35"/>
      <c r="AC87" s="35"/>
      <c r="AD87" s="35"/>
      <c r="AE87" s="35"/>
      <c r="AT87" s="14" t="s">
        <v>138</v>
      </c>
      <c r="AU87" s="14" t="s">
        <v>72</v>
      </c>
    </row>
    <row r="88" s="2" customFormat="1" ht="6.96" customHeight="1">
      <c r="A88" s="35"/>
      <c r="B88" s="56"/>
      <c r="C88" s="57"/>
      <c r="D88" s="57"/>
      <c r="E88" s="57"/>
      <c r="F88" s="57"/>
      <c r="G88" s="57"/>
      <c r="H88" s="57"/>
      <c r="I88" s="57"/>
      <c r="J88" s="57"/>
      <c r="K88" s="57"/>
      <c r="L88" s="41"/>
      <c r="M88" s="35"/>
      <c r="O88" s="35"/>
      <c r="P88" s="35"/>
      <c r="Q88" s="35"/>
      <c r="R88" s="35"/>
      <c r="S88" s="35"/>
      <c r="T88" s="35"/>
      <c r="U88" s="35"/>
      <c r="V88" s="35"/>
      <c r="W88" s="35"/>
      <c r="X88" s="35"/>
      <c r="Y88" s="35"/>
      <c r="Z88" s="35"/>
      <c r="AA88" s="35"/>
      <c r="AB88" s="35"/>
      <c r="AC88" s="35"/>
      <c r="AD88" s="35"/>
      <c r="AE88" s="35"/>
    </row>
  </sheetData>
  <sheetProtection sheet="1" autoFilter="0" formatColumns="0" formatRows="0" objects="1" scenarios="1" spinCount="100000" saltValue="V/wJFGXhIm4HJHbjSg4+z2TY2wSJudUtLl2AHr1IVbEPhRs1IG5QW8YUX1rm3BvmBjXHInRANovX7tS4Zmz8uQ==" hashValue="ddLlBqCNEx7RWB+nVgAcAQ1VYASZLu3NiDuGG2wchpeDOI3t7Yka6Pvk/vXTAhCfk0v7DSfIvmHWRjGSp6Vt6w==" algorithmName="SHA-512" password="CC35"/>
  <autoFilter ref="C84:K8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98</v>
      </c>
    </row>
    <row r="3" s="1" customFormat="1" ht="6.96" customHeight="1">
      <c r="B3" s="135"/>
      <c r="C3" s="136"/>
      <c r="D3" s="136"/>
      <c r="E3" s="136"/>
      <c r="F3" s="136"/>
      <c r="G3" s="136"/>
      <c r="H3" s="136"/>
      <c r="I3" s="136"/>
      <c r="J3" s="136"/>
      <c r="K3" s="136"/>
      <c r="L3" s="17"/>
      <c r="AT3" s="14" t="s">
        <v>81</v>
      </c>
    </row>
    <row r="4" s="1" customFormat="1" ht="24.96" customHeight="1">
      <c r="B4" s="17"/>
      <c r="D4" s="137" t="s">
        <v>109</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Oprava trati v úseku Mladotice - Žihle</v>
      </c>
      <c r="F7" s="139"/>
      <c r="G7" s="139"/>
      <c r="H7" s="139"/>
      <c r="L7" s="17"/>
    </row>
    <row r="8" s="1" customFormat="1" ht="12" customHeight="1">
      <c r="B8" s="17"/>
      <c r="D8" s="139" t="s">
        <v>110</v>
      </c>
      <c r="L8" s="17"/>
    </row>
    <row r="9" s="2" customFormat="1" ht="16.5" customHeight="1">
      <c r="A9" s="35"/>
      <c r="B9" s="41"/>
      <c r="C9" s="35"/>
      <c r="D9" s="35"/>
      <c r="E9" s="140" t="s">
        <v>414</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112</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415</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19. 5. 2022</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ROUND((SUM(BE85:BE195)),  2)</f>
        <v>0</v>
      </c>
      <c r="G35" s="35"/>
      <c r="H35" s="35"/>
      <c r="I35" s="154">
        <v>0.20999999999999999</v>
      </c>
      <c r="J35" s="153">
        <f>ROUND(((SUM(BE85:BE195))*I35),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ROUND((SUM(BF85:BF195)),  2)</f>
        <v>0</v>
      </c>
      <c r="G36" s="35"/>
      <c r="H36" s="35"/>
      <c r="I36" s="154">
        <v>0.14999999999999999</v>
      </c>
      <c r="J36" s="153">
        <f>ROUND(((SUM(BF85:BF195))*I36),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ROUND((SUM(BG85:BG195)),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ROUND((SUM(BH85:BH195)),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ROUND((SUM(BI85:BI195)),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114</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Oprava trati v úseku Mladotice - Žihle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110</v>
      </c>
      <c r="D51" s="19"/>
      <c r="E51" s="19"/>
      <c r="F51" s="19"/>
      <c r="G51" s="19"/>
      <c r="H51" s="19"/>
      <c r="I51" s="19"/>
      <c r="J51" s="19"/>
      <c r="K51" s="19"/>
      <c r="L51" s="17"/>
    </row>
    <row r="52" s="2" customFormat="1" ht="16.5" customHeight="1">
      <c r="A52" s="35"/>
      <c r="B52" s="36"/>
      <c r="C52" s="37"/>
      <c r="D52" s="37"/>
      <c r="E52" s="166" t="s">
        <v>414</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112</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2.1 - Výměna pražců a čištění KL km 140,440 - 142,292</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Třemošná</v>
      </c>
      <c r="G56" s="37"/>
      <c r="H56" s="37"/>
      <c r="I56" s="29" t="s">
        <v>23</v>
      </c>
      <c r="J56" s="69" t="str">
        <f>IF(J14="","",J14)</f>
        <v>19. 5. 2022</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115</v>
      </c>
      <c r="D61" s="168"/>
      <c r="E61" s="168"/>
      <c r="F61" s="168"/>
      <c r="G61" s="168"/>
      <c r="H61" s="168"/>
      <c r="I61" s="168"/>
      <c r="J61" s="169" t="s">
        <v>116</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117</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118</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Oprava trati v úseku Mladotice - Žihle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110</v>
      </c>
      <c r="D74" s="19"/>
      <c r="E74" s="19"/>
      <c r="F74" s="19"/>
      <c r="G74" s="19"/>
      <c r="H74" s="19"/>
      <c r="I74" s="19"/>
      <c r="J74" s="19"/>
      <c r="K74" s="19"/>
      <c r="L74" s="17"/>
    </row>
    <row r="75" s="2" customFormat="1" ht="16.5" customHeight="1">
      <c r="A75" s="35"/>
      <c r="B75" s="36"/>
      <c r="C75" s="37"/>
      <c r="D75" s="37"/>
      <c r="E75" s="166" t="s">
        <v>414</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112</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2.1 - Výměna pražců a čištění KL km 140,440 - 142,292</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Třemošná</v>
      </c>
      <c r="G79" s="37"/>
      <c r="H79" s="37"/>
      <c r="I79" s="29" t="s">
        <v>23</v>
      </c>
      <c r="J79" s="69" t="str">
        <f>IF(J14="","",J14)</f>
        <v>19. 5. 2022</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119</v>
      </c>
      <c r="D84" s="174" t="s">
        <v>57</v>
      </c>
      <c r="E84" s="174" t="s">
        <v>53</v>
      </c>
      <c r="F84" s="174" t="s">
        <v>54</v>
      </c>
      <c r="G84" s="174" t="s">
        <v>120</v>
      </c>
      <c r="H84" s="174" t="s">
        <v>121</v>
      </c>
      <c r="I84" s="174" t="s">
        <v>122</v>
      </c>
      <c r="J84" s="175" t="s">
        <v>116</v>
      </c>
      <c r="K84" s="176" t="s">
        <v>123</v>
      </c>
      <c r="L84" s="177"/>
      <c r="M84" s="89" t="s">
        <v>19</v>
      </c>
      <c r="N84" s="90" t="s">
        <v>42</v>
      </c>
      <c r="O84" s="90" t="s">
        <v>124</v>
      </c>
      <c r="P84" s="90" t="s">
        <v>125</v>
      </c>
      <c r="Q84" s="90" t="s">
        <v>126</v>
      </c>
      <c r="R84" s="90" t="s">
        <v>127</v>
      </c>
      <c r="S84" s="90" t="s">
        <v>128</v>
      </c>
      <c r="T84" s="91" t="s">
        <v>129</v>
      </c>
      <c r="U84" s="171"/>
      <c r="V84" s="171"/>
      <c r="W84" s="171"/>
      <c r="X84" s="171"/>
      <c r="Y84" s="171"/>
      <c r="Z84" s="171"/>
      <c r="AA84" s="171"/>
      <c r="AB84" s="171"/>
      <c r="AC84" s="171"/>
      <c r="AD84" s="171"/>
      <c r="AE84" s="171"/>
    </row>
    <row r="85" s="2" customFormat="1" ht="22.8" customHeight="1">
      <c r="A85" s="35"/>
      <c r="B85" s="36"/>
      <c r="C85" s="96" t="s">
        <v>130</v>
      </c>
      <c r="D85" s="37"/>
      <c r="E85" s="37"/>
      <c r="F85" s="37"/>
      <c r="G85" s="37"/>
      <c r="H85" s="37"/>
      <c r="I85" s="37"/>
      <c r="J85" s="178">
        <f>BK85</f>
        <v>0</v>
      </c>
      <c r="K85" s="37"/>
      <c r="L85" s="41"/>
      <c r="M85" s="92"/>
      <c r="N85" s="179"/>
      <c r="O85" s="93"/>
      <c r="P85" s="180">
        <f>SUM(P86:P195)</f>
        <v>0</v>
      </c>
      <c r="Q85" s="93"/>
      <c r="R85" s="180">
        <f>SUM(R86:R195)</f>
        <v>2097.11868</v>
      </c>
      <c r="S85" s="93"/>
      <c r="T85" s="181">
        <f>SUM(T86:T195)</f>
        <v>0</v>
      </c>
      <c r="U85" s="35"/>
      <c r="V85" s="35"/>
      <c r="W85" s="35"/>
      <c r="X85" s="35"/>
      <c r="Y85" s="35"/>
      <c r="Z85" s="35"/>
      <c r="AA85" s="35"/>
      <c r="AB85" s="35"/>
      <c r="AC85" s="35"/>
      <c r="AD85" s="35"/>
      <c r="AE85" s="35"/>
      <c r="AT85" s="14" t="s">
        <v>71</v>
      </c>
      <c r="AU85" s="14" t="s">
        <v>117</v>
      </c>
      <c r="BK85" s="182">
        <f>SUM(BK86:BK195)</f>
        <v>0</v>
      </c>
    </row>
    <row r="86" s="2" customFormat="1" ht="16.5" customHeight="1">
      <c r="A86" s="35"/>
      <c r="B86" s="36"/>
      <c r="C86" s="183" t="s">
        <v>79</v>
      </c>
      <c r="D86" s="183" t="s">
        <v>131</v>
      </c>
      <c r="E86" s="184" t="s">
        <v>132</v>
      </c>
      <c r="F86" s="185" t="s">
        <v>133</v>
      </c>
      <c r="G86" s="186" t="s">
        <v>134</v>
      </c>
      <c r="H86" s="187">
        <v>2778</v>
      </c>
      <c r="I86" s="188"/>
      <c r="J86" s="189">
        <f>ROUND(I86*H86,2)</f>
        <v>0</v>
      </c>
      <c r="K86" s="190"/>
      <c r="L86" s="41"/>
      <c r="M86" s="191" t="s">
        <v>19</v>
      </c>
      <c r="N86" s="192" t="s">
        <v>43</v>
      </c>
      <c r="O86" s="81"/>
      <c r="P86" s="193">
        <f>O86*H86</f>
        <v>0</v>
      </c>
      <c r="Q86" s="193">
        <v>0</v>
      </c>
      <c r="R86" s="193">
        <f>Q86*H86</f>
        <v>0</v>
      </c>
      <c r="S86" s="193">
        <v>0</v>
      </c>
      <c r="T86" s="194">
        <f>S86*H86</f>
        <v>0</v>
      </c>
      <c r="U86" s="35"/>
      <c r="V86" s="35"/>
      <c r="W86" s="35"/>
      <c r="X86" s="35"/>
      <c r="Y86" s="35"/>
      <c r="Z86" s="35"/>
      <c r="AA86" s="35"/>
      <c r="AB86" s="35"/>
      <c r="AC86" s="35"/>
      <c r="AD86" s="35"/>
      <c r="AE86" s="35"/>
      <c r="AR86" s="195" t="s">
        <v>135</v>
      </c>
      <c r="AT86" s="195" t="s">
        <v>131</v>
      </c>
      <c r="AU86" s="195" t="s">
        <v>72</v>
      </c>
      <c r="AY86" s="14" t="s">
        <v>136</v>
      </c>
      <c r="BE86" s="196">
        <f>IF(N86="základní",J86,0)</f>
        <v>0</v>
      </c>
      <c r="BF86" s="196">
        <f>IF(N86="snížená",J86,0)</f>
        <v>0</v>
      </c>
      <c r="BG86" s="196">
        <f>IF(N86="zákl. přenesená",J86,0)</f>
        <v>0</v>
      </c>
      <c r="BH86" s="196">
        <f>IF(N86="sníž. přenesená",J86,0)</f>
        <v>0</v>
      </c>
      <c r="BI86" s="196">
        <f>IF(N86="nulová",J86,0)</f>
        <v>0</v>
      </c>
      <c r="BJ86" s="14" t="s">
        <v>79</v>
      </c>
      <c r="BK86" s="196">
        <f>ROUND(I86*H86,2)</f>
        <v>0</v>
      </c>
      <c r="BL86" s="14" t="s">
        <v>135</v>
      </c>
      <c r="BM86" s="195" t="s">
        <v>416</v>
      </c>
    </row>
    <row r="87" s="2" customFormat="1">
      <c r="A87" s="35"/>
      <c r="B87" s="36"/>
      <c r="C87" s="37"/>
      <c r="D87" s="197" t="s">
        <v>138</v>
      </c>
      <c r="E87" s="37"/>
      <c r="F87" s="198" t="s">
        <v>139</v>
      </c>
      <c r="G87" s="37"/>
      <c r="H87" s="37"/>
      <c r="I87" s="199"/>
      <c r="J87" s="37"/>
      <c r="K87" s="37"/>
      <c r="L87" s="41"/>
      <c r="M87" s="200"/>
      <c r="N87" s="201"/>
      <c r="O87" s="81"/>
      <c r="P87" s="81"/>
      <c r="Q87" s="81"/>
      <c r="R87" s="81"/>
      <c r="S87" s="81"/>
      <c r="T87" s="82"/>
      <c r="U87" s="35"/>
      <c r="V87" s="35"/>
      <c r="W87" s="35"/>
      <c r="X87" s="35"/>
      <c r="Y87" s="35"/>
      <c r="Z87" s="35"/>
      <c r="AA87" s="35"/>
      <c r="AB87" s="35"/>
      <c r="AC87" s="35"/>
      <c r="AD87" s="35"/>
      <c r="AE87" s="35"/>
      <c r="AT87" s="14" t="s">
        <v>138</v>
      </c>
      <c r="AU87" s="14" t="s">
        <v>72</v>
      </c>
    </row>
    <row r="88" s="10" customFormat="1">
      <c r="A88" s="10"/>
      <c r="B88" s="202"/>
      <c r="C88" s="203"/>
      <c r="D88" s="197" t="s">
        <v>140</v>
      </c>
      <c r="E88" s="204" t="s">
        <v>19</v>
      </c>
      <c r="F88" s="205" t="s">
        <v>417</v>
      </c>
      <c r="G88" s="203"/>
      <c r="H88" s="206">
        <v>2778</v>
      </c>
      <c r="I88" s="207"/>
      <c r="J88" s="203"/>
      <c r="K88" s="203"/>
      <c r="L88" s="208"/>
      <c r="M88" s="209"/>
      <c r="N88" s="210"/>
      <c r="O88" s="210"/>
      <c r="P88" s="210"/>
      <c r="Q88" s="210"/>
      <c r="R88" s="210"/>
      <c r="S88" s="210"/>
      <c r="T88" s="211"/>
      <c r="U88" s="10"/>
      <c r="V88" s="10"/>
      <c r="W88" s="10"/>
      <c r="X88" s="10"/>
      <c r="Y88" s="10"/>
      <c r="Z88" s="10"/>
      <c r="AA88" s="10"/>
      <c r="AB88" s="10"/>
      <c r="AC88" s="10"/>
      <c r="AD88" s="10"/>
      <c r="AE88" s="10"/>
      <c r="AT88" s="212" t="s">
        <v>140</v>
      </c>
      <c r="AU88" s="212" t="s">
        <v>72</v>
      </c>
      <c r="AV88" s="10" t="s">
        <v>81</v>
      </c>
      <c r="AW88" s="10" t="s">
        <v>33</v>
      </c>
      <c r="AX88" s="10" t="s">
        <v>79</v>
      </c>
      <c r="AY88" s="212" t="s">
        <v>136</v>
      </c>
    </row>
    <row r="89" s="2" customFormat="1" ht="16.5" customHeight="1">
      <c r="A89" s="35"/>
      <c r="B89" s="36"/>
      <c r="C89" s="183" t="s">
        <v>81</v>
      </c>
      <c r="D89" s="183" t="s">
        <v>131</v>
      </c>
      <c r="E89" s="184" t="s">
        <v>142</v>
      </c>
      <c r="F89" s="185" t="s">
        <v>143</v>
      </c>
      <c r="G89" s="186" t="s">
        <v>144</v>
      </c>
      <c r="H89" s="187">
        <v>3.5</v>
      </c>
      <c r="I89" s="188"/>
      <c r="J89" s="189">
        <f>ROUND(I89*H89,2)</f>
        <v>0</v>
      </c>
      <c r="K89" s="190"/>
      <c r="L89" s="41"/>
      <c r="M89" s="191" t="s">
        <v>19</v>
      </c>
      <c r="N89" s="192" t="s">
        <v>43</v>
      </c>
      <c r="O89" s="81"/>
      <c r="P89" s="193">
        <f>O89*H89</f>
        <v>0</v>
      </c>
      <c r="Q89" s="193">
        <v>0</v>
      </c>
      <c r="R89" s="193">
        <f>Q89*H89</f>
        <v>0</v>
      </c>
      <c r="S89" s="193">
        <v>0</v>
      </c>
      <c r="T89" s="194">
        <f>S89*H89</f>
        <v>0</v>
      </c>
      <c r="U89" s="35"/>
      <c r="V89" s="35"/>
      <c r="W89" s="35"/>
      <c r="X89" s="35"/>
      <c r="Y89" s="35"/>
      <c r="Z89" s="35"/>
      <c r="AA89" s="35"/>
      <c r="AB89" s="35"/>
      <c r="AC89" s="35"/>
      <c r="AD89" s="35"/>
      <c r="AE89" s="35"/>
      <c r="AR89" s="195" t="s">
        <v>135</v>
      </c>
      <c r="AT89" s="195" t="s">
        <v>131</v>
      </c>
      <c r="AU89" s="195" t="s">
        <v>72</v>
      </c>
      <c r="AY89" s="14" t="s">
        <v>136</v>
      </c>
      <c r="BE89" s="196">
        <f>IF(N89="základní",J89,0)</f>
        <v>0</v>
      </c>
      <c r="BF89" s="196">
        <f>IF(N89="snížená",J89,0)</f>
        <v>0</v>
      </c>
      <c r="BG89" s="196">
        <f>IF(N89="zákl. přenesená",J89,0)</f>
        <v>0</v>
      </c>
      <c r="BH89" s="196">
        <f>IF(N89="sníž. přenesená",J89,0)</f>
        <v>0</v>
      </c>
      <c r="BI89" s="196">
        <f>IF(N89="nulová",J89,0)</f>
        <v>0</v>
      </c>
      <c r="BJ89" s="14" t="s">
        <v>79</v>
      </c>
      <c r="BK89" s="196">
        <f>ROUND(I89*H89,2)</f>
        <v>0</v>
      </c>
      <c r="BL89" s="14" t="s">
        <v>135</v>
      </c>
      <c r="BM89" s="195" t="s">
        <v>418</v>
      </c>
    </row>
    <row r="90" s="2" customFormat="1">
      <c r="A90" s="35"/>
      <c r="B90" s="36"/>
      <c r="C90" s="37"/>
      <c r="D90" s="197" t="s">
        <v>138</v>
      </c>
      <c r="E90" s="37"/>
      <c r="F90" s="198" t="s">
        <v>146</v>
      </c>
      <c r="G90" s="37"/>
      <c r="H90" s="37"/>
      <c r="I90" s="199"/>
      <c r="J90" s="37"/>
      <c r="K90" s="37"/>
      <c r="L90" s="41"/>
      <c r="M90" s="200"/>
      <c r="N90" s="201"/>
      <c r="O90" s="81"/>
      <c r="P90" s="81"/>
      <c r="Q90" s="81"/>
      <c r="R90" s="81"/>
      <c r="S90" s="81"/>
      <c r="T90" s="82"/>
      <c r="U90" s="35"/>
      <c r="V90" s="35"/>
      <c r="W90" s="35"/>
      <c r="X90" s="35"/>
      <c r="Y90" s="35"/>
      <c r="Z90" s="35"/>
      <c r="AA90" s="35"/>
      <c r="AB90" s="35"/>
      <c r="AC90" s="35"/>
      <c r="AD90" s="35"/>
      <c r="AE90" s="35"/>
      <c r="AT90" s="14" t="s">
        <v>138</v>
      </c>
      <c r="AU90" s="14" t="s">
        <v>72</v>
      </c>
    </row>
    <row r="91" s="10" customFormat="1">
      <c r="A91" s="10"/>
      <c r="B91" s="202"/>
      <c r="C91" s="203"/>
      <c r="D91" s="197" t="s">
        <v>140</v>
      </c>
      <c r="E91" s="204" t="s">
        <v>19</v>
      </c>
      <c r="F91" s="205" t="s">
        <v>147</v>
      </c>
      <c r="G91" s="203"/>
      <c r="H91" s="206">
        <v>3.5</v>
      </c>
      <c r="I91" s="207"/>
      <c r="J91" s="203"/>
      <c r="K91" s="203"/>
      <c r="L91" s="208"/>
      <c r="M91" s="209"/>
      <c r="N91" s="210"/>
      <c r="O91" s="210"/>
      <c r="P91" s="210"/>
      <c r="Q91" s="210"/>
      <c r="R91" s="210"/>
      <c r="S91" s="210"/>
      <c r="T91" s="211"/>
      <c r="U91" s="10"/>
      <c r="V91" s="10"/>
      <c r="W91" s="10"/>
      <c r="X91" s="10"/>
      <c r="Y91" s="10"/>
      <c r="Z91" s="10"/>
      <c r="AA91" s="10"/>
      <c r="AB91" s="10"/>
      <c r="AC91" s="10"/>
      <c r="AD91" s="10"/>
      <c r="AE91" s="10"/>
      <c r="AT91" s="212" t="s">
        <v>140</v>
      </c>
      <c r="AU91" s="212" t="s">
        <v>72</v>
      </c>
      <c r="AV91" s="10" t="s">
        <v>81</v>
      </c>
      <c r="AW91" s="10" t="s">
        <v>33</v>
      </c>
      <c r="AX91" s="10" t="s">
        <v>79</v>
      </c>
      <c r="AY91" s="212" t="s">
        <v>136</v>
      </c>
    </row>
    <row r="92" s="2" customFormat="1" ht="16.5" customHeight="1">
      <c r="A92" s="35"/>
      <c r="B92" s="36"/>
      <c r="C92" s="183" t="s">
        <v>148</v>
      </c>
      <c r="D92" s="183" t="s">
        <v>131</v>
      </c>
      <c r="E92" s="184" t="s">
        <v>149</v>
      </c>
      <c r="F92" s="185" t="s">
        <v>150</v>
      </c>
      <c r="G92" s="186" t="s">
        <v>151</v>
      </c>
      <c r="H92" s="187">
        <v>1.8520000000000001</v>
      </c>
      <c r="I92" s="188"/>
      <c r="J92" s="189">
        <f>ROUND(I92*H92,2)</f>
        <v>0</v>
      </c>
      <c r="K92" s="190"/>
      <c r="L92" s="41"/>
      <c r="M92" s="191" t="s">
        <v>19</v>
      </c>
      <c r="N92" s="192" t="s">
        <v>43</v>
      </c>
      <c r="O92" s="81"/>
      <c r="P92" s="193">
        <f>O92*H92</f>
        <v>0</v>
      </c>
      <c r="Q92" s="193">
        <v>0</v>
      </c>
      <c r="R92" s="193">
        <f>Q92*H92</f>
        <v>0</v>
      </c>
      <c r="S92" s="193">
        <v>0</v>
      </c>
      <c r="T92" s="194">
        <f>S92*H92</f>
        <v>0</v>
      </c>
      <c r="U92" s="35"/>
      <c r="V92" s="35"/>
      <c r="W92" s="35"/>
      <c r="X92" s="35"/>
      <c r="Y92" s="35"/>
      <c r="Z92" s="35"/>
      <c r="AA92" s="35"/>
      <c r="AB92" s="35"/>
      <c r="AC92" s="35"/>
      <c r="AD92" s="35"/>
      <c r="AE92" s="35"/>
      <c r="AR92" s="195" t="s">
        <v>135</v>
      </c>
      <c r="AT92" s="195" t="s">
        <v>131</v>
      </c>
      <c r="AU92" s="195" t="s">
        <v>72</v>
      </c>
      <c r="AY92" s="14" t="s">
        <v>136</v>
      </c>
      <c r="BE92" s="196">
        <f>IF(N92="základní",J92,0)</f>
        <v>0</v>
      </c>
      <c r="BF92" s="196">
        <f>IF(N92="snížená",J92,0)</f>
        <v>0</v>
      </c>
      <c r="BG92" s="196">
        <f>IF(N92="zákl. přenesená",J92,0)</f>
        <v>0</v>
      </c>
      <c r="BH92" s="196">
        <f>IF(N92="sníž. přenesená",J92,0)</f>
        <v>0</v>
      </c>
      <c r="BI92" s="196">
        <f>IF(N92="nulová",J92,0)</f>
        <v>0</v>
      </c>
      <c r="BJ92" s="14" t="s">
        <v>79</v>
      </c>
      <c r="BK92" s="196">
        <f>ROUND(I92*H92,2)</f>
        <v>0</v>
      </c>
      <c r="BL92" s="14" t="s">
        <v>135</v>
      </c>
      <c r="BM92" s="195" t="s">
        <v>419</v>
      </c>
    </row>
    <row r="93" s="2" customFormat="1">
      <c r="A93" s="35"/>
      <c r="B93" s="36"/>
      <c r="C93" s="37"/>
      <c r="D93" s="197" t="s">
        <v>138</v>
      </c>
      <c r="E93" s="37"/>
      <c r="F93" s="198" t="s">
        <v>153</v>
      </c>
      <c r="G93" s="37"/>
      <c r="H93" s="37"/>
      <c r="I93" s="199"/>
      <c r="J93" s="37"/>
      <c r="K93" s="37"/>
      <c r="L93" s="41"/>
      <c r="M93" s="200"/>
      <c r="N93" s="201"/>
      <c r="O93" s="81"/>
      <c r="P93" s="81"/>
      <c r="Q93" s="81"/>
      <c r="R93" s="81"/>
      <c r="S93" s="81"/>
      <c r="T93" s="82"/>
      <c r="U93" s="35"/>
      <c r="V93" s="35"/>
      <c r="W93" s="35"/>
      <c r="X93" s="35"/>
      <c r="Y93" s="35"/>
      <c r="Z93" s="35"/>
      <c r="AA93" s="35"/>
      <c r="AB93" s="35"/>
      <c r="AC93" s="35"/>
      <c r="AD93" s="35"/>
      <c r="AE93" s="35"/>
      <c r="AT93" s="14" t="s">
        <v>138</v>
      </c>
      <c r="AU93" s="14" t="s">
        <v>72</v>
      </c>
    </row>
    <row r="94" s="2" customFormat="1" ht="16.5" customHeight="1">
      <c r="A94" s="35"/>
      <c r="B94" s="36"/>
      <c r="C94" s="183" t="s">
        <v>135</v>
      </c>
      <c r="D94" s="183" t="s">
        <v>131</v>
      </c>
      <c r="E94" s="184" t="s">
        <v>154</v>
      </c>
      <c r="F94" s="185" t="s">
        <v>155</v>
      </c>
      <c r="G94" s="186" t="s">
        <v>151</v>
      </c>
      <c r="H94" s="187">
        <v>2.052</v>
      </c>
      <c r="I94" s="188"/>
      <c r="J94" s="189">
        <f>ROUND(I94*H94,2)</f>
        <v>0</v>
      </c>
      <c r="K94" s="190"/>
      <c r="L94" s="41"/>
      <c r="M94" s="191" t="s">
        <v>19</v>
      </c>
      <c r="N94" s="192" t="s">
        <v>43</v>
      </c>
      <c r="O94" s="81"/>
      <c r="P94" s="193">
        <f>O94*H94</f>
        <v>0</v>
      </c>
      <c r="Q94" s="193">
        <v>0</v>
      </c>
      <c r="R94" s="193">
        <f>Q94*H94</f>
        <v>0</v>
      </c>
      <c r="S94" s="193">
        <v>0</v>
      </c>
      <c r="T94" s="194">
        <f>S94*H94</f>
        <v>0</v>
      </c>
      <c r="U94" s="35"/>
      <c r="V94" s="35"/>
      <c r="W94" s="35"/>
      <c r="X94" s="35"/>
      <c r="Y94" s="35"/>
      <c r="Z94" s="35"/>
      <c r="AA94" s="35"/>
      <c r="AB94" s="35"/>
      <c r="AC94" s="35"/>
      <c r="AD94" s="35"/>
      <c r="AE94" s="35"/>
      <c r="AR94" s="195" t="s">
        <v>135</v>
      </c>
      <c r="AT94" s="195" t="s">
        <v>131</v>
      </c>
      <c r="AU94" s="195" t="s">
        <v>72</v>
      </c>
      <c r="AY94" s="14" t="s">
        <v>136</v>
      </c>
      <c r="BE94" s="196">
        <f>IF(N94="základní",J94,0)</f>
        <v>0</v>
      </c>
      <c r="BF94" s="196">
        <f>IF(N94="snížená",J94,0)</f>
        <v>0</v>
      </c>
      <c r="BG94" s="196">
        <f>IF(N94="zákl. přenesená",J94,0)</f>
        <v>0</v>
      </c>
      <c r="BH94" s="196">
        <f>IF(N94="sníž. přenesená",J94,0)</f>
        <v>0</v>
      </c>
      <c r="BI94" s="196">
        <f>IF(N94="nulová",J94,0)</f>
        <v>0</v>
      </c>
      <c r="BJ94" s="14" t="s">
        <v>79</v>
      </c>
      <c r="BK94" s="196">
        <f>ROUND(I94*H94,2)</f>
        <v>0</v>
      </c>
      <c r="BL94" s="14" t="s">
        <v>135</v>
      </c>
      <c r="BM94" s="195" t="s">
        <v>420</v>
      </c>
    </row>
    <row r="95" s="2" customFormat="1">
      <c r="A95" s="35"/>
      <c r="B95" s="36"/>
      <c r="C95" s="37"/>
      <c r="D95" s="197" t="s">
        <v>138</v>
      </c>
      <c r="E95" s="37"/>
      <c r="F95" s="198" t="s">
        <v>157</v>
      </c>
      <c r="G95" s="37"/>
      <c r="H95" s="37"/>
      <c r="I95" s="199"/>
      <c r="J95" s="37"/>
      <c r="K95" s="37"/>
      <c r="L95" s="41"/>
      <c r="M95" s="200"/>
      <c r="N95" s="201"/>
      <c r="O95" s="81"/>
      <c r="P95" s="81"/>
      <c r="Q95" s="81"/>
      <c r="R95" s="81"/>
      <c r="S95" s="81"/>
      <c r="T95" s="82"/>
      <c r="U95" s="35"/>
      <c r="V95" s="35"/>
      <c r="W95" s="35"/>
      <c r="X95" s="35"/>
      <c r="Y95" s="35"/>
      <c r="Z95" s="35"/>
      <c r="AA95" s="35"/>
      <c r="AB95" s="35"/>
      <c r="AC95" s="35"/>
      <c r="AD95" s="35"/>
      <c r="AE95" s="35"/>
      <c r="AT95" s="14" t="s">
        <v>138</v>
      </c>
      <c r="AU95" s="14" t="s">
        <v>72</v>
      </c>
    </row>
    <row r="96" s="2" customFormat="1">
      <c r="A96" s="35"/>
      <c r="B96" s="36"/>
      <c r="C96" s="37"/>
      <c r="D96" s="197" t="s">
        <v>158</v>
      </c>
      <c r="E96" s="37"/>
      <c r="F96" s="213" t="s">
        <v>159</v>
      </c>
      <c r="G96" s="37"/>
      <c r="H96" s="37"/>
      <c r="I96" s="199"/>
      <c r="J96" s="37"/>
      <c r="K96" s="37"/>
      <c r="L96" s="41"/>
      <c r="M96" s="200"/>
      <c r="N96" s="201"/>
      <c r="O96" s="81"/>
      <c r="P96" s="81"/>
      <c r="Q96" s="81"/>
      <c r="R96" s="81"/>
      <c r="S96" s="81"/>
      <c r="T96" s="82"/>
      <c r="U96" s="35"/>
      <c r="V96" s="35"/>
      <c r="W96" s="35"/>
      <c r="X96" s="35"/>
      <c r="Y96" s="35"/>
      <c r="Z96" s="35"/>
      <c r="AA96" s="35"/>
      <c r="AB96" s="35"/>
      <c r="AC96" s="35"/>
      <c r="AD96" s="35"/>
      <c r="AE96" s="35"/>
      <c r="AT96" s="14" t="s">
        <v>158</v>
      </c>
      <c r="AU96" s="14" t="s">
        <v>72</v>
      </c>
    </row>
    <row r="97" s="10" customFormat="1">
      <c r="A97" s="10"/>
      <c r="B97" s="202"/>
      <c r="C97" s="203"/>
      <c r="D97" s="197" t="s">
        <v>140</v>
      </c>
      <c r="E97" s="204" t="s">
        <v>19</v>
      </c>
      <c r="F97" s="205" t="s">
        <v>421</v>
      </c>
      <c r="G97" s="203"/>
      <c r="H97" s="206">
        <v>1.8520000000000001</v>
      </c>
      <c r="I97" s="207"/>
      <c r="J97" s="203"/>
      <c r="K97" s="203"/>
      <c r="L97" s="208"/>
      <c r="M97" s="209"/>
      <c r="N97" s="210"/>
      <c r="O97" s="210"/>
      <c r="P97" s="210"/>
      <c r="Q97" s="210"/>
      <c r="R97" s="210"/>
      <c r="S97" s="210"/>
      <c r="T97" s="211"/>
      <c r="U97" s="10"/>
      <c r="V97" s="10"/>
      <c r="W97" s="10"/>
      <c r="X97" s="10"/>
      <c r="Y97" s="10"/>
      <c r="Z97" s="10"/>
      <c r="AA97" s="10"/>
      <c r="AB97" s="10"/>
      <c r="AC97" s="10"/>
      <c r="AD97" s="10"/>
      <c r="AE97" s="10"/>
      <c r="AT97" s="212" t="s">
        <v>140</v>
      </c>
      <c r="AU97" s="212" t="s">
        <v>72</v>
      </c>
      <c r="AV97" s="10" t="s">
        <v>81</v>
      </c>
      <c r="AW97" s="10" t="s">
        <v>33</v>
      </c>
      <c r="AX97" s="10" t="s">
        <v>72</v>
      </c>
      <c r="AY97" s="212" t="s">
        <v>136</v>
      </c>
    </row>
    <row r="98" s="10" customFormat="1">
      <c r="A98" s="10"/>
      <c r="B98" s="202"/>
      <c r="C98" s="203"/>
      <c r="D98" s="197" t="s">
        <v>140</v>
      </c>
      <c r="E98" s="204" t="s">
        <v>19</v>
      </c>
      <c r="F98" s="205" t="s">
        <v>422</v>
      </c>
      <c r="G98" s="203"/>
      <c r="H98" s="206">
        <v>0.20000000000000001</v>
      </c>
      <c r="I98" s="207"/>
      <c r="J98" s="203"/>
      <c r="K98" s="203"/>
      <c r="L98" s="208"/>
      <c r="M98" s="209"/>
      <c r="N98" s="210"/>
      <c r="O98" s="210"/>
      <c r="P98" s="210"/>
      <c r="Q98" s="210"/>
      <c r="R98" s="210"/>
      <c r="S98" s="210"/>
      <c r="T98" s="211"/>
      <c r="U98" s="10"/>
      <c r="V98" s="10"/>
      <c r="W98" s="10"/>
      <c r="X98" s="10"/>
      <c r="Y98" s="10"/>
      <c r="Z98" s="10"/>
      <c r="AA98" s="10"/>
      <c r="AB98" s="10"/>
      <c r="AC98" s="10"/>
      <c r="AD98" s="10"/>
      <c r="AE98" s="10"/>
      <c r="AT98" s="212" t="s">
        <v>140</v>
      </c>
      <c r="AU98" s="212" t="s">
        <v>72</v>
      </c>
      <c r="AV98" s="10" t="s">
        <v>81</v>
      </c>
      <c r="AW98" s="10" t="s">
        <v>33</v>
      </c>
      <c r="AX98" s="10" t="s">
        <v>72</v>
      </c>
      <c r="AY98" s="212" t="s">
        <v>136</v>
      </c>
    </row>
    <row r="99" s="11" customFormat="1">
      <c r="A99" s="11"/>
      <c r="B99" s="214"/>
      <c r="C99" s="215"/>
      <c r="D99" s="197" t="s">
        <v>140</v>
      </c>
      <c r="E99" s="216" t="s">
        <v>19</v>
      </c>
      <c r="F99" s="217" t="s">
        <v>162</v>
      </c>
      <c r="G99" s="215"/>
      <c r="H99" s="218">
        <v>2.052</v>
      </c>
      <c r="I99" s="219"/>
      <c r="J99" s="215"/>
      <c r="K99" s="215"/>
      <c r="L99" s="220"/>
      <c r="M99" s="221"/>
      <c r="N99" s="222"/>
      <c r="O99" s="222"/>
      <c r="P99" s="222"/>
      <c r="Q99" s="222"/>
      <c r="R99" s="222"/>
      <c r="S99" s="222"/>
      <c r="T99" s="223"/>
      <c r="U99" s="11"/>
      <c r="V99" s="11"/>
      <c r="W99" s="11"/>
      <c r="X99" s="11"/>
      <c r="Y99" s="11"/>
      <c r="Z99" s="11"/>
      <c r="AA99" s="11"/>
      <c r="AB99" s="11"/>
      <c r="AC99" s="11"/>
      <c r="AD99" s="11"/>
      <c r="AE99" s="11"/>
      <c r="AT99" s="224" t="s">
        <v>140</v>
      </c>
      <c r="AU99" s="224" t="s">
        <v>72</v>
      </c>
      <c r="AV99" s="11" t="s">
        <v>135</v>
      </c>
      <c r="AW99" s="11" t="s">
        <v>33</v>
      </c>
      <c r="AX99" s="11" t="s">
        <v>79</v>
      </c>
      <c r="AY99" s="224" t="s">
        <v>136</v>
      </c>
    </row>
    <row r="100" s="2" customFormat="1" ht="16.5" customHeight="1">
      <c r="A100" s="35"/>
      <c r="B100" s="36"/>
      <c r="C100" s="183" t="s">
        <v>163</v>
      </c>
      <c r="D100" s="183" t="s">
        <v>131</v>
      </c>
      <c r="E100" s="184" t="s">
        <v>164</v>
      </c>
      <c r="F100" s="185" t="s">
        <v>165</v>
      </c>
      <c r="G100" s="186" t="s">
        <v>151</v>
      </c>
      <c r="H100" s="187">
        <v>2.052</v>
      </c>
      <c r="I100" s="188"/>
      <c r="J100" s="189">
        <f>ROUND(I100*H100,2)</f>
        <v>0</v>
      </c>
      <c r="K100" s="190"/>
      <c r="L100" s="41"/>
      <c r="M100" s="191" t="s">
        <v>19</v>
      </c>
      <c r="N100" s="192" t="s">
        <v>43</v>
      </c>
      <c r="O100" s="81"/>
      <c r="P100" s="193">
        <f>O100*H100</f>
        <v>0</v>
      </c>
      <c r="Q100" s="193">
        <v>0</v>
      </c>
      <c r="R100" s="193">
        <f>Q100*H100</f>
        <v>0</v>
      </c>
      <c r="S100" s="193">
        <v>0</v>
      </c>
      <c r="T100" s="194">
        <f>S100*H100</f>
        <v>0</v>
      </c>
      <c r="U100" s="35"/>
      <c r="V100" s="35"/>
      <c r="W100" s="35"/>
      <c r="X100" s="35"/>
      <c r="Y100" s="35"/>
      <c r="Z100" s="35"/>
      <c r="AA100" s="35"/>
      <c r="AB100" s="35"/>
      <c r="AC100" s="35"/>
      <c r="AD100" s="35"/>
      <c r="AE100" s="35"/>
      <c r="AR100" s="195" t="s">
        <v>135</v>
      </c>
      <c r="AT100" s="195" t="s">
        <v>131</v>
      </c>
      <c r="AU100" s="195" t="s">
        <v>72</v>
      </c>
      <c r="AY100" s="14" t="s">
        <v>136</v>
      </c>
      <c r="BE100" s="196">
        <f>IF(N100="základní",J100,0)</f>
        <v>0</v>
      </c>
      <c r="BF100" s="196">
        <f>IF(N100="snížená",J100,0)</f>
        <v>0</v>
      </c>
      <c r="BG100" s="196">
        <f>IF(N100="zákl. přenesená",J100,0)</f>
        <v>0</v>
      </c>
      <c r="BH100" s="196">
        <f>IF(N100="sníž. přenesená",J100,0)</f>
        <v>0</v>
      </c>
      <c r="BI100" s="196">
        <f>IF(N100="nulová",J100,0)</f>
        <v>0</v>
      </c>
      <c r="BJ100" s="14" t="s">
        <v>79</v>
      </c>
      <c r="BK100" s="196">
        <f>ROUND(I100*H100,2)</f>
        <v>0</v>
      </c>
      <c r="BL100" s="14" t="s">
        <v>135</v>
      </c>
      <c r="BM100" s="195" t="s">
        <v>423</v>
      </c>
    </row>
    <row r="101" s="2" customFormat="1">
      <c r="A101" s="35"/>
      <c r="B101" s="36"/>
      <c r="C101" s="37"/>
      <c r="D101" s="197" t="s">
        <v>138</v>
      </c>
      <c r="E101" s="37"/>
      <c r="F101" s="198" t="s">
        <v>167</v>
      </c>
      <c r="G101" s="37"/>
      <c r="H101" s="37"/>
      <c r="I101" s="199"/>
      <c r="J101" s="37"/>
      <c r="K101" s="37"/>
      <c r="L101" s="41"/>
      <c r="M101" s="200"/>
      <c r="N101" s="201"/>
      <c r="O101" s="81"/>
      <c r="P101" s="81"/>
      <c r="Q101" s="81"/>
      <c r="R101" s="81"/>
      <c r="S101" s="81"/>
      <c r="T101" s="82"/>
      <c r="U101" s="35"/>
      <c r="V101" s="35"/>
      <c r="W101" s="35"/>
      <c r="X101" s="35"/>
      <c r="Y101" s="35"/>
      <c r="Z101" s="35"/>
      <c r="AA101" s="35"/>
      <c r="AB101" s="35"/>
      <c r="AC101" s="35"/>
      <c r="AD101" s="35"/>
      <c r="AE101" s="35"/>
      <c r="AT101" s="14" t="s">
        <v>138</v>
      </c>
      <c r="AU101" s="14" t="s">
        <v>72</v>
      </c>
    </row>
    <row r="102" s="2" customFormat="1">
      <c r="A102" s="35"/>
      <c r="B102" s="36"/>
      <c r="C102" s="37"/>
      <c r="D102" s="197" t="s">
        <v>158</v>
      </c>
      <c r="E102" s="37"/>
      <c r="F102" s="213" t="s">
        <v>159</v>
      </c>
      <c r="G102" s="37"/>
      <c r="H102" s="37"/>
      <c r="I102" s="199"/>
      <c r="J102" s="37"/>
      <c r="K102" s="37"/>
      <c r="L102" s="41"/>
      <c r="M102" s="200"/>
      <c r="N102" s="201"/>
      <c r="O102" s="81"/>
      <c r="P102" s="81"/>
      <c r="Q102" s="81"/>
      <c r="R102" s="81"/>
      <c r="S102" s="81"/>
      <c r="T102" s="82"/>
      <c r="U102" s="35"/>
      <c r="V102" s="35"/>
      <c r="W102" s="35"/>
      <c r="X102" s="35"/>
      <c r="Y102" s="35"/>
      <c r="Z102" s="35"/>
      <c r="AA102" s="35"/>
      <c r="AB102" s="35"/>
      <c r="AC102" s="35"/>
      <c r="AD102" s="35"/>
      <c r="AE102" s="35"/>
      <c r="AT102" s="14" t="s">
        <v>158</v>
      </c>
      <c r="AU102" s="14" t="s">
        <v>72</v>
      </c>
    </row>
    <row r="103" s="10" customFormat="1">
      <c r="A103" s="10"/>
      <c r="B103" s="202"/>
      <c r="C103" s="203"/>
      <c r="D103" s="197" t="s">
        <v>140</v>
      </c>
      <c r="E103" s="204" t="s">
        <v>19</v>
      </c>
      <c r="F103" s="205" t="s">
        <v>421</v>
      </c>
      <c r="G103" s="203"/>
      <c r="H103" s="206">
        <v>1.8520000000000001</v>
      </c>
      <c r="I103" s="207"/>
      <c r="J103" s="203"/>
      <c r="K103" s="203"/>
      <c r="L103" s="208"/>
      <c r="M103" s="209"/>
      <c r="N103" s="210"/>
      <c r="O103" s="210"/>
      <c r="P103" s="210"/>
      <c r="Q103" s="210"/>
      <c r="R103" s="210"/>
      <c r="S103" s="210"/>
      <c r="T103" s="211"/>
      <c r="U103" s="10"/>
      <c r="V103" s="10"/>
      <c r="W103" s="10"/>
      <c r="X103" s="10"/>
      <c r="Y103" s="10"/>
      <c r="Z103" s="10"/>
      <c r="AA103" s="10"/>
      <c r="AB103" s="10"/>
      <c r="AC103" s="10"/>
      <c r="AD103" s="10"/>
      <c r="AE103" s="10"/>
      <c r="AT103" s="212" t="s">
        <v>140</v>
      </c>
      <c r="AU103" s="212" t="s">
        <v>72</v>
      </c>
      <c r="AV103" s="10" t="s">
        <v>81</v>
      </c>
      <c r="AW103" s="10" t="s">
        <v>33</v>
      </c>
      <c r="AX103" s="10" t="s">
        <v>72</v>
      </c>
      <c r="AY103" s="212" t="s">
        <v>136</v>
      </c>
    </row>
    <row r="104" s="10" customFormat="1">
      <c r="A104" s="10"/>
      <c r="B104" s="202"/>
      <c r="C104" s="203"/>
      <c r="D104" s="197" t="s">
        <v>140</v>
      </c>
      <c r="E104" s="204" t="s">
        <v>19</v>
      </c>
      <c r="F104" s="205" t="s">
        <v>424</v>
      </c>
      <c r="G104" s="203"/>
      <c r="H104" s="206">
        <v>0.20000000000000001</v>
      </c>
      <c r="I104" s="207"/>
      <c r="J104" s="203"/>
      <c r="K104" s="203"/>
      <c r="L104" s="208"/>
      <c r="M104" s="209"/>
      <c r="N104" s="210"/>
      <c r="O104" s="210"/>
      <c r="P104" s="210"/>
      <c r="Q104" s="210"/>
      <c r="R104" s="210"/>
      <c r="S104" s="210"/>
      <c r="T104" s="211"/>
      <c r="U104" s="10"/>
      <c r="V104" s="10"/>
      <c r="W104" s="10"/>
      <c r="X104" s="10"/>
      <c r="Y104" s="10"/>
      <c r="Z104" s="10"/>
      <c r="AA104" s="10"/>
      <c r="AB104" s="10"/>
      <c r="AC104" s="10"/>
      <c r="AD104" s="10"/>
      <c r="AE104" s="10"/>
      <c r="AT104" s="212" t="s">
        <v>140</v>
      </c>
      <c r="AU104" s="212" t="s">
        <v>72</v>
      </c>
      <c r="AV104" s="10" t="s">
        <v>81</v>
      </c>
      <c r="AW104" s="10" t="s">
        <v>33</v>
      </c>
      <c r="AX104" s="10" t="s">
        <v>72</v>
      </c>
      <c r="AY104" s="212" t="s">
        <v>136</v>
      </c>
    </row>
    <row r="105" s="11" customFormat="1">
      <c r="A105" s="11"/>
      <c r="B105" s="214"/>
      <c r="C105" s="215"/>
      <c r="D105" s="197" t="s">
        <v>140</v>
      </c>
      <c r="E105" s="216" t="s">
        <v>19</v>
      </c>
      <c r="F105" s="217" t="s">
        <v>162</v>
      </c>
      <c r="G105" s="215"/>
      <c r="H105" s="218">
        <v>2.052</v>
      </c>
      <c r="I105" s="219"/>
      <c r="J105" s="215"/>
      <c r="K105" s="215"/>
      <c r="L105" s="220"/>
      <c r="M105" s="221"/>
      <c r="N105" s="222"/>
      <c r="O105" s="222"/>
      <c r="P105" s="222"/>
      <c r="Q105" s="222"/>
      <c r="R105" s="222"/>
      <c r="S105" s="222"/>
      <c r="T105" s="223"/>
      <c r="U105" s="11"/>
      <c r="V105" s="11"/>
      <c r="W105" s="11"/>
      <c r="X105" s="11"/>
      <c r="Y105" s="11"/>
      <c r="Z105" s="11"/>
      <c r="AA105" s="11"/>
      <c r="AB105" s="11"/>
      <c r="AC105" s="11"/>
      <c r="AD105" s="11"/>
      <c r="AE105" s="11"/>
      <c r="AT105" s="224" t="s">
        <v>140</v>
      </c>
      <c r="AU105" s="224" t="s">
        <v>72</v>
      </c>
      <c r="AV105" s="11" t="s">
        <v>135</v>
      </c>
      <c r="AW105" s="11" t="s">
        <v>33</v>
      </c>
      <c r="AX105" s="11" t="s">
        <v>79</v>
      </c>
      <c r="AY105" s="224" t="s">
        <v>136</v>
      </c>
    </row>
    <row r="106" s="2" customFormat="1" ht="16.5" customHeight="1">
      <c r="A106" s="35"/>
      <c r="B106" s="36"/>
      <c r="C106" s="183" t="s">
        <v>169</v>
      </c>
      <c r="D106" s="183" t="s">
        <v>131</v>
      </c>
      <c r="E106" s="184" t="s">
        <v>170</v>
      </c>
      <c r="F106" s="185" t="s">
        <v>171</v>
      </c>
      <c r="G106" s="186" t="s">
        <v>144</v>
      </c>
      <c r="H106" s="187">
        <v>1511.5999999999999</v>
      </c>
      <c r="I106" s="188"/>
      <c r="J106" s="189">
        <f>ROUND(I106*H106,2)</f>
        <v>0</v>
      </c>
      <c r="K106" s="190"/>
      <c r="L106" s="41"/>
      <c r="M106" s="191" t="s">
        <v>19</v>
      </c>
      <c r="N106" s="192" t="s">
        <v>43</v>
      </c>
      <c r="O106" s="81"/>
      <c r="P106" s="193">
        <f>O106*H106</f>
        <v>0</v>
      </c>
      <c r="Q106" s="193">
        <v>0</v>
      </c>
      <c r="R106" s="193">
        <f>Q106*H106</f>
        <v>0</v>
      </c>
      <c r="S106" s="193">
        <v>0</v>
      </c>
      <c r="T106" s="194">
        <f>S106*H106</f>
        <v>0</v>
      </c>
      <c r="U106" s="35"/>
      <c r="V106" s="35"/>
      <c r="W106" s="35"/>
      <c r="X106" s="35"/>
      <c r="Y106" s="35"/>
      <c r="Z106" s="35"/>
      <c r="AA106" s="35"/>
      <c r="AB106" s="35"/>
      <c r="AC106" s="35"/>
      <c r="AD106" s="35"/>
      <c r="AE106" s="35"/>
      <c r="AR106" s="195" t="s">
        <v>135</v>
      </c>
      <c r="AT106" s="195" t="s">
        <v>131</v>
      </c>
      <c r="AU106" s="195" t="s">
        <v>72</v>
      </c>
      <c r="AY106" s="14" t="s">
        <v>136</v>
      </c>
      <c r="BE106" s="196">
        <f>IF(N106="základní",J106,0)</f>
        <v>0</v>
      </c>
      <c r="BF106" s="196">
        <f>IF(N106="snížená",J106,0)</f>
        <v>0</v>
      </c>
      <c r="BG106" s="196">
        <f>IF(N106="zákl. přenesená",J106,0)</f>
        <v>0</v>
      </c>
      <c r="BH106" s="196">
        <f>IF(N106="sníž. přenesená",J106,0)</f>
        <v>0</v>
      </c>
      <c r="BI106" s="196">
        <f>IF(N106="nulová",J106,0)</f>
        <v>0</v>
      </c>
      <c r="BJ106" s="14" t="s">
        <v>79</v>
      </c>
      <c r="BK106" s="196">
        <f>ROUND(I106*H106,2)</f>
        <v>0</v>
      </c>
      <c r="BL106" s="14" t="s">
        <v>135</v>
      </c>
      <c r="BM106" s="195" t="s">
        <v>425</v>
      </c>
    </row>
    <row r="107" s="2" customFormat="1">
      <c r="A107" s="35"/>
      <c r="B107" s="36"/>
      <c r="C107" s="37"/>
      <c r="D107" s="197" t="s">
        <v>138</v>
      </c>
      <c r="E107" s="37"/>
      <c r="F107" s="198" t="s">
        <v>173</v>
      </c>
      <c r="G107" s="37"/>
      <c r="H107" s="37"/>
      <c r="I107" s="199"/>
      <c r="J107" s="37"/>
      <c r="K107" s="37"/>
      <c r="L107" s="41"/>
      <c r="M107" s="200"/>
      <c r="N107" s="201"/>
      <c r="O107" s="81"/>
      <c r="P107" s="81"/>
      <c r="Q107" s="81"/>
      <c r="R107" s="81"/>
      <c r="S107" s="81"/>
      <c r="T107" s="82"/>
      <c r="U107" s="35"/>
      <c r="V107" s="35"/>
      <c r="W107" s="35"/>
      <c r="X107" s="35"/>
      <c r="Y107" s="35"/>
      <c r="Z107" s="35"/>
      <c r="AA107" s="35"/>
      <c r="AB107" s="35"/>
      <c r="AC107" s="35"/>
      <c r="AD107" s="35"/>
      <c r="AE107" s="35"/>
      <c r="AT107" s="14" t="s">
        <v>138</v>
      </c>
      <c r="AU107" s="14" t="s">
        <v>72</v>
      </c>
    </row>
    <row r="108" s="10" customFormat="1">
      <c r="A108" s="10"/>
      <c r="B108" s="202"/>
      <c r="C108" s="203"/>
      <c r="D108" s="197" t="s">
        <v>140</v>
      </c>
      <c r="E108" s="204" t="s">
        <v>19</v>
      </c>
      <c r="F108" s="205" t="s">
        <v>426</v>
      </c>
      <c r="G108" s="203"/>
      <c r="H108" s="206">
        <v>1481.5999999999999</v>
      </c>
      <c r="I108" s="207"/>
      <c r="J108" s="203"/>
      <c r="K108" s="203"/>
      <c r="L108" s="208"/>
      <c r="M108" s="209"/>
      <c r="N108" s="210"/>
      <c r="O108" s="210"/>
      <c r="P108" s="210"/>
      <c r="Q108" s="210"/>
      <c r="R108" s="210"/>
      <c r="S108" s="210"/>
      <c r="T108" s="211"/>
      <c r="U108" s="10"/>
      <c r="V108" s="10"/>
      <c r="W108" s="10"/>
      <c r="X108" s="10"/>
      <c r="Y108" s="10"/>
      <c r="Z108" s="10"/>
      <c r="AA108" s="10"/>
      <c r="AB108" s="10"/>
      <c r="AC108" s="10"/>
      <c r="AD108" s="10"/>
      <c r="AE108" s="10"/>
      <c r="AT108" s="212" t="s">
        <v>140</v>
      </c>
      <c r="AU108" s="212" t="s">
        <v>72</v>
      </c>
      <c r="AV108" s="10" t="s">
        <v>81</v>
      </c>
      <c r="AW108" s="10" t="s">
        <v>33</v>
      </c>
      <c r="AX108" s="10" t="s">
        <v>72</v>
      </c>
      <c r="AY108" s="212" t="s">
        <v>136</v>
      </c>
    </row>
    <row r="109" s="10" customFormat="1">
      <c r="A109" s="10"/>
      <c r="B109" s="202"/>
      <c r="C109" s="203"/>
      <c r="D109" s="197" t="s">
        <v>140</v>
      </c>
      <c r="E109" s="204" t="s">
        <v>19</v>
      </c>
      <c r="F109" s="205" t="s">
        <v>175</v>
      </c>
      <c r="G109" s="203"/>
      <c r="H109" s="206">
        <v>30</v>
      </c>
      <c r="I109" s="207"/>
      <c r="J109" s="203"/>
      <c r="K109" s="203"/>
      <c r="L109" s="208"/>
      <c r="M109" s="209"/>
      <c r="N109" s="210"/>
      <c r="O109" s="210"/>
      <c r="P109" s="210"/>
      <c r="Q109" s="210"/>
      <c r="R109" s="210"/>
      <c r="S109" s="210"/>
      <c r="T109" s="211"/>
      <c r="U109" s="10"/>
      <c r="V109" s="10"/>
      <c r="W109" s="10"/>
      <c r="X109" s="10"/>
      <c r="Y109" s="10"/>
      <c r="Z109" s="10"/>
      <c r="AA109" s="10"/>
      <c r="AB109" s="10"/>
      <c r="AC109" s="10"/>
      <c r="AD109" s="10"/>
      <c r="AE109" s="10"/>
      <c r="AT109" s="212" t="s">
        <v>140</v>
      </c>
      <c r="AU109" s="212" t="s">
        <v>72</v>
      </c>
      <c r="AV109" s="10" t="s">
        <v>81</v>
      </c>
      <c r="AW109" s="10" t="s">
        <v>33</v>
      </c>
      <c r="AX109" s="10" t="s">
        <v>72</v>
      </c>
      <c r="AY109" s="212" t="s">
        <v>136</v>
      </c>
    </row>
    <row r="110" s="11" customFormat="1">
      <c r="A110" s="11"/>
      <c r="B110" s="214"/>
      <c r="C110" s="215"/>
      <c r="D110" s="197" t="s">
        <v>140</v>
      </c>
      <c r="E110" s="216" t="s">
        <v>19</v>
      </c>
      <c r="F110" s="217" t="s">
        <v>162</v>
      </c>
      <c r="G110" s="215"/>
      <c r="H110" s="218">
        <v>1511.5999999999999</v>
      </c>
      <c r="I110" s="219"/>
      <c r="J110" s="215"/>
      <c r="K110" s="215"/>
      <c r="L110" s="220"/>
      <c r="M110" s="221"/>
      <c r="N110" s="222"/>
      <c r="O110" s="222"/>
      <c r="P110" s="222"/>
      <c r="Q110" s="222"/>
      <c r="R110" s="222"/>
      <c r="S110" s="222"/>
      <c r="T110" s="223"/>
      <c r="U110" s="11"/>
      <c r="V110" s="11"/>
      <c r="W110" s="11"/>
      <c r="X110" s="11"/>
      <c r="Y110" s="11"/>
      <c r="Z110" s="11"/>
      <c r="AA110" s="11"/>
      <c r="AB110" s="11"/>
      <c r="AC110" s="11"/>
      <c r="AD110" s="11"/>
      <c r="AE110" s="11"/>
      <c r="AT110" s="224" t="s">
        <v>140</v>
      </c>
      <c r="AU110" s="224" t="s">
        <v>72</v>
      </c>
      <c r="AV110" s="11" t="s">
        <v>135</v>
      </c>
      <c r="AW110" s="11" t="s">
        <v>33</v>
      </c>
      <c r="AX110" s="11" t="s">
        <v>79</v>
      </c>
      <c r="AY110" s="224" t="s">
        <v>136</v>
      </c>
    </row>
    <row r="111" s="2" customFormat="1" ht="16.5" customHeight="1">
      <c r="A111" s="35"/>
      <c r="B111" s="36"/>
      <c r="C111" s="225" t="s">
        <v>176</v>
      </c>
      <c r="D111" s="225" t="s">
        <v>177</v>
      </c>
      <c r="E111" s="226" t="s">
        <v>178</v>
      </c>
      <c r="F111" s="227" t="s">
        <v>179</v>
      </c>
      <c r="G111" s="228" t="s">
        <v>180</v>
      </c>
      <c r="H111" s="229">
        <v>2079.962</v>
      </c>
      <c r="I111" s="230"/>
      <c r="J111" s="231">
        <f>ROUND(I111*H111,2)</f>
        <v>0</v>
      </c>
      <c r="K111" s="232"/>
      <c r="L111" s="233"/>
      <c r="M111" s="234" t="s">
        <v>19</v>
      </c>
      <c r="N111" s="235" t="s">
        <v>43</v>
      </c>
      <c r="O111" s="81"/>
      <c r="P111" s="193">
        <f>O111*H111</f>
        <v>0</v>
      </c>
      <c r="Q111" s="193">
        <v>1</v>
      </c>
      <c r="R111" s="193">
        <f>Q111*H111</f>
        <v>2079.962</v>
      </c>
      <c r="S111" s="193">
        <v>0</v>
      </c>
      <c r="T111" s="194">
        <f>S111*H111</f>
        <v>0</v>
      </c>
      <c r="U111" s="35"/>
      <c r="V111" s="35"/>
      <c r="W111" s="35"/>
      <c r="X111" s="35"/>
      <c r="Y111" s="35"/>
      <c r="Z111" s="35"/>
      <c r="AA111" s="35"/>
      <c r="AB111" s="35"/>
      <c r="AC111" s="35"/>
      <c r="AD111" s="35"/>
      <c r="AE111" s="35"/>
      <c r="AR111" s="195" t="s">
        <v>181</v>
      </c>
      <c r="AT111" s="195" t="s">
        <v>177</v>
      </c>
      <c r="AU111" s="195" t="s">
        <v>72</v>
      </c>
      <c r="AY111" s="14" t="s">
        <v>136</v>
      </c>
      <c r="BE111" s="196">
        <f>IF(N111="základní",J111,0)</f>
        <v>0</v>
      </c>
      <c r="BF111" s="196">
        <f>IF(N111="snížená",J111,0)</f>
        <v>0</v>
      </c>
      <c r="BG111" s="196">
        <f>IF(N111="zákl. přenesená",J111,0)</f>
        <v>0</v>
      </c>
      <c r="BH111" s="196">
        <f>IF(N111="sníž. přenesená",J111,0)</f>
        <v>0</v>
      </c>
      <c r="BI111" s="196">
        <f>IF(N111="nulová",J111,0)</f>
        <v>0</v>
      </c>
      <c r="BJ111" s="14" t="s">
        <v>79</v>
      </c>
      <c r="BK111" s="196">
        <f>ROUND(I111*H111,2)</f>
        <v>0</v>
      </c>
      <c r="BL111" s="14" t="s">
        <v>181</v>
      </c>
      <c r="BM111" s="195" t="s">
        <v>427</v>
      </c>
    </row>
    <row r="112" s="2" customFormat="1">
      <c r="A112" s="35"/>
      <c r="B112" s="36"/>
      <c r="C112" s="37"/>
      <c r="D112" s="197" t="s">
        <v>138</v>
      </c>
      <c r="E112" s="37"/>
      <c r="F112" s="198" t="s">
        <v>179</v>
      </c>
      <c r="G112" s="37"/>
      <c r="H112" s="37"/>
      <c r="I112" s="199"/>
      <c r="J112" s="37"/>
      <c r="K112" s="37"/>
      <c r="L112" s="41"/>
      <c r="M112" s="200"/>
      <c r="N112" s="201"/>
      <c r="O112" s="81"/>
      <c r="P112" s="81"/>
      <c r="Q112" s="81"/>
      <c r="R112" s="81"/>
      <c r="S112" s="81"/>
      <c r="T112" s="82"/>
      <c r="U112" s="35"/>
      <c r="V112" s="35"/>
      <c r="W112" s="35"/>
      <c r="X112" s="35"/>
      <c r="Y112" s="35"/>
      <c r="Z112" s="35"/>
      <c r="AA112" s="35"/>
      <c r="AB112" s="35"/>
      <c r="AC112" s="35"/>
      <c r="AD112" s="35"/>
      <c r="AE112" s="35"/>
      <c r="AT112" s="14" t="s">
        <v>138</v>
      </c>
      <c r="AU112" s="14" t="s">
        <v>72</v>
      </c>
    </row>
    <row r="113" s="10" customFormat="1">
      <c r="A113" s="10"/>
      <c r="B113" s="202"/>
      <c r="C113" s="203"/>
      <c r="D113" s="197" t="s">
        <v>140</v>
      </c>
      <c r="E113" s="204" t="s">
        <v>19</v>
      </c>
      <c r="F113" s="205" t="s">
        <v>428</v>
      </c>
      <c r="G113" s="203"/>
      <c r="H113" s="206">
        <v>2079.962</v>
      </c>
      <c r="I113" s="207"/>
      <c r="J113" s="203"/>
      <c r="K113" s="203"/>
      <c r="L113" s="208"/>
      <c r="M113" s="209"/>
      <c r="N113" s="210"/>
      <c r="O113" s="210"/>
      <c r="P113" s="210"/>
      <c r="Q113" s="210"/>
      <c r="R113" s="210"/>
      <c r="S113" s="210"/>
      <c r="T113" s="211"/>
      <c r="U113" s="10"/>
      <c r="V113" s="10"/>
      <c r="W113" s="10"/>
      <c r="X113" s="10"/>
      <c r="Y113" s="10"/>
      <c r="Z113" s="10"/>
      <c r="AA113" s="10"/>
      <c r="AB113" s="10"/>
      <c r="AC113" s="10"/>
      <c r="AD113" s="10"/>
      <c r="AE113" s="10"/>
      <c r="AT113" s="212" t="s">
        <v>140</v>
      </c>
      <c r="AU113" s="212" t="s">
        <v>72</v>
      </c>
      <c r="AV113" s="10" t="s">
        <v>81</v>
      </c>
      <c r="AW113" s="10" t="s">
        <v>33</v>
      </c>
      <c r="AX113" s="10" t="s">
        <v>79</v>
      </c>
      <c r="AY113" s="212" t="s">
        <v>136</v>
      </c>
    </row>
    <row r="114" s="2" customFormat="1" ht="21.75" customHeight="1">
      <c r="A114" s="35"/>
      <c r="B114" s="36"/>
      <c r="C114" s="183" t="s">
        <v>184</v>
      </c>
      <c r="D114" s="183" t="s">
        <v>131</v>
      </c>
      <c r="E114" s="184" t="s">
        <v>185</v>
      </c>
      <c r="F114" s="185" t="s">
        <v>186</v>
      </c>
      <c r="G114" s="186" t="s">
        <v>187</v>
      </c>
      <c r="H114" s="187">
        <v>3116</v>
      </c>
      <c r="I114" s="188"/>
      <c r="J114" s="189">
        <f>ROUND(I114*H114,2)</f>
        <v>0</v>
      </c>
      <c r="K114" s="190"/>
      <c r="L114" s="41"/>
      <c r="M114" s="191" t="s">
        <v>19</v>
      </c>
      <c r="N114" s="192" t="s">
        <v>43</v>
      </c>
      <c r="O114" s="81"/>
      <c r="P114" s="193">
        <f>O114*H114</f>
        <v>0</v>
      </c>
      <c r="Q114" s="193">
        <v>0</v>
      </c>
      <c r="R114" s="193">
        <f>Q114*H114</f>
        <v>0</v>
      </c>
      <c r="S114" s="193">
        <v>0</v>
      </c>
      <c r="T114" s="194">
        <f>S114*H114</f>
        <v>0</v>
      </c>
      <c r="U114" s="35"/>
      <c r="V114" s="35"/>
      <c r="W114" s="35"/>
      <c r="X114" s="35"/>
      <c r="Y114" s="35"/>
      <c r="Z114" s="35"/>
      <c r="AA114" s="35"/>
      <c r="AB114" s="35"/>
      <c r="AC114" s="35"/>
      <c r="AD114" s="35"/>
      <c r="AE114" s="35"/>
      <c r="AR114" s="195" t="s">
        <v>135</v>
      </c>
      <c r="AT114" s="195" t="s">
        <v>131</v>
      </c>
      <c r="AU114" s="195" t="s">
        <v>72</v>
      </c>
      <c r="AY114" s="14" t="s">
        <v>136</v>
      </c>
      <c r="BE114" s="196">
        <f>IF(N114="základní",J114,0)</f>
        <v>0</v>
      </c>
      <c r="BF114" s="196">
        <f>IF(N114="snížená",J114,0)</f>
        <v>0</v>
      </c>
      <c r="BG114" s="196">
        <f>IF(N114="zákl. přenesená",J114,0)</f>
        <v>0</v>
      </c>
      <c r="BH114" s="196">
        <f>IF(N114="sníž. přenesená",J114,0)</f>
        <v>0</v>
      </c>
      <c r="BI114" s="196">
        <f>IF(N114="nulová",J114,0)</f>
        <v>0</v>
      </c>
      <c r="BJ114" s="14" t="s">
        <v>79</v>
      </c>
      <c r="BK114" s="196">
        <f>ROUND(I114*H114,2)</f>
        <v>0</v>
      </c>
      <c r="BL114" s="14" t="s">
        <v>135</v>
      </c>
      <c r="BM114" s="195" t="s">
        <v>429</v>
      </c>
    </row>
    <row r="115" s="2" customFormat="1">
      <c r="A115" s="35"/>
      <c r="B115" s="36"/>
      <c r="C115" s="37"/>
      <c r="D115" s="197" t="s">
        <v>138</v>
      </c>
      <c r="E115" s="37"/>
      <c r="F115" s="198" t="s">
        <v>189</v>
      </c>
      <c r="G115" s="37"/>
      <c r="H115" s="37"/>
      <c r="I115" s="199"/>
      <c r="J115" s="37"/>
      <c r="K115" s="37"/>
      <c r="L115" s="41"/>
      <c r="M115" s="200"/>
      <c r="N115" s="201"/>
      <c r="O115" s="81"/>
      <c r="P115" s="81"/>
      <c r="Q115" s="81"/>
      <c r="R115" s="81"/>
      <c r="S115" s="81"/>
      <c r="T115" s="82"/>
      <c r="U115" s="35"/>
      <c r="V115" s="35"/>
      <c r="W115" s="35"/>
      <c r="X115" s="35"/>
      <c r="Y115" s="35"/>
      <c r="Z115" s="35"/>
      <c r="AA115" s="35"/>
      <c r="AB115" s="35"/>
      <c r="AC115" s="35"/>
      <c r="AD115" s="35"/>
      <c r="AE115" s="35"/>
      <c r="AT115" s="14" t="s">
        <v>138</v>
      </c>
      <c r="AU115" s="14" t="s">
        <v>72</v>
      </c>
    </row>
    <row r="116" s="2" customFormat="1">
      <c r="A116" s="35"/>
      <c r="B116" s="36"/>
      <c r="C116" s="37"/>
      <c r="D116" s="197" t="s">
        <v>158</v>
      </c>
      <c r="E116" s="37"/>
      <c r="F116" s="213" t="s">
        <v>190</v>
      </c>
      <c r="G116" s="37"/>
      <c r="H116" s="37"/>
      <c r="I116" s="199"/>
      <c r="J116" s="37"/>
      <c r="K116" s="37"/>
      <c r="L116" s="41"/>
      <c r="M116" s="200"/>
      <c r="N116" s="201"/>
      <c r="O116" s="81"/>
      <c r="P116" s="81"/>
      <c r="Q116" s="81"/>
      <c r="R116" s="81"/>
      <c r="S116" s="81"/>
      <c r="T116" s="82"/>
      <c r="U116" s="35"/>
      <c r="V116" s="35"/>
      <c r="W116" s="35"/>
      <c r="X116" s="35"/>
      <c r="Y116" s="35"/>
      <c r="Z116" s="35"/>
      <c r="AA116" s="35"/>
      <c r="AB116" s="35"/>
      <c r="AC116" s="35"/>
      <c r="AD116" s="35"/>
      <c r="AE116" s="35"/>
      <c r="AT116" s="14" t="s">
        <v>158</v>
      </c>
      <c r="AU116" s="14" t="s">
        <v>72</v>
      </c>
    </row>
    <row r="117" s="2" customFormat="1" ht="16.5" customHeight="1">
      <c r="A117" s="35"/>
      <c r="B117" s="36"/>
      <c r="C117" s="183" t="s">
        <v>191</v>
      </c>
      <c r="D117" s="183" t="s">
        <v>131</v>
      </c>
      <c r="E117" s="184" t="s">
        <v>197</v>
      </c>
      <c r="F117" s="185" t="s">
        <v>198</v>
      </c>
      <c r="G117" s="186" t="s">
        <v>187</v>
      </c>
      <c r="H117" s="187">
        <v>3190</v>
      </c>
      <c r="I117" s="188"/>
      <c r="J117" s="189">
        <f>ROUND(I117*H117,2)</f>
        <v>0</v>
      </c>
      <c r="K117" s="190"/>
      <c r="L117" s="41"/>
      <c r="M117" s="191" t="s">
        <v>19</v>
      </c>
      <c r="N117" s="192" t="s">
        <v>43</v>
      </c>
      <c r="O117" s="81"/>
      <c r="P117" s="193">
        <f>O117*H117</f>
        <v>0</v>
      </c>
      <c r="Q117" s="193">
        <v>0</v>
      </c>
      <c r="R117" s="193">
        <f>Q117*H117</f>
        <v>0</v>
      </c>
      <c r="S117" s="193">
        <v>0</v>
      </c>
      <c r="T117" s="194">
        <f>S117*H117</f>
        <v>0</v>
      </c>
      <c r="U117" s="35"/>
      <c r="V117" s="35"/>
      <c r="W117" s="35"/>
      <c r="X117" s="35"/>
      <c r="Y117" s="35"/>
      <c r="Z117" s="35"/>
      <c r="AA117" s="35"/>
      <c r="AB117" s="35"/>
      <c r="AC117" s="35"/>
      <c r="AD117" s="35"/>
      <c r="AE117" s="35"/>
      <c r="AR117" s="195" t="s">
        <v>135</v>
      </c>
      <c r="AT117" s="195" t="s">
        <v>131</v>
      </c>
      <c r="AU117" s="195" t="s">
        <v>72</v>
      </c>
      <c r="AY117" s="14" t="s">
        <v>136</v>
      </c>
      <c r="BE117" s="196">
        <f>IF(N117="základní",J117,0)</f>
        <v>0</v>
      </c>
      <c r="BF117" s="196">
        <f>IF(N117="snížená",J117,0)</f>
        <v>0</v>
      </c>
      <c r="BG117" s="196">
        <f>IF(N117="zákl. přenesená",J117,0)</f>
        <v>0</v>
      </c>
      <c r="BH117" s="196">
        <f>IF(N117="sníž. přenesená",J117,0)</f>
        <v>0</v>
      </c>
      <c r="BI117" s="196">
        <f>IF(N117="nulová",J117,0)</f>
        <v>0</v>
      </c>
      <c r="BJ117" s="14" t="s">
        <v>79</v>
      </c>
      <c r="BK117" s="196">
        <f>ROUND(I117*H117,2)</f>
        <v>0</v>
      </c>
      <c r="BL117" s="14" t="s">
        <v>135</v>
      </c>
      <c r="BM117" s="195" t="s">
        <v>430</v>
      </c>
    </row>
    <row r="118" s="2" customFormat="1">
      <c r="A118" s="35"/>
      <c r="B118" s="36"/>
      <c r="C118" s="37"/>
      <c r="D118" s="197" t="s">
        <v>138</v>
      </c>
      <c r="E118" s="37"/>
      <c r="F118" s="198" t="s">
        <v>200</v>
      </c>
      <c r="G118" s="37"/>
      <c r="H118" s="37"/>
      <c r="I118" s="199"/>
      <c r="J118" s="37"/>
      <c r="K118" s="37"/>
      <c r="L118" s="41"/>
      <c r="M118" s="200"/>
      <c r="N118" s="201"/>
      <c r="O118" s="81"/>
      <c r="P118" s="81"/>
      <c r="Q118" s="81"/>
      <c r="R118" s="81"/>
      <c r="S118" s="81"/>
      <c r="T118" s="82"/>
      <c r="U118" s="35"/>
      <c r="V118" s="35"/>
      <c r="W118" s="35"/>
      <c r="X118" s="35"/>
      <c r="Y118" s="35"/>
      <c r="Z118" s="35"/>
      <c r="AA118" s="35"/>
      <c r="AB118" s="35"/>
      <c r="AC118" s="35"/>
      <c r="AD118" s="35"/>
      <c r="AE118" s="35"/>
      <c r="AT118" s="14" t="s">
        <v>138</v>
      </c>
      <c r="AU118" s="14" t="s">
        <v>72</v>
      </c>
    </row>
    <row r="119" s="2" customFormat="1" ht="16.5" customHeight="1">
      <c r="A119" s="35"/>
      <c r="B119" s="36"/>
      <c r="C119" s="183" t="s">
        <v>196</v>
      </c>
      <c r="D119" s="183" t="s">
        <v>131</v>
      </c>
      <c r="E119" s="184" t="s">
        <v>192</v>
      </c>
      <c r="F119" s="185" t="s">
        <v>193</v>
      </c>
      <c r="G119" s="186" t="s">
        <v>187</v>
      </c>
      <c r="H119" s="187">
        <v>92</v>
      </c>
      <c r="I119" s="188"/>
      <c r="J119" s="189">
        <f>ROUND(I119*H119,2)</f>
        <v>0</v>
      </c>
      <c r="K119" s="190"/>
      <c r="L119" s="41"/>
      <c r="M119" s="191" t="s">
        <v>19</v>
      </c>
      <c r="N119" s="192" t="s">
        <v>43</v>
      </c>
      <c r="O119" s="81"/>
      <c r="P119" s="193">
        <f>O119*H119</f>
        <v>0</v>
      </c>
      <c r="Q119" s="193">
        <v>0</v>
      </c>
      <c r="R119" s="193">
        <f>Q119*H119</f>
        <v>0</v>
      </c>
      <c r="S119" s="193">
        <v>0</v>
      </c>
      <c r="T119" s="194">
        <f>S119*H119</f>
        <v>0</v>
      </c>
      <c r="U119" s="35"/>
      <c r="V119" s="35"/>
      <c r="W119" s="35"/>
      <c r="X119" s="35"/>
      <c r="Y119" s="35"/>
      <c r="Z119" s="35"/>
      <c r="AA119" s="35"/>
      <c r="AB119" s="35"/>
      <c r="AC119" s="35"/>
      <c r="AD119" s="35"/>
      <c r="AE119" s="35"/>
      <c r="AR119" s="195" t="s">
        <v>135</v>
      </c>
      <c r="AT119" s="195" t="s">
        <v>131</v>
      </c>
      <c r="AU119" s="195" t="s">
        <v>72</v>
      </c>
      <c r="AY119" s="14" t="s">
        <v>136</v>
      </c>
      <c r="BE119" s="196">
        <f>IF(N119="základní",J119,0)</f>
        <v>0</v>
      </c>
      <c r="BF119" s="196">
        <f>IF(N119="snížená",J119,0)</f>
        <v>0</v>
      </c>
      <c r="BG119" s="196">
        <f>IF(N119="zákl. přenesená",J119,0)</f>
        <v>0</v>
      </c>
      <c r="BH119" s="196">
        <f>IF(N119="sníž. přenesená",J119,0)</f>
        <v>0</v>
      </c>
      <c r="BI119" s="196">
        <f>IF(N119="nulová",J119,0)</f>
        <v>0</v>
      </c>
      <c r="BJ119" s="14" t="s">
        <v>79</v>
      </c>
      <c r="BK119" s="196">
        <f>ROUND(I119*H119,2)</f>
        <v>0</v>
      </c>
      <c r="BL119" s="14" t="s">
        <v>135</v>
      </c>
      <c r="BM119" s="195" t="s">
        <v>431</v>
      </c>
    </row>
    <row r="120" s="2" customFormat="1">
      <c r="A120" s="35"/>
      <c r="B120" s="36"/>
      <c r="C120" s="37"/>
      <c r="D120" s="197" t="s">
        <v>138</v>
      </c>
      <c r="E120" s="37"/>
      <c r="F120" s="198" t="s">
        <v>195</v>
      </c>
      <c r="G120" s="37"/>
      <c r="H120" s="37"/>
      <c r="I120" s="199"/>
      <c r="J120" s="37"/>
      <c r="K120" s="37"/>
      <c r="L120" s="41"/>
      <c r="M120" s="200"/>
      <c r="N120" s="201"/>
      <c r="O120" s="81"/>
      <c r="P120" s="81"/>
      <c r="Q120" s="81"/>
      <c r="R120" s="81"/>
      <c r="S120" s="81"/>
      <c r="T120" s="82"/>
      <c r="U120" s="35"/>
      <c r="V120" s="35"/>
      <c r="W120" s="35"/>
      <c r="X120" s="35"/>
      <c r="Y120" s="35"/>
      <c r="Z120" s="35"/>
      <c r="AA120" s="35"/>
      <c r="AB120" s="35"/>
      <c r="AC120" s="35"/>
      <c r="AD120" s="35"/>
      <c r="AE120" s="35"/>
      <c r="AT120" s="14" t="s">
        <v>138</v>
      </c>
      <c r="AU120" s="14" t="s">
        <v>72</v>
      </c>
    </row>
    <row r="121" s="2" customFormat="1" ht="16.5" customHeight="1">
      <c r="A121" s="35"/>
      <c r="B121" s="36"/>
      <c r="C121" s="183" t="s">
        <v>201</v>
      </c>
      <c r="D121" s="183" t="s">
        <v>131</v>
      </c>
      <c r="E121" s="184" t="s">
        <v>202</v>
      </c>
      <c r="F121" s="185" t="s">
        <v>203</v>
      </c>
      <c r="G121" s="186" t="s">
        <v>187</v>
      </c>
      <c r="H121" s="187">
        <v>75</v>
      </c>
      <c r="I121" s="188"/>
      <c r="J121" s="189">
        <f>ROUND(I121*H121,2)</f>
        <v>0</v>
      </c>
      <c r="K121" s="190"/>
      <c r="L121" s="41"/>
      <c r="M121" s="191" t="s">
        <v>19</v>
      </c>
      <c r="N121" s="192" t="s">
        <v>43</v>
      </c>
      <c r="O121" s="81"/>
      <c r="P121" s="193">
        <f>O121*H121</f>
        <v>0</v>
      </c>
      <c r="Q121" s="193">
        <v>0</v>
      </c>
      <c r="R121" s="193">
        <f>Q121*H121</f>
        <v>0</v>
      </c>
      <c r="S121" s="193">
        <v>0</v>
      </c>
      <c r="T121" s="194">
        <f>S121*H121</f>
        <v>0</v>
      </c>
      <c r="U121" s="35"/>
      <c r="V121" s="35"/>
      <c r="W121" s="35"/>
      <c r="X121" s="35"/>
      <c r="Y121" s="35"/>
      <c r="Z121" s="35"/>
      <c r="AA121" s="35"/>
      <c r="AB121" s="35"/>
      <c r="AC121" s="35"/>
      <c r="AD121" s="35"/>
      <c r="AE121" s="35"/>
      <c r="AR121" s="195" t="s">
        <v>135</v>
      </c>
      <c r="AT121" s="195" t="s">
        <v>131</v>
      </c>
      <c r="AU121" s="195" t="s">
        <v>72</v>
      </c>
      <c r="AY121" s="14" t="s">
        <v>136</v>
      </c>
      <c r="BE121" s="196">
        <f>IF(N121="základní",J121,0)</f>
        <v>0</v>
      </c>
      <c r="BF121" s="196">
        <f>IF(N121="snížená",J121,0)</f>
        <v>0</v>
      </c>
      <c r="BG121" s="196">
        <f>IF(N121="zákl. přenesená",J121,0)</f>
        <v>0</v>
      </c>
      <c r="BH121" s="196">
        <f>IF(N121="sníž. přenesená",J121,0)</f>
        <v>0</v>
      </c>
      <c r="BI121" s="196">
        <f>IF(N121="nulová",J121,0)</f>
        <v>0</v>
      </c>
      <c r="BJ121" s="14" t="s">
        <v>79</v>
      </c>
      <c r="BK121" s="196">
        <f>ROUND(I121*H121,2)</f>
        <v>0</v>
      </c>
      <c r="BL121" s="14" t="s">
        <v>135</v>
      </c>
      <c r="BM121" s="195" t="s">
        <v>432</v>
      </c>
    </row>
    <row r="122" s="2" customFormat="1">
      <c r="A122" s="35"/>
      <c r="B122" s="36"/>
      <c r="C122" s="37"/>
      <c r="D122" s="197" t="s">
        <v>138</v>
      </c>
      <c r="E122" s="37"/>
      <c r="F122" s="198" t="s">
        <v>205</v>
      </c>
      <c r="G122" s="37"/>
      <c r="H122" s="37"/>
      <c r="I122" s="199"/>
      <c r="J122" s="37"/>
      <c r="K122" s="37"/>
      <c r="L122" s="41"/>
      <c r="M122" s="200"/>
      <c r="N122" s="201"/>
      <c r="O122" s="81"/>
      <c r="P122" s="81"/>
      <c r="Q122" s="81"/>
      <c r="R122" s="81"/>
      <c r="S122" s="81"/>
      <c r="T122" s="82"/>
      <c r="U122" s="35"/>
      <c r="V122" s="35"/>
      <c r="W122" s="35"/>
      <c r="X122" s="35"/>
      <c r="Y122" s="35"/>
      <c r="Z122" s="35"/>
      <c r="AA122" s="35"/>
      <c r="AB122" s="35"/>
      <c r="AC122" s="35"/>
      <c r="AD122" s="35"/>
      <c r="AE122" s="35"/>
      <c r="AT122" s="14" t="s">
        <v>138</v>
      </c>
      <c r="AU122" s="14" t="s">
        <v>72</v>
      </c>
    </row>
    <row r="123" s="2" customFormat="1" ht="16.5" customHeight="1">
      <c r="A123" s="35"/>
      <c r="B123" s="36"/>
      <c r="C123" s="183" t="s">
        <v>206</v>
      </c>
      <c r="D123" s="183" t="s">
        <v>131</v>
      </c>
      <c r="E123" s="184" t="s">
        <v>207</v>
      </c>
      <c r="F123" s="185" t="s">
        <v>208</v>
      </c>
      <c r="G123" s="186" t="s">
        <v>187</v>
      </c>
      <c r="H123" s="187">
        <v>70</v>
      </c>
      <c r="I123" s="188"/>
      <c r="J123" s="189">
        <f>ROUND(I123*H123,2)</f>
        <v>0</v>
      </c>
      <c r="K123" s="190"/>
      <c r="L123" s="41"/>
      <c r="M123" s="191" t="s">
        <v>19</v>
      </c>
      <c r="N123" s="192" t="s">
        <v>43</v>
      </c>
      <c r="O123" s="81"/>
      <c r="P123" s="193">
        <f>O123*H123</f>
        <v>0</v>
      </c>
      <c r="Q123" s="193">
        <v>0</v>
      </c>
      <c r="R123" s="193">
        <f>Q123*H123</f>
        <v>0</v>
      </c>
      <c r="S123" s="193">
        <v>0</v>
      </c>
      <c r="T123" s="194">
        <f>S123*H123</f>
        <v>0</v>
      </c>
      <c r="U123" s="35"/>
      <c r="V123" s="35"/>
      <c r="W123" s="35"/>
      <c r="X123" s="35"/>
      <c r="Y123" s="35"/>
      <c r="Z123" s="35"/>
      <c r="AA123" s="35"/>
      <c r="AB123" s="35"/>
      <c r="AC123" s="35"/>
      <c r="AD123" s="35"/>
      <c r="AE123" s="35"/>
      <c r="AR123" s="195" t="s">
        <v>135</v>
      </c>
      <c r="AT123" s="195" t="s">
        <v>131</v>
      </c>
      <c r="AU123" s="195" t="s">
        <v>72</v>
      </c>
      <c r="AY123" s="14" t="s">
        <v>136</v>
      </c>
      <c r="BE123" s="196">
        <f>IF(N123="základní",J123,0)</f>
        <v>0</v>
      </c>
      <c r="BF123" s="196">
        <f>IF(N123="snížená",J123,0)</f>
        <v>0</v>
      </c>
      <c r="BG123" s="196">
        <f>IF(N123="zákl. přenesená",J123,0)</f>
        <v>0</v>
      </c>
      <c r="BH123" s="196">
        <f>IF(N123="sníž. přenesená",J123,0)</f>
        <v>0</v>
      </c>
      <c r="BI123" s="196">
        <f>IF(N123="nulová",J123,0)</f>
        <v>0</v>
      </c>
      <c r="BJ123" s="14" t="s">
        <v>79</v>
      </c>
      <c r="BK123" s="196">
        <f>ROUND(I123*H123,2)</f>
        <v>0</v>
      </c>
      <c r="BL123" s="14" t="s">
        <v>135</v>
      </c>
      <c r="BM123" s="195" t="s">
        <v>433</v>
      </c>
    </row>
    <row r="124" s="2" customFormat="1">
      <c r="A124" s="35"/>
      <c r="B124" s="36"/>
      <c r="C124" s="37"/>
      <c r="D124" s="197" t="s">
        <v>138</v>
      </c>
      <c r="E124" s="37"/>
      <c r="F124" s="198" t="s">
        <v>210</v>
      </c>
      <c r="G124" s="37"/>
      <c r="H124" s="37"/>
      <c r="I124" s="199"/>
      <c r="J124" s="37"/>
      <c r="K124" s="37"/>
      <c r="L124" s="41"/>
      <c r="M124" s="200"/>
      <c r="N124" s="201"/>
      <c r="O124" s="81"/>
      <c r="P124" s="81"/>
      <c r="Q124" s="81"/>
      <c r="R124" s="81"/>
      <c r="S124" s="81"/>
      <c r="T124" s="82"/>
      <c r="U124" s="35"/>
      <c r="V124" s="35"/>
      <c r="W124" s="35"/>
      <c r="X124" s="35"/>
      <c r="Y124" s="35"/>
      <c r="Z124" s="35"/>
      <c r="AA124" s="35"/>
      <c r="AB124" s="35"/>
      <c r="AC124" s="35"/>
      <c r="AD124" s="35"/>
      <c r="AE124" s="35"/>
      <c r="AT124" s="14" t="s">
        <v>138</v>
      </c>
      <c r="AU124" s="14" t="s">
        <v>72</v>
      </c>
    </row>
    <row r="125" s="2" customFormat="1" ht="16.5" customHeight="1">
      <c r="A125" s="35"/>
      <c r="B125" s="36"/>
      <c r="C125" s="225" t="s">
        <v>211</v>
      </c>
      <c r="D125" s="225" t="s">
        <v>177</v>
      </c>
      <c r="E125" s="226" t="s">
        <v>212</v>
      </c>
      <c r="F125" s="227" t="s">
        <v>213</v>
      </c>
      <c r="G125" s="228" t="s">
        <v>187</v>
      </c>
      <c r="H125" s="229">
        <v>70</v>
      </c>
      <c r="I125" s="230"/>
      <c r="J125" s="231">
        <f>ROUND(I125*H125,2)</f>
        <v>0</v>
      </c>
      <c r="K125" s="232"/>
      <c r="L125" s="233"/>
      <c r="M125" s="234" t="s">
        <v>19</v>
      </c>
      <c r="N125" s="235" t="s">
        <v>43</v>
      </c>
      <c r="O125" s="81"/>
      <c r="P125" s="193">
        <f>O125*H125</f>
        <v>0</v>
      </c>
      <c r="Q125" s="193">
        <v>0.01006</v>
      </c>
      <c r="R125" s="193">
        <f>Q125*H125</f>
        <v>0.70419999999999994</v>
      </c>
      <c r="S125" s="193">
        <v>0</v>
      </c>
      <c r="T125" s="194">
        <f>S125*H125</f>
        <v>0</v>
      </c>
      <c r="U125" s="35"/>
      <c r="V125" s="35"/>
      <c r="W125" s="35"/>
      <c r="X125" s="35"/>
      <c r="Y125" s="35"/>
      <c r="Z125" s="35"/>
      <c r="AA125" s="35"/>
      <c r="AB125" s="35"/>
      <c r="AC125" s="35"/>
      <c r="AD125" s="35"/>
      <c r="AE125" s="35"/>
      <c r="AR125" s="195" t="s">
        <v>184</v>
      </c>
      <c r="AT125" s="195" t="s">
        <v>177</v>
      </c>
      <c r="AU125" s="195" t="s">
        <v>72</v>
      </c>
      <c r="AY125" s="14" t="s">
        <v>136</v>
      </c>
      <c r="BE125" s="196">
        <f>IF(N125="základní",J125,0)</f>
        <v>0</v>
      </c>
      <c r="BF125" s="196">
        <f>IF(N125="snížená",J125,0)</f>
        <v>0</v>
      </c>
      <c r="BG125" s="196">
        <f>IF(N125="zákl. přenesená",J125,0)</f>
        <v>0</v>
      </c>
      <c r="BH125" s="196">
        <f>IF(N125="sníž. přenesená",J125,0)</f>
        <v>0</v>
      </c>
      <c r="BI125" s="196">
        <f>IF(N125="nulová",J125,0)</f>
        <v>0</v>
      </c>
      <c r="BJ125" s="14" t="s">
        <v>79</v>
      </c>
      <c r="BK125" s="196">
        <f>ROUND(I125*H125,2)</f>
        <v>0</v>
      </c>
      <c r="BL125" s="14" t="s">
        <v>135</v>
      </c>
      <c r="BM125" s="195" t="s">
        <v>434</v>
      </c>
    </row>
    <row r="126" s="2" customFormat="1">
      <c r="A126" s="35"/>
      <c r="B126" s="36"/>
      <c r="C126" s="37"/>
      <c r="D126" s="197" t="s">
        <v>138</v>
      </c>
      <c r="E126" s="37"/>
      <c r="F126" s="198" t="s">
        <v>213</v>
      </c>
      <c r="G126" s="37"/>
      <c r="H126" s="37"/>
      <c r="I126" s="199"/>
      <c r="J126" s="37"/>
      <c r="K126" s="37"/>
      <c r="L126" s="41"/>
      <c r="M126" s="200"/>
      <c r="N126" s="201"/>
      <c r="O126" s="81"/>
      <c r="P126" s="81"/>
      <c r="Q126" s="81"/>
      <c r="R126" s="81"/>
      <c r="S126" s="81"/>
      <c r="T126" s="82"/>
      <c r="U126" s="35"/>
      <c r="V126" s="35"/>
      <c r="W126" s="35"/>
      <c r="X126" s="35"/>
      <c r="Y126" s="35"/>
      <c r="Z126" s="35"/>
      <c r="AA126" s="35"/>
      <c r="AB126" s="35"/>
      <c r="AC126" s="35"/>
      <c r="AD126" s="35"/>
      <c r="AE126" s="35"/>
      <c r="AT126" s="14" t="s">
        <v>138</v>
      </c>
      <c r="AU126" s="14" t="s">
        <v>72</v>
      </c>
    </row>
    <row r="127" s="2" customFormat="1" ht="16.5" customHeight="1">
      <c r="A127" s="35"/>
      <c r="B127" s="36"/>
      <c r="C127" s="225" t="s">
        <v>215</v>
      </c>
      <c r="D127" s="225" t="s">
        <v>177</v>
      </c>
      <c r="E127" s="226" t="s">
        <v>216</v>
      </c>
      <c r="F127" s="227" t="s">
        <v>217</v>
      </c>
      <c r="G127" s="228" t="s">
        <v>187</v>
      </c>
      <c r="H127" s="229">
        <v>6232</v>
      </c>
      <c r="I127" s="230"/>
      <c r="J127" s="231">
        <f>ROUND(I127*H127,2)</f>
        <v>0</v>
      </c>
      <c r="K127" s="232"/>
      <c r="L127" s="233"/>
      <c r="M127" s="234" t="s">
        <v>19</v>
      </c>
      <c r="N127" s="235" t="s">
        <v>43</v>
      </c>
      <c r="O127" s="81"/>
      <c r="P127" s="193">
        <f>O127*H127</f>
        <v>0</v>
      </c>
      <c r="Q127" s="193">
        <v>0.00018000000000000001</v>
      </c>
      <c r="R127" s="193">
        <f>Q127*H127</f>
        <v>1.1217600000000001</v>
      </c>
      <c r="S127" s="193">
        <v>0</v>
      </c>
      <c r="T127" s="194">
        <f>S127*H127</f>
        <v>0</v>
      </c>
      <c r="U127" s="35"/>
      <c r="V127" s="35"/>
      <c r="W127" s="35"/>
      <c r="X127" s="35"/>
      <c r="Y127" s="35"/>
      <c r="Z127" s="35"/>
      <c r="AA127" s="35"/>
      <c r="AB127" s="35"/>
      <c r="AC127" s="35"/>
      <c r="AD127" s="35"/>
      <c r="AE127" s="35"/>
      <c r="AR127" s="195" t="s">
        <v>181</v>
      </c>
      <c r="AT127" s="195" t="s">
        <v>177</v>
      </c>
      <c r="AU127" s="195" t="s">
        <v>72</v>
      </c>
      <c r="AY127" s="14" t="s">
        <v>136</v>
      </c>
      <c r="BE127" s="196">
        <f>IF(N127="základní",J127,0)</f>
        <v>0</v>
      </c>
      <c r="BF127" s="196">
        <f>IF(N127="snížená",J127,0)</f>
        <v>0</v>
      </c>
      <c r="BG127" s="196">
        <f>IF(N127="zákl. přenesená",J127,0)</f>
        <v>0</v>
      </c>
      <c r="BH127" s="196">
        <f>IF(N127="sníž. přenesená",J127,0)</f>
        <v>0</v>
      </c>
      <c r="BI127" s="196">
        <f>IF(N127="nulová",J127,0)</f>
        <v>0</v>
      </c>
      <c r="BJ127" s="14" t="s">
        <v>79</v>
      </c>
      <c r="BK127" s="196">
        <f>ROUND(I127*H127,2)</f>
        <v>0</v>
      </c>
      <c r="BL127" s="14" t="s">
        <v>181</v>
      </c>
      <c r="BM127" s="195" t="s">
        <v>435</v>
      </c>
    </row>
    <row r="128" s="2" customFormat="1">
      <c r="A128" s="35"/>
      <c r="B128" s="36"/>
      <c r="C128" s="37"/>
      <c r="D128" s="197" t="s">
        <v>138</v>
      </c>
      <c r="E128" s="37"/>
      <c r="F128" s="198" t="s">
        <v>217</v>
      </c>
      <c r="G128" s="37"/>
      <c r="H128" s="37"/>
      <c r="I128" s="199"/>
      <c r="J128" s="37"/>
      <c r="K128" s="37"/>
      <c r="L128" s="41"/>
      <c r="M128" s="200"/>
      <c r="N128" s="201"/>
      <c r="O128" s="81"/>
      <c r="P128" s="81"/>
      <c r="Q128" s="81"/>
      <c r="R128" s="81"/>
      <c r="S128" s="81"/>
      <c r="T128" s="82"/>
      <c r="U128" s="35"/>
      <c r="V128" s="35"/>
      <c r="W128" s="35"/>
      <c r="X128" s="35"/>
      <c r="Y128" s="35"/>
      <c r="Z128" s="35"/>
      <c r="AA128" s="35"/>
      <c r="AB128" s="35"/>
      <c r="AC128" s="35"/>
      <c r="AD128" s="35"/>
      <c r="AE128" s="35"/>
      <c r="AT128" s="14" t="s">
        <v>138</v>
      </c>
      <c r="AU128" s="14" t="s">
        <v>72</v>
      </c>
    </row>
    <row r="129" s="10" customFormat="1">
      <c r="A129" s="10"/>
      <c r="B129" s="202"/>
      <c r="C129" s="203"/>
      <c r="D129" s="197" t="s">
        <v>140</v>
      </c>
      <c r="E129" s="204" t="s">
        <v>19</v>
      </c>
      <c r="F129" s="205" t="s">
        <v>436</v>
      </c>
      <c r="G129" s="203"/>
      <c r="H129" s="206">
        <v>6232</v>
      </c>
      <c r="I129" s="207"/>
      <c r="J129" s="203"/>
      <c r="K129" s="203"/>
      <c r="L129" s="208"/>
      <c r="M129" s="209"/>
      <c r="N129" s="210"/>
      <c r="O129" s="210"/>
      <c r="P129" s="210"/>
      <c r="Q129" s="210"/>
      <c r="R129" s="210"/>
      <c r="S129" s="210"/>
      <c r="T129" s="211"/>
      <c r="U129" s="10"/>
      <c r="V129" s="10"/>
      <c r="W129" s="10"/>
      <c r="X129" s="10"/>
      <c r="Y129" s="10"/>
      <c r="Z129" s="10"/>
      <c r="AA129" s="10"/>
      <c r="AB129" s="10"/>
      <c r="AC129" s="10"/>
      <c r="AD129" s="10"/>
      <c r="AE129" s="10"/>
      <c r="AT129" s="212" t="s">
        <v>140</v>
      </c>
      <c r="AU129" s="212" t="s">
        <v>72</v>
      </c>
      <c r="AV129" s="10" t="s">
        <v>81</v>
      </c>
      <c r="AW129" s="10" t="s">
        <v>33</v>
      </c>
      <c r="AX129" s="10" t="s">
        <v>79</v>
      </c>
      <c r="AY129" s="212" t="s">
        <v>136</v>
      </c>
    </row>
    <row r="130" s="2" customFormat="1" ht="16.5" customHeight="1">
      <c r="A130" s="35"/>
      <c r="B130" s="36"/>
      <c r="C130" s="225" t="s">
        <v>8</v>
      </c>
      <c r="D130" s="225" t="s">
        <v>177</v>
      </c>
      <c r="E130" s="226" t="s">
        <v>220</v>
      </c>
      <c r="F130" s="227" t="s">
        <v>221</v>
      </c>
      <c r="G130" s="228" t="s">
        <v>187</v>
      </c>
      <c r="H130" s="229">
        <v>12464</v>
      </c>
      <c r="I130" s="230"/>
      <c r="J130" s="231">
        <f>ROUND(I130*H130,2)</f>
        <v>0</v>
      </c>
      <c r="K130" s="232"/>
      <c r="L130" s="233"/>
      <c r="M130" s="234" t="s">
        <v>19</v>
      </c>
      <c r="N130" s="235" t="s">
        <v>43</v>
      </c>
      <c r="O130" s="81"/>
      <c r="P130" s="193">
        <f>O130*H130</f>
        <v>0</v>
      </c>
      <c r="Q130" s="193">
        <v>0.00123</v>
      </c>
      <c r="R130" s="193">
        <f>Q130*H130</f>
        <v>15.33072</v>
      </c>
      <c r="S130" s="193">
        <v>0</v>
      </c>
      <c r="T130" s="194">
        <f>S130*H130</f>
        <v>0</v>
      </c>
      <c r="U130" s="35"/>
      <c r="V130" s="35"/>
      <c r="W130" s="35"/>
      <c r="X130" s="35"/>
      <c r="Y130" s="35"/>
      <c r="Z130" s="35"/>
      <c r="AA130" s="35"/>
      <c r="AB130" s="35"/>
      <c r="AC130" s="35"/>
      <c r="AD130" s="35"/>
      <c r="AE130" s="35"/>
      <c r="AR130" s="195" t="s">
        <v>181</v>
      </c>
      <c r="AT130" s="195" t="s">
        <v>177</v>
      </c>
      <c r="AU130" s="195" t="s">
        <v>72</v>
      </c>
      <c r="AY130" s="14" t="s">
        <v>136</v>
      </c>
      <c r="BE130" s="196">
        <f>IF(N130="základní",J130,0)</f>
        <v>0</v>
      </c>
      <c r="BF130" s="196">
        <f>IF(N130="snížená",J130,0)</f>
        <v>0</v>
      </c>
      <c r="BG130" s="196">
        <f>IF(N130="zákl. přenesená",J130,0)</f>
        <v>0</v>
      </c>
      <c r="BH130" s="196">
        <f>IF(N130="sníž. přenesená",J130,0)</f>
        <v>0</v>
      </c>
      <c r="BI130" s="196">
        <f>IF(N130="nulová",J130,0)</f>
        <v>0</v>
      </c>
      <c r="BJ130" s="14" t="s">
        <v>79</v>
      </c>
      <c r="BK130" s="196">
        <f>ROUND(I130*H130,2)</f>
        <v>0</v>
      </c>
      <c r="BL130" s="14" t="s">
        <v>181</v>
      </c>
      <c r="BM130" s="195" t="s">
        <v>437</v>
      </c>
    </row>
    <row r="131" s="2" customFormat="1">
      <c r="A131" s="35"/>
      <c r="B131" s="36"/>
      <c r="C131" s="37"/>
      <c r="D131" s="197" t="s">
        <v>138</v>
      </c>
      <c r="E131" s="37"/>
      <c r="F131" s="198" t="s">
        <v>221</v>
      </c>
      <c r="G131" s="37"/>
      <c r="H131" s="37"/>
      <c r="I131" s="199"/>
      <c r="J131" s="37"/>
      <c r="K131" s="37"/>
      <c r="L131" s="41"/>
      <c r="M131" s="200"/>
      <c r="N131" s="201"/>
      <c r="O131" s="81"/>
      <c r="P131" s="81"/>
      <c r="Q131" s="81"/>
      <c r="R131" s="81"/>
      <c r="S131" s="81"/>
      <c r="T131" s="82"/>
      <c r="U131" s="35"/>
      <c r="V131" s="35"/>
      <c r="W131" s="35"/>
      <c r="X131" s="35"/>
      <c r="Y131" s="35"/>
      <c r="Z131" s="35"/>
      <c r="AA131" s="35"/>
      <c r="AB131" s="35"/>
      <c r="AC131" s="35"/>
      <c r="AD131" s="35"/>
      <c r="AE131" s="35"/>
      <c r="AT131" s="14" t="s">
        <v>138</v>
      </c>
      <c r="AU131" s="14" t="s">
        <v>72</v>
      </c>
    </row>
    <row r="132" s="10" customFormat="1">
      <c r="A132" s="10"/>
      <c r="B132" s="202"/>
      <c r="C132" s="203"/>
      <c r="D132" s="197" t="s">
        <v>140</v>
      </c>
      <c r="E132" s="204" t="s">
        <v>19</v>
      </c>
      <c r="F132" s="205" t="s">
        <v>438</v>
      </c>
      <c r="G132" s="203"/>
      <c r="H132" s="206">
        <v>12464</v>
      </c>
      <c r="I132" s="207"/>
      <c r="J132" s="203"/>
      <c r="K132" s="203"/>
      <c r="L132" s="208"/>
      <c r="M132" s="209"/>
      <c r="N132" s="210"/>
      <c r="O132" s="210"/>
      <c r="P132" s="210"/>
      <c r="Q132" s="210"/>
      <c r="R132" s="210"/>
      <c r="S132" s="210"/>
      <c r="T132" s="211"/>
      <c r="U132" s="10"/>
      <c r="V132" s="10"/>
      <c r="W132" s="10"/>
      <c r="X132" s="10"/>
      <c r="Y132" s="10"/>
      <c r="Z132" s="10"/>
      <c r="AA132" s="10"/>
      <c r="AB132" s="10"/>
      <c r="AC132" s="10"/>
      <c r="AD132" s="10"/>
      <c r="AE132" s="10"/>
      <c r="AT132" s="212" t="s">
        <v>140</v>
      </c>
      <c r="AU132" s="212" t="s">
        <v>72</v>
      </c>
      <c r="AV132" s="10" t="s">
        <v>81</v>
      </c>
      <c r="AW132" s="10" t="s">
        <v>33</v>
      </c>
      <c r="AX132" s="10" t="s">
        <v>79</v>
      </c>
      <c r="AY132" s="212" t="s">
        <v>136</v>
      </c>
    </row>
    <row r="133" s="2" customFormat="1" ht="16.5" customHeight="1">
      <c r="A133" s="35"/>
      <c r="B133" s="36"/>
      <c r="C133" s="183" t="s">
        <v>224</v>
      </c>
      <c r="D133" s="183" t="s">
        <v>131</v>
      </c>
      <c r="E133" s="184" t="s">
        <v>225</v>
      </c>
      <c r="F133" s="185" t="s">
        <v>226</v>
      </c>
      <c r="G133" s="186" t="s">
        <v>144</v>
      </c>
      <c r="H133" s="187">
        <v>204.18799999999999</v>
      </c>
      <c r="I133" s="188"/>
      <c r="J133" s="189">
        <f>ROUND(I133*H133,2)</f>
        <v>0</v>
      </c>
      <c r="K133" s="190"/>
      <c r="L133" s="41"/>
      <c r="M133" s="191" t="s">
        <v>19</v>
      </c>
      <c r="N133" s="192" t="s">
        <v>43</v>
      </c>
      <c r="O133" s="81"/>
      <c r="P133" s="193">
        <f>O133*H133</f>
        <v>0</v>
      </c>
      <c r="Q133" s="193">
        <v>0</v>
      </c>
      <c r="R133" s="193">
        <f>Q133*H133</f>
        <v>0</v>
      </c>
      <c r="S133" s="193">
        <v>0</v>
      </c>
      <c r="T133" s="194">
        <f>S133*H133</f>
        <v>0</v>
      </c>
      <c r="U133" s="35"/>
      <c r="V133" s="35"/>
      <c r="W133" s="35"/>
      <c r="X133" s="35"/>
      <c r="Y133" s="35"/>
      <c r="Z133" s="35"/>
      <c r="AA133" s="35"/>
      <c r="AB133" s="35"/>
      <c r="AC133" s="35"/>
      <c r="AD133" s="35"/>
      <c r="AE133" s="35"/>
      <c r="AR133" s="195" t="s">
        <v>135</v>
      </c>
      <c r="AT133" s="195" t="s">
        <v>131</v>
      </c>
      <c r="AU133" s="195" t="s">
        <v>72</v>
      </c>
      <c r="AY133" s="14" t="s">
        <v>136</v>
      </c>
      <c r="BE133" s="196">
        <f>IF(N133="základní",J133,0)</f>
        <v>0</v>
      </c>
      <c r="BF133" s="196">
        <f>IF(N133="snížená",J133,0)</f>
        <v>0</v>
      </c>
      <c r="BG133" s="196">
        <f>IF(N133="zákl. přenesená",J133,0)</f>
        <v>0</v>
      </c>
      <c r="BH133" s="196">
        <f>IF(N133="sníž. přenesená",J133,0)</f>
        <v>0</v>
      </c>
      <c r="BI133" s="196">
        <f>IF(N133="nulová",J133,0)</f>
        <v>0</v>
      </c>
      <c r="BJ133" s="14" t="s">
        <v>79</v>
      </c>
      <c r="BK133" s="196">
        <f>ROUND(I133*H133,2)</f>
        <v>0</v>
      </c>
      <c r="BL133" s="14" t="s">
        <v>135</v>
      </c>
      <c r="BM133" s="195" t="s">
        <v>439</v>
      </c>
    </row>
    <row r="134" s="2" customFormat="1">
      <c r="A134" s="35"/>
      <c r="B134" s="36"/>
      <c r="C134" s="37"/>
      <c r="D134" s="197" t="s">
        <v>138</v>
      </c>
      <c r="E134" s="37"/>
      <c r="F134" s="198" t="s">
        <v>228</v>
      </c>
      <c r="G134" s="37"/>
      <c r="H134" s="37"/>
      <c r="I134" s="199"/>
      <c r="J134" s="37"/>
      <c r="K134" s="37"/>
      <c r="L134" s="41"/>
      <c r="M134" s="200"/>
      <c r="N134" s="201"/>
      <c r="O134" s="81"/>
      <c r="P134" s="81"/>
      <c r="Q134" s="81"/>
      <c r="R134" s="81"/>
      <c r="S134" s="81"/>
      <c r="T134" s="82"/>
      <c r="U134" s="35"/>
      <c r="V134" s="35"/>
      <c r="W134" s="35"/>
      <c r="X134" s="35"/>
      <c r="Y134" s="35"/>
      <c r="Z134" s="35"/>
      <c r="AA134" s="35"/>
      <c r="AB134" s="35"/>
      <c r="AC134" s="35"/>
      <c r="AD134" s="35"/>
      <c r="AE134" s="35"/>
      <c r="AT134" s="14" t="s">
        <v>138</v>
      </c>
      <c r="AU134" s="14" t="s">
        <v>72</v>
      </c>
    </row>
    <row r="135" s="10" customFormat="1">
      <c r="A135" s="10"/>
      <c r="B135" s="202"/>
      <c r="C135" s="203"/>
      <c r="D135" s="197" t="s">
        <v>140</v>
      </c>
      <c r="E135" s="204" t="s">
        <v>19</v>
      </c>
      <c r="F135" s="205" t="s">
        <v>440</v>
      </c>
      <c r="G135" s="203"/>
      <c r="H135" s="206">
        <v>70.5</v>
      </c>
      <c r="I135" s="207"/>
      <c r="J135" s="203"/>
      <c r="K135" s="203"/>
      <c r="L135" s="208"/>
      <c r="M135" s="209"/>
      <c r="N135" s="210"/>
      <c r="O135" s="210"/>
      <c r="P135" s="210"/>
      <c r="Q135" s="210"/>
      <c r="R135" s="210"/>
      <c r="S135" s="210"/>
      <c r="T135" s="211"/>
      <c r="U135" s="10"/>
      <c r="V135" s="10"/>
      <c r="W135" s="10"/>
      <c r="X135" s="10"/>
      <c r="Y135" s="10"/>
      <c r="Z135" s="10"/>
      <c r="AA135" s="10"/>
      <c r="AB135" s="10"/>
      <c r="AC135" s="10"/>
      <c r="AD135" s="10"/>
      <c r="AE135" s="10"/>
      <c r="AT135" s="212" t="s">
        <v>140</v>
      </c>
      <c r="AU135" s="212" t="s">
        <v>72</v>
      </c>
      <c r="AV135" s="10" t="s">
        <v>81</v>
      </c>
      <c r="AW135" s="10" t="s">
        <v>33</v>
      </c>
      <c r="AX135" s="10" t="s">
        <v>72</v>
      </c>
      <c r="AY135" s="212" t="s">
        <v>136</v>
      </c>
    </row>
    <row r="136" s="10" customFormat="1">
      <c r="A136" s="10"/>
      <c r="B136" s="202"/>
      <c r="C136" s="203"/>
      <c r="D136" s="197" t="s">
        <v>140</v>
      </c>
      <c r="E136" s="204" t="s">
        <v>19</v>
      </c>
      <c r="F136" s="205" t="s">
        <v>441</v>
      </c>
      <c r="G136" s="203"/>
      <c r="H136" s="206">
        <v>26.437999999999999</v>
      </c>
      <c r="I136" s="207"/>
      <c r="J136" s="203"/>
      <c r="K136" s="203"/>
      <c r="L136" s="208"/>
      <c r="M136" s="209"/>
      <c r="N136" s="210"/>
      <c r="O136" s="210"/>
      <c r="P136" s="210"/>
      <c r="Q136" s="210"/>
      <c r="R136" s="210"/>
      <c r="S136" s="210"/>
      <c r="T136" s="211"/>
      <c r="U136" s="10"/>
      <c r="V136" s="10"/>
      <c r="W136" s="10"/>
      <c r="X136" s="10"/>
      <c r="Y136" s="10"/>
      <c r="Z136" s="10"/>
      <c r="AA136" s="10"/>
      <c r="AB136" s="10"/>
      <c r="AC136" s="10"/>
      <c r="AD136" s="10"/>
      <c r="AE136" s="10"/>
      <c r="AT136" s="212" t="s">
        <v>140</v>
      </c>
      <c r="AU136" s="212" t="s">
        <v>72</v>
      </c>
      <c r="AV136" s="10" t="s">
        <v>81</v>
      </c>
      <c r="AW136" s="10" t="s">
        <v>33</v>
      </c>
      <c r="AX136" s="10" t="s">
        <v>72</v>
      </c>
      <c r="AY136" s="212" t="s">
        <v>136</v>
      </c>
    </row>
    <row r="137" s="10" customFormat="1">
      <c r="A137" s="10"/>
      <c r="B137" s="202"/>
      <c r="C137" s="203"/>
      <c r="D137" s="197" t="s">
        <v>140</v>
      </c>
      <c r="E137" s="204" t="s">
        <v>19</v>
      </c>
      <c r="F137" s="205" t="s">
        <v>442</v>
      </c>
      <c r="G137" s="203"/>
      <c r="H137" s="206">
        <v>78</v>
      </c>
      <c r="I137" s="207"/>
      <c r="J137" s="203"/>
      <c r="K137" s="203"/>
      <c r="L137" s="208"/>
      <c r="M137" s="209"/>
      <c r="N137" s="210"/>
      <c r="O137" s="210"/>
      <c r="P137" s="210"/>
      <c r="Q137" s="210"/>
      <c r="R137" s="210"/>
      <c r="S137" s="210"/>
      <c r="T137" s="211"/>
      <c r="U137" s="10"/>
      <c r="V137" s="10"/>
      <c r="W137" s="10"/>
      <c r="X137" s="10"/>
      <c r="Y137" s="10"/>
      <c r="Z137" s="10"/>
      <c r="AA137" s="10"/>
      <c r="AB137" s="10"/>
      <c r="AC137" s="10"/>
      <c r="AD137" s="10"/>
      <c r="AE137" s="10"/>
      <c r="AT137" s="212" t="s">
        <v>140</v>
      </c>
      <c r="AU137" s="212" t="s">
        <v>72</v>
      </c>
      <c r="AV137" s="10" t="s">
        <v>81</v>
      </c>
      <c r="AW137" s="10" t="s">
        <v>33</v>
      </c>
      <c r="AX137" s="10" t="s">
        <v>72</v>
      </c>
      <c r="AY137" s="212" t="s">
        <v>136</v>
      </c>
    </row>
    <row r="138" s="10" customFormat="1">
      <c r="A138" s="10"/>
      <c r="B138" s="202"/>
      <c r="C138" s="203"/>
      <c r="D138" s="197" t="s">
        <v>140</v>
      </c>
      <c r="E138" s="204" t="s">
        <v>19</v>
      </c>
      <c r="F138" s="205" t="s">
        <v>443</v>
      </c>
      <c r="G138" s="203"/>
      <c r="H138" s="206">
        <v>29.25</v>
      </c>
      <c r="I138" s="207"/>
      <c r="J138" s="203"/>
      <c r="K138" s="203"/>
      <c r="L138" s="208"/>
      <c r="M138" s="209"/>
      <c r="N138" s="210"/>
      <c r="O138" s="210"/>
      <c r="P138" s="210"/>
      <c r="Q138" s="210"/>
      <c r="R138" s="210"/>
      <c r="S138" s="210"/>
      <c r="T138" s="211"/>
      <c r="U138" s="10"/>
      <c r="V138" s="10"/>
      <c r="W138" s="10"/>
      <c r="X138" s="10"/>
      <c r="Y138" s="10"/>
      <c r="Z138" s="10"/>
      <c r="AA138" s="10"/>
      <c r="AB138" s="10"/>
      <c r="AC138" s="10"/>
      <c r="AD138" s="10"/>
      <c r="AE138" s="10"/>
      <c r="AT138" s="212" t="s">
        <v>140</v>
      </c>
      <c r="AU138" s="212" t="s">
        <v>72</v>
      </c>
      <c r="AV138" s="10" t="s">
        <v>81</v>
      </c>
      <c r="AW138" s="10" t="s">
        <v>33</v>
      </c>
      <c r="AX138" s="10" t="s">
        <v>72</v>
      </c>
      <c r="AY138" s="212" t="s">
        <v>136</v>
      </c>
    </row>
    <row r="139" s="11" customFormat="1">
      <c r="A139" s="11"/>
      <c r="B139" s="214"/>
      <c r="C139" s="215"/>
      <c r="D139" s="197" t="s">
        <v>140</v>
      </c>
      <c r="E139" s="216" t="s">
        <v>19</v>
      </c>
      <c r="F139" s="217" t="s">
        <v>162</v>
      </c>
      <c r="G139" s="215"/>
      <c r="H139" s="218">
        <v>204.18799999999999</v>
      </c>
      <c r="I139" s="219"/>
      <c r="J139" s="215"/>
      <c r="K139" s="215"/>
      <c r="L139" s="220"/>
      <c r="M139" s="221"/>
      <c r="N139" s="222"/>
      <c r="O139" s="222"/>
      <c r="P139" s="222"/>
      <c r="Q139" s="222"/>
      <c r="R139" s="222"/>
      <c r="S139" s="222"/>
      <c r="T139" s="223"/>
      <c r="U139" s="11"/>
      <c r="V139" s="11"/>
      <c r="W139" s="11"/>
      <c r="X139" s="11"/>
      <c r="Y139" s="11"/>
      <c r="Z139" s="11"/>
      <c r="AA139" s="11"/>
      <c r="AB139" s="11"/>
      <c r="AC139" s="11"/>
      <c r="AD139" s="11"/>
      <c r="AE139" s="11"/>
      <c r="AT139" s="224" t="s">
        <v>140</v>
      </c>
      <c r="AU139" s="224" t="s">
        <v>72</v>
      </c>
      <c r="AV139" s="11" t="s">
        <v>135</v>
      </c>
      <c r="AW139" s="11" t="s">
        <v>33</v>
      </c>
      <c r="AX139" s="11" t="s">
        <v>79</v>
      </c>
      <c r="AY139" s="224" t="s">
        <v>136</v>
      </c>
    </row>
    <row r="140" s="2" customFormat="1" ht="16.5" customHeight="1">
      <c r="A140" s="35"/>
      <c r="B140" s="36"/>
      <c r="C140" s="183" t="s">
        <v>233</v>
      </c>
      <c r="D140" s="183" t="s">
        <v>131</v>
      </c>
      <c r="E140" s="184" t="s">
        <v>240</v>
      </c>
      <c r="F140" s="185" t="s">
        <v>241</v>
      </c>
      <c r="G140" s="186" t="s">
        <v>180</v>
      </c>
      <c r="H140" s="187">
        <v>1.724</v>
      </c>
      <c r="I140" s="188"/>
      <c r="J140" s="189">
        <f>ROUND(I140*H140,2)</f>
        <v>0</v>
      </c>
      <c r="K140" s="190"/>
      <c r="L140" s="41"/>
      <c r="M140" s="191" t="s">
        <v>19</v>
      </c>
      <c r="N140" s="192" t="s">
        <v>43</v>
      </c>
      <c r="O140" s="81"/>
      <c r="P140" s="193">
        <f>O140*H140</f>
        <v>0</v>
      </c>
      <c r="Q140" s="193">
        <v>0</v>
      </c>
      <c r="R140" s="193">
        <f>Q140*H140</f>
        <v>0</v>
      </c>
      <c r="S140" s="193">
        <v>0</v>
      </c>
      <c r="T140" s="194">
        <f>S140*H140</f>
        <v>0</v>
      </c>
      <c r="U140" s="35"/>
      <c r="V140" s="35"/>
      <c r="W140" s="35"/>
      <c r="X140" s="35"/>
      <c r="Y140" s="35"/>
      <c r="Z140" s="35"/>
      <c r="AA140" s="35"/>
      <c r="AB140" s="35"/>
      <c r="AC140" s="35"/>
      <c r="AD140" s="35"/>
      <c r="AE140" s="35"/>
      <c r="AR140" s="195" t="s">
        <v>135</v>
      </c>
      <c r="AT140" s="195" t="s">
        <v>131</v>
      </c>
      <c r="AU140" s="195" t="s">
        <v>72</v>
      </c>
      <c r="AY140" s="14" t="s">
        <v>136</v>
      </c>
      <c r="BE140" s="196">
        <f>IF(N140="základní",J140,0)</f>
        <v>0</v>
      </c>
      <c r="BF140" s="196">
        <f>IF(N140="snížená",J140,0)</f>
        <v>0</v>
      </c>
      <c r="BG140" s="196">
        <f>IF(N140="zákl. přenesená",J140,0)</f>
        <v>0</v>
      </c>
      <c r="BH140" s="196">
        <f>IF(N140="sníž. přenesená",J140,0)</f>
        <v>0</v>
      </c>
      <c r="BI140" s="196">
        <f>IF(N140="nulová",J140,0)</f>
        <v>0</v>
      </c>
      <c r="BJ140" s="14" t="s">
        <v>79</v>
      </c>
      <c r="BK140" s="196">
        <f>ROUND(I140*H140,2)</f>
        <v>0</v>
      </c>
      <c r="BL140" s="14" t="s">
        <v>135</v>
      </c>
      <c r="BM140" s="195" t="s">
        <v>444</v>
      </c>
    </row>
    <row r="141" s="2" customFormat="1">
      <c r="A141" s="35"/>
      <c r="B141" s="36"/>
      <c r="C141" s="37"/>
      <c r="D141" s="197" t="s">
        <v>138</v>
      </c>
      <c r="E141" s="37"/>
      <c r="F141" s="198" t="s">
        <v>243</v>
      </c>
      <c r="G141" s="37"/>
      <c r="H141" s="37"/>
      <c r="I141" s="199"/>
      <c r="J141" s="37"/>
      <c r="K141" s="37"/>
      <c r="L141" s="41"/>
      <c r="M141" s="200"/>
      <c r="N141" s="201"/>
      <c r="O141" s="81"/>
      <c r="P141" s="81"/>
      <c r="Q141" s="81"/>
      <c r="R141" s="81"/>
      <c r="S141" s="81"/>
      <c r="T141" s="82"/>
      <c r="U141" s="35"/>
      <c r="V141" s="35"/>
      <c r="W141" s="35"/>
      <c r="X141" s="35"/>
      <c r="Y141" s="35"/>
      <c r="Z141" s="35"/>
      <c r="AA141" s="35"/>
      <c r="AB141" s="35"/>
      <c r="AC141" s="35"/>
      <c r="AD141" s="35"/>
      <c r="AE141" s="35"/>
      <c r="AT141" s="14" t="s">
        <v>138</v>
      </c>
      <c r="AU141" s="14" t="s">
        <v>72</v>
      </c>
    </row>
    <row r="142" s="10" customFormat="1">
      <c r="A142" s="10"/>
      <c r="B142" s="202"/>
      <c r="C142" s="203"/>
      <c r="D142" s="197" t="s">
        <v>140</v>
      </c>
      <c r="E142" s="204" t="s">
        <v>19</v>
      </c>
      <c r="F142" s="205" t="s">
        <v>445</v>
      </c>
      <c r="G142" s="203"/>
      <c r="H142" s="206">
        <v>1.724</v>
      </c>
      <c r="I142" s="207"/>
      <c r="J142" s="203"/>
      <c r="K142" s="203"/>
      <c r="L142" s="208"/>
      <c r="M142" s="209"/>
      <c r="N142" s="210"/>
      <c r="O142" s="210"/>
      <c r="P142" s="210"/>
      <c r="Q142" s="210"/>
      <c r="R142" s="210"/>
      <c r="S142" s="210"/>
      <c r="T142" s="211"/>
      <c r="U142" s="10"/>
      <c r="V142" s="10"/>
      <c r="W142" s="10"/>
      <c r="X142" s="10"/>
      <c r="Y142" s="10"/>
      <c r="Z142" s="10"/>
      <c r="AA142" s="10"/>
      <c r="AB142" s="10"/>
      <c r="AC142" s="10"/>
      <c r="AD142" s="10"/>
      <c r="AE142" s="10"/>
      <c r="AT142" s="212" t="s">
        <v>140</v>
      </c>
      <c r="AU142" s="212" t="s">
        <v>72</v>
      </c>
      <c r="AV142" s="10" t="s">
        <v>81</v>
      </c>
      <c r="AW142" s="10" t="s">
        <v>33</v>
      </c>
      <c r="AX142" s="10" t="s">
        <v>79</v>
      </c>
      <c r="AY142" s="212" t="s">
        <v>136</v>
      </c>
    </row>
    <row r="143" s="2" customFormat="1" ht="16.5" customHeight="1">
      <c r="A143" s="35"/>
      <c r="B143" s="36"/>
      <c r="C143" s="183" t="s">
        <v>239</v>
      </c>
      <c r="D143" s="183" t="s">
        <v>131</v>
      </c>
      <c r="E143" s="184" t="s">
        <v>246</v>
      </c>
      <c r="F143" s="185" t="s">
        <v>247</v>
      </c>
      <c r="G143" s="186" t="s">
        <v>180</v>
      </c>
      <c r="H143" s="187">
        <v>1827.4680000000001</v>
      </c>
      <c r="I143" s="188"/>
      <c r="J143" s="189">
        <f>ROUND(I143*H143,2)</f>
        <v>0</v>
      </c>
      <c r="K143" s="190"/>
      <c r="L143" s="41"/>
      <c r="M143" s="191" t="s">
        <v>19</v>
      </c>
      <c r="N143" s="192" t="s">
        <v>43</v>
      </c>
      <c r="O143" s="81"/>
      <c r="P143" s="193">
        <f>O143*H143</f>
        <v>0</v>
      </c>
      <c r="Q143" s="193">
        <v>0</v>
      </c>
      <c r="R143" s="193">
        <f>Q143*H143</f>
        <v>0</v>
      </c>
      <c r="S143" s="193">
        <v>0</v>
      </c>
      <c r="T143" s="194">
        <f>S143*H143</f>
        <v>0</v>
      </c>
      <c r="U143" s="35"/>
      <c r="V143" s="35"/>
      <c r="W143" s="35"/>
      <c r="X143" s="35"/>
      <c r="Y143" s="35"/>
      <c r="Z143" s="35"/>
      <c r="AA143" s="35"/>
      <c r="AB143" s="35"/>
      <c r="AC143" s="35"/>
      <c r="AD143" s="35"/>
      <c r="AE143" s="35"/>
      <c r="AR143" s="195" t="s">
        <v>135</v>
      </c>
      <c r="AT143" s="195" t="s">
        <v>131</v>
      </c>
      <c r="AU143" s="195" t="s">
        <v>72</v>
      </c>
      <c r="AY143" s="14" t="s">
        <v>136</v>
      </c>
      <c r="BE143" s="196">
        <f>IF(N143="základní",J143,0)</f>
        <v>0</v>
      </c>
      <c r="BF143" s="196">
        <f>IF(N143="snížená",J143,0)</f>
        <v>0</v>
      </c>
      <c r="BG143" s="196">
        <f>IF(N143="zákl. přenesená",J143,0)</f>
        <v>0</v>
      </c>
      <c r="BH143" s="196">
        <f>IF(N143="sníž. přenesená",J143,0)</f>
        <v>0</v>
      </c>
      <c r="BI143" s="196">
        <f>IF(N143="nulová",J143,0)</f>
        <v>0</v>
      </c>
      <c r="BJ143" s="14" t="s">
        <v>79</v>
      </c>
      <c r="BK143" s="196">
        <f>ROUND(I143*H143,2)</f>
        <v>0</v>
      </c>
      <c r="BL143" s="14" t="s">
        <v>135</v>
      </c>
      <c r="BM143" s="195" t="s">
        <v>446</v>
      </c>
    </row>
    <row r="144" s="2" customFormat="1">
      <c r="A144" s="35"/>
      <c r="B144" s="36"/>
      <c r="C144" s="37"/>
      <c r="D144" s="197" t="s">
        <v>138</v>
      </c>
      <c r="E144" s="37"/>
      <c r="F144" s="198" t="s">
        <v>249</v>
      </c>
      <c r="G144" s="37"/>
      <c r="H144" s="37"/>
      <c r="I144" s="199"/>
      <c r="J144" s="37"/>
      <c r="K144" s="37"/>
      <c r="L144" s="41"/>
      <c r="M144" s="200"/>
      <c r="N144" s="201"/>
      <c r="O144" s="81"/>
      <c r="P144" s="81"/>
      <c r="Q144" s="81"/>
      <c r="R144" s="81"/>
      <c r="S144" s="81"/>
      <c r="T144" s="82"/>
      <c r="U144" s="35"/>
      <c r="V144" s="35"/>
      <c r="W144" s="35"/>
      <c r="X144" s="35"/>
      <c r="Y144" s="35"/>
      <c r="Z144" s="35"/>
      <c r="AA144" s="35"/>
      <c r="AB144" s="35"/>
      <c r="AC144" s="35"/>
      <c r="AD144" s="35"/>
      <c r="AE144" s="35"/>
      <c r="AT144" s="14" t="s">
        <v>138</v>
      </c>
      <c r="AU144" s="14" t="s">
        <v>72</v>
      </c>
    </row>
    <row r="145" s="10" customFormat="1">
      <c r="A145" s="10"/>
      <c r="B145" s="202"/>
      <c r="C145" s="203"/>
      <c r="D145" s="197" t="s">
        <v>140</v>
      </c>
      <c r="E145" s="204" t="s">
        <v>19</v>
      </c>
      <c r="F145" s="205" t="s">
        <v>447</v>
      </c>
      <c r="G145" s="203"/>
      <c r="H145" s="206">
        <v>903.63999999999999</v>
      </c>
      <c r="I145" s="207"/>
      <c r="J145" s="203"/>
      <c r="K145" s="203"/>
      <c r="L145" s="208"/>
      <c r="M145" s="209"/>
      <c r="N145" s="210"/>
      <c r="O145" s="210"/>
      <c r="P145" s="210"/>
      <c r="Q145" s="210"/>
      <c r="R145" s="210"/>
      <c r="S145" s="210"/>
      <c r="T145" s="211"/>
      <c r="U145" s="10"/>
      <c r="V145" s="10"/>
      <c r="W145" s="10"/>
      <c r="X145" s="10"/>
      <c r="Y145" s="10"/>
      <c r="Z145" s="10"/>
      <c r="AA145" s="10"/>
      <c r="AB145" s="10"/>
      <c r="AC145" s="10"/>
      <c r="AD145" s="10"/>
      <c r="AE145" s="10"/>
      <c r="AT145" s="212" t="s">
        <v>140</v>
      </c>
      <c r="AU145" s="212" t="s">
        <v>72</v>
      </c>
      <c r="AV145" s="10" t="s">
        <v>81</v>
      </c>
      <c r="AW145" s="10" t="s">
        <v>33</v>
      </c>
      <c r="AX145" s="10" t="s">
        <v>72</v>
      </c>
      <c r="AY145" s="212" t="s">
        <v>136</v>
      </c>
    </row>
    <row r="146" s="10" customFormat="1">
      <c r="A146" s="10"/>
      <c r="B146" s="202"/>
      <c r="C146" s="203"/>
      <c r="D146" s="197" t="s">
        <v>140</v>
      </c>
      <c r="E146" s="204" t="s">
        <v>19</v>
      </c>
      <c r="F146" s="205" t="s">
        <v>448</v>
      </c>
      <c r="G146" s="203"/>
      <c r="H146" s="206">
        <v>914.62800000000004</v>
      </c>
      <c r="I146" s="207"/>
      <c r="J146" s="203"/>
      <c r="K146" s="203"/>
      <c r="L146" s="208"/>
      <c r="M146" s="209"/>
      <c r="N146" s="210"/>
      <c r="O146" s="210"/>
      <c r="P146" s="210"/>
      <c r="Q146" s="210"/>
      <c r="R146" s="210"/>
      <c r="S146" s="210"/>
      <c r="T146" s="211"/>
      <c r="U146" s="10"/>
      <c r="V146" s="10"/>
      <c r="W146" s="10"/>
      <c r="X146" s="10"/>
      <c r="Y146" s="10"/>
      <c r="Z146" s="10"/>
      <c r="AA146" s="10"/>
      <c r="AB146" s="10"/>
      <c r="AC146" s="10"/>
      <c r="AD146" s="10"/>
      <c r="AE146" s="10"/>
      <c r="AT146" s="212" t="s">
        <v>140</v>
      </c>
      <c r="AU146" s="212" t="s">
        <v>72</v>
      </c>
      <c r="AV146" s="10" t="s">
        <v>81</v>
      </c>
      <c r="AW146" s="10" t="s">
        <v>33</v>
      </c>
      <c r="AX146" s="10" t="s">
        <v>72</v>
      </c>
      <c r="AY146" s="212" t="s">
        <v>136</v>
      </c>
    </row>
    <row r="147" s="10" customFormat="1">
      <c r="A147" s="10"/>
      <c r="B147" s="202"/>
      <c r="C147" s="203"/>
      <c r="D147" s="197" t="s">
        <v>140</v>
      </c>
      <c r="E147" s="204" t="s">
        <v>19</v>
      </c>
      <c r="F147" s="205" t="s">
        <v>449</v>
      </c>
      <c r="G147" s="203"/>
      <c r="H147" s="206">
        <v>9.1999999999999993</v>
      </c>
      <c r="I147" s="207"/>
      <c r="J147" s="203"/>
      <c r="K147" s="203"/>
      <c r="L147" s="208"/>
      <c r="M147" s="209"/>
      <c r="N147" s="210"/>
      <c r="O147" s="210"/>
      <c r="P147" s="210"/>
      <c r="Q147" s="210"/>
      <c r="R147" s="210"/>
      <c r="S147" s="210"/>
      <c r="T147" s="211"/>
      <c r="U147" s="10"/>
      <c r="V147" s="10"/>
      <c r="W147" s="10"/>
      <c r="X147" s="10"/>
      <c r="Y147" s="10"/>
      <c r="Z147" s="10"/>
      <c r="AA147" s="10"/>
      <c r="AB147" s="10"/>
      <c r="AC147" s="10"/>
      <c r="AD147" s="10"/>
      <c r="AE147" s="10"/>
      <c r="AT147" s="212" t="s">
        <v>140</v>
      </c>
      <c r="AU147" s="212" t="s">
        <v>72</v>
      </c>
      <c r="AV147" s="10" t="s">
        <v>81</v>
      </c>
      <c r="AW147" s="10" t="s">
        <v>33</v>
      </c>
      <c r="AX147" s="10" t="s">
        <v>72</v>
      </c>
      <c r="AY147" s="212" t="s">
        <v>136</v>
      </c>
    </row>
    <row r="148" s="11" customFormat="1">
      <c r="A148" s="11"/>
      <c r="B148" s="214"/>
      <c r="C148" s="215"/>
      <c r="D148" s="197" t="s">
        <v>140</v>
      </c>
      <c r="E148" s="216" t="s">
        <v>19</v>
      </c>
      <c r="F148" s="217" t="s">
        <v>162</v>
      </c>
      <c r="G148" s="215"/>
      <c r="H148" s="218">
        <v>1827.4680000000001</v>
      </c>
      <c r="I148" s="219"/>
      <c r="J148" s="215"/>
      <c r="K148" s="215"/>
      <c r="L148" s="220"/>
      <c r="M148" s="221"/>
      <c r="N148" s="222"/>
      <c r="O148" s="222"/>
      <c r="P148" s="222"/>
      <c r="Q148" s="222"/>
      <c r="R148" s="222"/>
      <c r="S148" s="222"/>
      <c r="T148" s="223"/>
      <c r="U148" s="11"/>
      <c r="V148" s="11"/>
      <c r="W148" s="11"/>
      <c r="X148" s="11"/>
      <c r="Y148" s="11"/>
      <c r="Z148" s="11"/>
      <c r="AA148" s="11"/>
      <c r="AB148" s="11"/>
      <c r="AC148" s="11"/>
      <c r="AD148" s="11"/>
      <c r="AE148" s="11"/>
      <c r="AT148" s="224" t="s">
        <v>140</v>
      </c>
      <c r="AU148" s="224" t="s">
        <v>72</v>
      </c>
      <c r="AV148" s="11" t="s">
        <v>135</v>
      </c>
      <c r="AW148" s="11" t="s">
        <v>33</v>
      </c>
      <c r="AX148" s="11" t="s">
        <v>79</v>
      </c>
      <c r="AY148" s="224" t="s">
        <v>136</v>
      </c>
    </row>
    <row r="149" s="2" customFormat="1" ht="16.5" customHeight="1">
      <c r="A149" s="35"/>
      <c r="B149" s="36"/>
      <c r="C149" s="183" t="s">
        <v>245</v>
      </c>
      <c r="D149" s="183" t="s">
        <v>131</v>
      </c>
      <c r="E149" s="184" t="s">
        <v>253</v>
      </c>
      <c r="F149" s="185" t="s">
        <v>254</v>
      </c>
      <c r="G149" s="186" t="s">
        <v>180</v>
      </c>
      <c r="H149" s="187">
        <v>2916.9000000000001</v>
      </c>
      <c r="I149" s="188"/>
      <c r="J149" s="189">
        <f>ROUND(I149*H149,2)</f>
        <v>0</v>
      </c>
      <c r="K149" s="190"/>
      <c r="L149" s="41"/>
      <c r="M149" s="191" t="s">
        <v>19</v>
      </c>
      <c r="N149" s="192" t="s">
        <v>43</v>
      </c>
      <c r="O149" s="81"/>
      <c r="P149" s="193">
        <f>O149*H149</f>
        <v>0</v>
      </c>
      <c r="Q149" s="193">
        <v>0</v>
      </c>
      <c r="R149" s="193">
        <f>Q149*H149</f>
        <v>0</v>
      </c>
      <c r="S149" s="193">
        <v>0</v>
      </c>
      <c r="T149" s="194">
        <f>S149*H149</f>
        <v>0</v>
      </c>
      <c r="U149" s="35"/>
      <c r="V149" s="35"/>
      <c r="W149" s="35"/>
      <c r="X149" s="35"/>
      <c r="Y149" s="35"/>
      <c r="Z149" s="35"/>
      <c r="AA149" s="35"/>
      <c r="AB149" s="35"/>
      <c r="AC149" s="35"/>
      <c r="AD149" s="35"/>
      <c r="AE149" s="35"/>
      <c r="AR149" s="195" t="s">
        <v>255</v>
      </c>
      <c r="AT149" s="195" t="s">
        <v>131</v>
      </c>
      <c r="AU149" s="195" t="s">
        <v>72</v>
      </c>
      <c r="AY149" s="14" t="s">
        <v>136</v>
      </c>
      <c r="BE149" s="196">
        <f>IF(N149="základní",J149,0)</f>
        <v>0</v>
      </c>
      <c r="BF149" s="196">
        <f>IF(N149="snížená",J149,0)</f>
        <v>0</v>
      </c>
      <c r="BG149" s="196">
        <f>IF(N149="zákl. přenesená",J149,0)</f>
        <v>0</v>
      </c>
      <c r="BH149" s="196">
        <f>IF(N149="sníž. přenesená",J149,0)</f>
        <v>0</v>
      </c>
      <c r="BI149" s="196">
        <f>IF(N149="nulová",J149,0)</f>
        <v>0</v>
      </c>
      <c r="BJ149" s="14" t="s">
        <v>79</v>
      </c>
      <c r="BK149" s="196">
        <f>ROUND(I149*H149,2)</f>
        <v>0</v>
      </c>
      <c r="BL149" s="14" t="s">
        <v>255</v>
      </c>
      <c r="BM149" s="195" t="s">
        <v>450</v>
      </c>
    </row>
    <row r="150" s="2" customFormat="1">
      <c r="A150" s="35"/>
      <c r="B150" s="36"/>
      <c r="C150" s="37"/>
      <c r="D150" s="197" t="s">
        <v>138</v>
      </c>
      <c r="E150" s="37"/>
      <c r="F150" s="198" t="s">
        <v>257</v>
      </c>
      <c r="G150" s="37"/>
      <c r="H150" s="37"/>
      <c r="I150" s="199"/>
      <c r="J150" s="37"/>
      <c r="K150" s="37"/>
      <c r="L150" s="41"/>
      <c r="M150" s="200"/>
      <c r="N150" s="201"/>
      <c r="O150" s="81"/>
      <c r="P150" s="81"/>
      <c r="Q150" s="81"/>
      <c r="R150" s="81"/>
      <c r="S150" s="81"/>
      <c r="T150" s="82"/>
      <c r="U150" s="35"/>
      <c r="V150" s="35"/>
      <c r="W150" s="35"/>
      <c r="X150" s="35"/>
      <c r="Y150" s="35"/>
      <c r="Z150" s="35"/>
      <c r="AA150" s="35"/>
      <c r="AB150" s="35"/>
      <c r="AC150" s="35"/>
      <c r="AD150" s="35"/>
      <c r="AE150" s="35"/>
      <c r="AT150" s="14" t="s">
        <v>138</v>
      </c>
      <c r="AU150" s="14" t="s">
        <v>72</v>
      </c>
    </row>
    <row r="151" s="10" customFormat="1">
      <c r="A151" s="10"/>
      <c r="B151" s="202"/>
      <c r="C151" s="203"/>
      <c r="D151" s="197" t="s">
        <v>140</v>
      </c>
      <c r="E151" s="204" t="s">
        <v>19</v>
      </c>
      <c r="F151" s="205" t="s">
        <v>451</v>
      </c>
      <c r="G151" s="203"/>
      <c r="H151" s="206">
        <v>2916.9000000000001</v>
      </c>
      <c r="I151" s="207"/>
      <c r="J151" s="203"/>
      <c r="K151" s="203"/>
      <c r="L151" s="208"/>
      <c r="M151" s="209"/>
      <c r="N151" s="210"/>
      <c r="O151" s="210"/>
      <c r="P151" s="210"/>
      <c r="Q151" s="210"/>
      <c r="R151" s="210"/>
      <c r="S151" s="210"/>
      <c r="T151" s="211"/>
      <c r="U151" s="10"/>
      <c r="V151" s="10"/>
      <c r="W151" s="10"/>
      <c r="X151" s="10"/>
      <c r="Y151" s="10"/>
      <c r="Z151" s="10"/>
      <c r="AA151" s="10"/>
      <c r="AB151" s="10"/>
      <c r="AC151" s="10"/>
      <c r="AD151" s="10"/>
      <c r="AE151" s="10"/>
      <c r="AT151" s="212" t="s">
        <v>140</v>
      </c>
      <c r="AU151" s="212" t="s">
        <v>72</v>
      </c>
      <c r="AV151" s="10" t="s">
        <v>81</v>
      </c>
      <c r="AW151" s="10" t="s">
        <v>33</v>
      </c>
      <c r="AX151" s="10" t="s">
        <v>79</v>
      </c>
      <c r="AY151" s="212" t="s">
        <v>136</v>
      </c>
    </row>
    <row r="152" s="2" customFormat="1" ht="16.5" customHeight="1">
      <c r="A152" s="35"/>
      <c r="B152" s="36"/>
      <c r="C152" s="183" t="s">
        <v>252</v>
      </c>
      <c r="D152" s="183" t="s">
        <v>131</v>
      </c>
      <c r="E152" s="184" t="s">
        <v>234</v>
      </c>
      <c r="F152" s="185" t="s">
        <v>235</v>
      </c>
      <c r="G152" s="186" t="s">
        <v>180</v>
      </c>
      <c r="H152" s="187">
        <v>9.1999999999999993</v>
      </c>
      <c r="I152" s="188"/>
      <c r="J152" s="189">
        <f>ROUND(I152*H152,2)</f>
        <v>0</v>
      </c>
      <c r="K152" s="190"/>
      <c r="L152" s="41"/>
      <c r="M152" s="191" t="s">
        <v>19</v>
      </c>
      <c r="N152" s="192" t="s">
        <v>43</v>
      </c>
      <c r="O152" s="81"/>
      <c r="P152" s="193">
        <f>O152*H152</f>
        <v>0</v>
      </c>
      <c r="Q152" s="193">
        <v>0</v>
      </c>
      <c r="R152" s="193">
        <f>Q152*H152</f>
        <v>0</v>
      </c>
      <c r="S152" s="193">
        <v>0</v>
      </c>
      <c r="T152" s="194">
        <f>S152*H152</f>
        <v>0</v>
      </c>
      <c r="U152" s="35"/>
      <c r="V152" s="35"/>
      <c r="W152" s="35"/>
      <c r="X152" s="35"/>
      <c r="Y152" s="35"/>
      <c r="Z152" s="35"/>
      <c r="AA152" s="35"/>
      <c r="AB152" s="35"/>
      <c r="AC152" s="35"/>
      <c r="AD152" s="35"/>
      <c r="AE152" s="35"/>
      <c r="AR152" s="195" t="s">
        <v>255</v>
      </c>
      <c r="AT152" s="195" t="s">
        <v>131</v>
      </c>
      <c r="AU152" s="195" t="s">
        <v>72</v>
      </c>
      <c r="AY152" s="14" t="s">
        <v>136</v>
      </c>
      <c r="BE152" s="196">
        <f>IF(N152="základní",J152,0)</f>
        <v>0</v>
      </c>
      <c r="BF152" s="196">
        <f>IF(N152="snížená",J152,0)</f>
        <v>0</v>
      </c>
      <c r="BG152" s="196">
        <f>IF(N152="zákl. přenesená",J152,0)</f>
        <v>0</v>
      </c>
      <c r="BH152" s="196">
        <f>IF(N152="sníž. přenesená",J152,0)</f>
        <v>0</v>
      </c>
      <c r="BI152" s="196">
        <f>IF(N152="nulová",J152,0)</f>
        <v>0</v>
      </c>
      <c r="BJ152" s="14" t="s">
        <v>79</v>
      </c>
      <c r="BK152" s="196">
        <f>ROUND(I152*H152,2)</f>
        <v>0</v>
      </c>
      <c r="BL152" s="14" t="s">
        <v>255</v>
      </c>
      <c r="BM152" s="195" t="s">
        <v>452</v>
      </c>
    </row>
    <row r="153" s="2" customFormat="1">
      <c r="A153" s="35"/>
      <c r="B153" s="36"/>
      <c r="C153" s="37"/>
      <c r="D153" s="197" t="s">
        <v>138</v>
      </c>
      <c r="E153" s="37"/>
      <c r="F153" s="198" t="s">
        <v>237</v>
      </c>
      <c r="G153" s="37"/>
      <c r="H153" s="37"/>
      <c r="I153" s="199"/>
      <c r="J153" s="37"/>
      <c r="K153" s="37"/>
      <c r="L153" s="41"/>
      <c r="M153" s="200"/>
      <c r="N153" s="201"/>
      <c r="O153" s="81"/>
      <c r="P153" s="81"/>
      <c r="Q153" s="81"/>
      <c r="R153" s="81"/>
      <c r="S153" s="81"/>
      <c r="T153" s="82"/>
      <c r="U153" s="35"/>
      <c r="V153" s="35"/>
      <c r="W153" s="35"/>
      <c r="X153" s="35"/>
      <c r="Y153" s="35"/>
      <c r="Z153" s="35"/>
      <c r="AA153" s="35"/>
      <c r="AB153" s="35"/>
      <c r="AC153" s="35"/>
      <c r="AD153" s="35"/>
      <c r="AE153" s="35"/>
      <c r="AT153" s="14" t="s">
        <v>138</v>
      </c>
      <c r="AU153" s="14" t="s">
        <v>72</v>
      </c>
    </row>
    <row r="154" s="10" customFormat="1">
      <c r="A154" s="10"/>
      <c r="B154" s="202"/>
      <c r="C154" s="203"/>
      <c r="D154" s="197" t="s">
        <v>140</v>
      </c>
      <c r="E154" s="204" t="s">
        <v>19</v>
      </c>
      <c r="F154" s="205" t="s">
        <v>453</v>
      </c>
      <c r="G154" s="203"/>
      <c r="H154" s="206">
        <v>9.1999999999999993</v>
      </c>
      <c r="I154" s="207"/>
      <c r="J154" s="203"/>
      <c r="K154" s="203"/>
      <c r="L154" s="208"/>
      <c r="M154" s="209"/>
      <c r="N154" s="210"/>
      <c r="O154" s="210"/>
      <c r="P154" s="210"/>
      <c r="Q154" s="210"/>
      <c r="R154" s="210"/>
      <c r="S154" s="210"/>
      <c r="T154" s="211"/>
      <c r="U154" s="10"/>
      <c r="V154" s="10"/>
      <c r="W154" s="10"/>
      <c r="X154" s="10"/>
      <c r="Y154" s="10"/>
      <c r="Z154" s="10"/>
      <c r="AA154" s="10"/>
      <c r="AB154" s="10"/>
      <c r="AC154" s="10"/>
      <c r="AD154" s="10"/>
      <c r="AE154" s="10"/>
      <c r="AT154" s="212" t="s">
        <v>140</v>
      </c>
      <c r="AU154" s="212" t="s">
        <v>72</v>
      </c>
      <c r="AV154" s="10" t="s">
        <v>81</v>
      </c>
      <c r="AW154" s="10" t="s">
        <v>33</v>
      </c>
      <c r="AX154" s="10" t="s">
        <v>79</v>
      </c>
      <c r="AY154" s="212" t="s">
        <v>136</v>
      </c>
    </row>
    <row r="155" s="2" customFormat="1" ht="16.5" customHeight="1">
      <c r="A155" s="35"/>
      <c r="B155" s="36"/>
      <c r="C155" s="183" t="s">
        <v>7</v>
      </c>
      <c r="D155" s="183" t="s">
        <v>131</v>
      </c>
      <c r="E155" s="184" t="s">
        <v>259</v>
      </c>
      <c r="F155" s="185" t="s">
        <v>260</v>
      </c>
      <c r="G155" s="186" t="s">
        <v>187</v>
      </c>
      <c r="H155" s="187">
        <v>3</v>
      </c>
      <c r="I155" s="188"/>
      <c r="J155" s="189">
        <f>ROUND(I155*H155,2)</f>
        <v>0</v>
      </c>
      <c r="K155" s="190"/>
      <c r="L155" s="41"/>
      <c r="M155" s="191" t="s">
        <v>19</v>
      </c>
      <c r="N155" s="192" t="s">
        <v>43</v>
      </c>
      <c r="O155" s="81"/>
      <c r="P155" s="193">
        <f>O155*H155</f>
        <v>0</v>
      </c>
      <c r="Q155" s="193">
        <v>0</v>
      </c>
      <c r="R155" s="193">
        <f>Q155*H155</f>
        <v>0</v>
      </c>
      <c r="S155" s="193">
        <v>0</v>
      </c>
      <c r="T155" s="194">
        <f>S155*H155</f>
        <v>0</v>
      </c>
      <c r="U155" s="35"/>
      <c r="V155" s="35"/>
      <c r="W155" s="35"/>
      <c r="X155" s="35"/>
      <c r="Y155" s="35"/>
      <c r="Z155" s="35"/>
      <c r="AA155" s="35"/>
      <c r="AB155" s="35"/>
      <c r="AC155" s="35"/>
      <c r="AD155" s="35"/>
      <c r="AE155" s="35"/>
      <c r="AR155" s="195" t="s">
        <v>135</v>
      </c>
      <c r="AT155" s="195" t="s">
        <v>131</v>
      </c>
      <c r="AU155" s="195" t="s">
        <v>72</v>
      </c>
      <c r="AY155" s="14" t="s">
        <v>136</v>
      </c>
      <c r="BE155" s="196">
        <f>IF(N155="základní",J155,0)</f>
        <v>0</v>
      </c>
      <c r="BF155" s="196">
        <f>IF(N155="snížená",J155,0)</f>
        <v>0</v>
      </c>
      <c r="BG155" s="196">
        <f>IF(N155="zákl. přenesená",J155,0)</f>
        <v>0</v>
      </c>
      <c r="BH155" s="196">
        <f>IF(N155="sníž. přenesená",J155,0)</f>
        <v>0</v>
      </c>
      <c r="BI155" s="196">
        <f>IF(N155="nulová",J155,0)</f>
        <v>0</v>
      </c>
      <c r="BJ155" s="14" t="s">
        <v>79</v>
      </c>
      <c r="BK155" s="196">
        <f>ROUND(I155*H155,2)</f>
        <v>0</v>
      </c>
      <c r="BL155" s="14" t="s">
        <v>135</v>
      </c>
      <c r="BM155" s="195" t="s">
        <v>454</v>
      </c>
    </row>
    <row r="156" s="2" customFormat="1">
      <c r="A156" s="35"/>
      <c r="B156" s="36"/>
      <c r="C156" s="37"/>
      <c r="D156" s="197" t="s">
        <v>138</v>
      </c>
      <c r="E156" s="37"/>
      <c r="F156" s="198" t="s">
        <v>262</v>
      </c>
      <c r="G156" s="37"/>
      <c r="H156" s="37"/>
      <c r="I156" s="199"/>
      <c r="J156" s="37"/>
      <c r="K156" s="37"/>
      <c r="L156" s="41"/>
      <c r="M156" s="200"/>
      <c r="N156" s="201"/>
      <c r="O156" s="81"/>
      <c r="P156" s="81"/>
      <c r="Q156" s="81"/>
      <c r="R156" s="81"/>
      <c r="S156" s="81"/>
      <c r="T156" s="82"/>
      <c r="U156" s="35"/>
      <c r="V156" s="35"/>
      <c r="W156" s="35"/>
      <c r="X156" s="35"/>
      <c r="Y156" s="35"/>
      <c r="Z156" s="35"/>
      <c r="AA156" s="35"/>
      <c r="AB156" s="35"/>
      <c r="AC156" s="35"/>
      <c r="AD156" s="35"/>
      <c r="AE156" s="35"/>
      <c r="AT156" s="14" t="s">
        <v>138</v>
      </c>
      <c r="AU156" s="14" t="s">
        <v>72</v>
      </c>
    </row>
    <row r="157" s="10" customFormat="1">
      <c r="A157" s="10"/>
      <c r="B157" s="202"/>
      <c r="C157" s="203"/>
      <c r="D157" s="197" t="s">
        <v>140</v>
      </c>
      <c r="E157" s="204" t="s">
        <v>19</v>
      </c>
      <c r="F157" s="205" t="s">
        <v>455</v>
      </c>
      <c r="G157" s="203"/>
      <c r="H157" s="206">
        <v>3</v>
      </c>
      <c r="I157" s="207"/>
      <c r="J157" s="203"/>
      <c r="K157" s="203"/>
      <c r="L157" s="208"/>
      <c r="M157" s="209"/>
      <c r="N157" s="210"/>
      <c r="O157" s="210"/>
      <c r="P157" s="210"/>
      <c r="Q157" s="210"/>
      <c r="R157" s="210"/>
      <c r="S157" s="210"/>
      <c r="T157" s="211"/>
      <c r="U157" s="10"/>
      <c r="V157" s="10"/>
      <c r="W157" s="10"/>
      <c r="X157" s="10"/>
      <c r="Y157" s="10"/>
      <c r="Z157" s="10"/>
      <c r="AA157" s="10"/>
      <c r="AB157" s="10"/>
      <c r="AC157" s="10"/>
      <c r="AD157" s="10"/>
      <c r="AE157" s="10"/>
      <c r="AT157" s="212" t="s">
        <v>140</v>
      </c>
      <c r="AU157" s="212" t="s">
        <v>72</v>
      </c>
      <c r="AV157" s="10" t="s">
        <v>81</v>
      </c>
      <c r="AW157" s="10" t="s">
        <v>33</v>
      </c>
      <c r="AX157" s="10" t="s">
        <v>79</v>
      </c>
      <c r="AY157" s="212" t="s">
        <v>136</v>
      </c>
    </row>
    <row r="158" s="2" customFormat="1" ht="24.15" customHeight="1">
      <c r="A158" s="35"/>
      <c r="B158" s="36"/>
      <c r="C158" s="183" t="s">
        <v>264</v>
      </c>
      <c r="D158" s="183" t="s">
        <v>131</v>
      </c>
      <c r="E158" s="184" t="s">
        <v>265</v>
      </c>
      <c r="F158" s="185" t="s">
        <v>266</v>
      </c>
      <c r="G158" s="186" t="s">
        <v>180</v>
      </c>
      <c r="H158" s="187">
        <v>2079.962</v>
      </c>
      <c r="I158" s="188"/>
      <c r="J158" s="189">
        <f>ROUND(I158*H158,2)</f>
        <v>0</v>
      </c>
      <c r="K158" s="190"/>
      <c r="L158" s="41"/>
      <c r="M158" s="191" t="s">
        <v>19</v>
      </c>
      <c r="N158" s="192" t="s">
        <v>43</v>
      </c>
      <c r="O158" s="81"/>
      <c r="P158" s="193">
        <f>O158*H158</f>
        <v>0</v>
      </c>
      <c r="Q158" s="193">
        <v>0</v>
      </c>
      <c r="R158" s="193">
        <f>Q158*H158</f>
        <v>0</v>
      </c>
      <c r="S158" s="193">
        <v>0</v>
      </c>
      <c r="T158" s="194">
        <f>S158*H158</f>
        <v>0</v>
      </c>
      <c r="U158" s="35"/>
      <c r="V158" s="35"/>
      <c r="W158" s="35"/>
      <c r="X158" s="35"/>
      <c r="Y158" s="35"/>
      <c r="Z158" s="35"/>
      <c r="AA158" s="35"/>
      <c r="AB158" s="35"/>
      <c r="AC158" s="35"/>
      <c r="AD158" s="35"/>
      <c r="AE158" s="35"/>
      <c r="AR158" s="195" t="s">
        <v>255</v>
      </c>
      <c r="AT158" s="195" t="s">
        <v>131</v>
      </c>
      <c r="AU158" s="195" t="s">
        <v>72</v>
      </c>
      <c r="AY158" s="14" t="s">
        <v>136</v>
      </c>
      <c r="BE158" s="196">
        <f>IF(N158="základní",J158,0)</f>
        <v>0</v>
      </c>
      <c r="BF158" s="196">
        <f>IF(N158="snížená",J158,0)</f>
        <v>0</v>
      </c>
      <c r="BG158" s="196">
        <f>IF(N158="zákl. přenesená",J158,0)</f>
        <v>0</v>
      </c>
      <c r="BH158" s="196">
        <f>IF(N158="sníž. přenesená",J158,0)</f>
        <v>0</v>
      </c>
      <c r="BI158" s="196">
        <f>IF(N158="nulová",J158,0)</f>
        <v>0</v>
      </c>
      <c r="BJ158" s="14" t="s">
        <v>79</v>
      </c>
      <c r="BK158" s="196">
        <f>ROUND(I158*H158,2)</f>
        <v>0</v>
      </c>
      <c r="BL158" s="14" t="s">
        <v>255</v>
      </c>
      <c r="BM158" s="195" t="s">
        <v>456</v>
      </c>
    </row>
    <row r="159" s="2" customFormat="1">
      <c r="A159" s="35"/>
      <c r="B159" s="36"/>
      <c r="C159" s="37"/>
      <c r="D159" s="197" t="s">
        <v>138</v>
      </c>
      <c r="E159" s="37"/>
      <c r="F159" s="198" t="s">
        <v>268</v>
      </c>
      <c r="G159" s="37"/>
      <c r="H159" s="37"/>
      <c r="I159" s="199"/>
      <c r="J159" s="37"/>
      <c r="K159" s="37"/>
      <c r="L159" s="41"/>
      <c r="M159" s="200"/>
      <c r="N159" s="201"/>
      <c r="O159" s="81"/>
      <c r="P159" s="81"/>
      <c r="Q159" s="81"/>
      <c r="R159" s="81"/>
      <c r="S159" s="81"/>
      <c r="T159" s="82"/>
      <c r="U159" s="35"/>
      <c r="V159" s="35"/>
      <c r="W159" s="35"/>
      <c r="X159" s="35"/>
      <c r="Y159" s="35"/>
      <c r="Z159" s="35"/>
      <c r="AA159" s="35"/>
      <c r="AB159" s="35"/>
      <c r="AC159" s="35"/>
      <c r="AD159" s="35"/>
      <c r="AE159" s="35"/>
      <c r="AT159" s="14" t="s">
        <v>138</v>
      </c>
      <c r="AU159" s="14" t="s">
        <v>72</v>
      </c>
    </row>
    <row r="160" s="2" customFormat="1">
      <c r="A160" s="35"/>
      <c r="B160" s="36"/>
      <c r="C160" s="37"/>
      <c r="D160" s="197" t="s">
        <v>158</v>
      </c>
      <c r="E160" s="37"/>
      <c r="F160" s="213" t="s">
        <v>269</v>
      </c>
      <c r="G160" s="37"/>
      <c r="H160" s="37"/>
      <c r="I160" s="199"/>
      <c r="J160" s="37"/>
      <c r="K160" s="37"/>
      <c r="L160" s="41"/>
      <c r="M160" s="200"/>
      <c r="N160" s="201"/>
      <c r="O160" s="81"/>
      <c r="P160" s="81"/>
      <c r="Q160" s="81"/>
      <c r="R160" s="81"/>
      <c r="S160" s="81"/>
      <c r="T160" s="82"/>
      <c r="U160" s="35"/>
      <c r="V160" s="35"/>
      <c r="W160" s="35"/>
      <c r="X160" s="35"/>
      <c r="Y160" s="35"/>
      <c r="Z160" s="35"/>
      <c r="AA160" s="35"/>
      <c r="AB160" s="35"/>
      <c r="AC160" s="35"/>
      <c r="AD160" s="35"/>
      <c r="AE160" s="35"/>
      <c r="AT160" s="14" t="s">
        <v>158</v>
      </c>
      <c r="AU160" s="14" t="s">
        <v>72</v>
      </c>
    </row>
    <row r="161" s="10" customFormat="1">
      <c r="A161" s="10"/>
      <c r="B161" s="202"/>
      <c r="C161" s="203"/>
      <c r="D161" s="197" t="s">
        <v>140</v>
      </c>
      <c r="E161" s="204" t="s">
        <v>19</v>
      </c>
      <c r="F161" s="205" t="s">
        <v>457</v>
      </c>
      <c r="G161" s="203"/>
      <c r="H161" s="206">
        <v>2079.962</v>
      </c>
      <c r="I161" s="207"/>
      <c r="J161" s="203"/>
      <c r="K161" s="203"/>
      <c r="L161" s="208"/>
      <c r="M161" s="209"/>
      <c r="N161" s="210"/>
      <c r="O161" s="210"/>
      <c r="P161" s="210"/>
      <c r="Q161" s="210"/>
      <c r="R161" s="210"/>
      <c r="S161" s="210"/>
      <c r="T161" s="211"/>
      <c r="U161" s="10"/>
      <c r="V161" s="10"/>
      <c r="W161" s="10"/>
      <c r="X161" s="10"/>
      <c r="Y161" s="10"/>
      <c r="Z161" s="10"/>
      <c r="AA161" s="10"/>
      <c r="AB161" s="10"/>
      <c r="AC161" s="10"/>
      <c r="AD161" s="10"/>
      <c r="AE161" s="10"/>
      <c r="AT161" s="212" t="s">
        <v>140</v>
      </c>
      <c r="AU161" s="212" t="s">
        <v>72</v>
      </c>
      <c r="AV161" s="10" t="s">
        <v>81</v>
      </c>
      <c r="AW161" s="10" t="s">
        <v>33</v>
      </c>
      <c r="AX161" s="10" t="s">
        <v>79</v>
      </c>
      <c r="AY161" s="212" t="s">
        <v>136</v>
      </c>
    </row>
    <row r="162" s="2" customFormat="1" ht="24.15" customHeight="1">
      <c r="A162" s="35"/>
      <c r="B162" s="36"/>
      <c r="C162" s="183" t="s">
        <v>271</v>
      </c>
      <c r="D162" s="183" t="s">
        <v>131</v>
      </c>
      <c r="E162" s="184" t="s">
        <v>272</v>
      </c>
      <c r="F162" s="185" t="s">
        <v>273</v>
      </c>
      <c r="G162" s="186" t="s">
        <v>180</v>
      </c>
      <c r="H162" s="187">
        <v>1817.108</v>
      </c>
      <c r="I162" s="188"/>
      <c r="J162" s="189">
        <f>ROUND(I162*H162,2)</f>
        <v>0</v>
      </c>
      <c r="K162" s="190"/>
      <c r="L162" s="41"/>
      <c r="M162" s="191" t="s">
        <v>19</v>
      </c>
      <c r="N162" s="192" t="s">
        <v>43</v>
      </c>
      <c r="O162" s="81"/>
      <c r="P162" s="193">
        <f>O162*H162</f>
        <v>0</v>
      </c>
      <c r="Q162" s="193">
        <v>0</v>
      </c>
      <c r="R162" s="193">
        <f>Q162*H162</f>
        <v>0</v>
      </c>
      <c r="S162" s="193">
        <v>0</v>
      </c>
      <c r="T162" s="194">
        <f>S162*H162</f>
        <v>0</v>
      </c>
      <c r="U162" s="35"/>
      <c r="V162" s="35"/>
      <c r="W162" s="35"/>
      <c r="X162" s="35"/>
      <c r="Y162" s="35"/>
      <c r="Z162" s="35"/>
      <c r="AA162" s="35"/>
      <c r="AB162" s="35"/>
      <c r="AC162" s="35"/>
      <c r="AD162" s="35"/>
      <c r="AE162" s="35"/>
      <c r="AR162" s="195" t="s">
        <v>255</v>
      </c>
      <c r="AT162" s="195" t="s">
        <v>131</v>
      </c>
      <c r="AU162" s="195" t="s">
        <v>72</v>
      </c>
      <c r="AY162" s="14" t="s">
        <v>136</v>
      </c>
      <c r="BE162" s="196">
        <f>IF(N162="základní",J162,0)</f>
        <v>0</v>
      </c>
      <c r="BF162" s="196">
        <f>IF(N162="snížená",J162,0)</f>
        <v>0</v>
      </c>
      <c r="BG162" s="196">
        <f>IF(N162="zákl. přenesená",J162,0)</f>
        <v>0</v>
      </c>
      <c r="BH162" s="196">
        <f>IF(N162="sníž. přenesená",J162,0)</f>
        <v>0</v>
      </c>
      <c r="BI162" s="196">
        <f>IF(N162="nulová",J162,0)</f>
        <v>0</v>
      </c>
      <c r="BJ162" s="14" t="s">
        <v>79</v>
      </c>
      <c r="BK162" s="196">
        <f>ROUND(I162*H162,2)</f>
        <v>0</v>
      </c>
      <c r="BL162" s="14" t="s">
        <v>255</v>
      </c>
      <c r="BM162" s="195" t="s">
        <v>458</v>
      </c>
    </row>
    <row r="163" s="2" customFormat="1">
      <c r="A163" s="35"/>
      <c r="B163" s="36"/>
      <c r="C163" s="37"/>
      <c r="D163" s="197" t="s">
        <v>138</v>
      </c>
      <c r="E163" s="37"/>
      <c r="F163" s="198" t="s">
        <v>275</v>
      </c>
      <c r="G163" s="37"/>
      <c r="H163" s="37"/>
      <c r="I163" s="199"/>
      <c r="J163" s="37"/>
      <c r="K163" s="37"/>
      <c r="L163" s="41"/>
      <c r="M163" s="200"/>
      <c r="N163" s="201"/>
      <c r="O163" s="81"/>
      <c r="P163" s="81"/>
      <c r="Q163" s="81"/>
      <c r="R163" s="81"/>
      <c r="S163" s="81"/>
      <c r="T163" s="82"/>
      <c r="U163" s="35"/>
      <c r="V163" s="35"/>
      <c r="W163" s="35"/>
      <c r="X163" s="35"/>
      <c r="Y163" s="35"/>
      <c r="Z163" s="35"/>
      <c r="AA163" s="35"/>
      <c r="AB163" s="35"/>
      <c r="AC163" s="35"/>
      <c r="AD163" s="35"/>
      <c r="AE163" s="35"/>
      <c r="AT163" s="14" t="s">
        <v>138</v>
      </c>
      <c r="AU163" s="14" t="s">
        <v>72</v>
      </c>
    </row>
    <row r="164" s="2" customFormat="1">
      <c r="A164" s="35"/>
      <c r="B164" s="36"/>
      <c r="C164" s="37"/>
      <c r="D164" s="197" t="s">
        <v>158</v>
      </c>
      <c r="E164" s="37"/>
      <c r="F164" s="213" t="s">
        <v>269</v>
      </c>
      <c r="G164" s="37"/>
      <c r="H164" s="37"/>
      <c r="I164" s="199"/>
      <c r="J164" s="37"/>
      <c r="K164" s="37"/>
      <c r="L164" s="41"/>
      <c r="M164" s="200"/>
      <c r="N164" s="201"/>
      <c r="O164" s="81"/>
      <c r="P164" s="81"/>
      <c r="Q164" s="81"/>
      <c r="R164" s="81"/>
      <c r="S164" s="81"/>
      <c r="T164" s="82"/>
      <c r="U164" s="35"/>
      <c r="V164" s="35"/>
      <c r="W164" s="35"/>
      <c r="X164" s="35"/>
      <c r="Y164" s="35"/>
      <c r="Z164" s="35"/>
      <c r="AA164" s="35"/>
      <c r="AB164" s="35"/>
      <c r="AC164" s="35"/>
      <c r="AD164" s="35"/>
      <c r="AE164" s="35"/>
      <c r="AT164" s="14" t="s">
        <v>158</v>
      </c>
      <c r="AU164" s="14" t="s">
        <v>72</v>
      </c>
    </row>
    <row r="165" s="10" customFormat="1">
      <c r="A165" s="10"/>
      <c r="B165" s="202"/>
      <c r="C165" s="203"/>
      <c r="D165" s="197" t="s">
        <v>140</v>
      </c>
      <c r="E165" s="204" t="s">
        <v>19</v>
      </c>
      <c r="F165" s="205" t="s">
        <v>459</v>
      </c>
      <c r="G165" s="203"/>
      <c r="H165" s="206">
        <v>902.48000000000002</v>
      </c>
      <c r="I165" s="207"/>
      <c r="J165" s="203"/>
      <c r="K165" s="203"/>
      <c r="L165" s="208"/>
      <c r="M165" s="209"/>
      <c r="N165" s="210"/>
      <c r="O165" s="210"/>
      <c r="P165" s="210"/>
      <c r="Q165" s="210"/>
      <c r="R165" s="210"/>
      <c r="S165" s="210"/>
      <c r="T165" s="211"/>
      <c r="U165" s="10"/>
      <c r="V165" s="10"/>
      <c r="W165" s="10"/>
      <c r="X165" s="10"/>
      <c r="Y165" s="10"/>
      <c r="Z165" s="10"/>
      <c r="AA165" s="10"/>
      <c r="AB165" s="10"/>
      <c r="AC165" s="10"/>
      <c r="AD165" s="10"/>
      <c r="AE165" s="10"/>
      <c r="AT165" s="212" t="s">
        <v>140</v>
      </c>
      <c r="AU165" s="212" t="s">
        <v>72</v>
      </c>
      <c r="AV165" s="10" t="s">
        <v>81</v>
      </c>
      <c r="AW165" s="10" t="s">
        <v>33</v>
      </c>
      <c r="AX165" s="10" t="s">
        <v>72</v>
      </c>
      <c r="AY165" s="212" t="s">
        <v>136</v>
      </c>
    </row>
    <row r="166" s="10" customFormat="1">
      <c r="A166" s="10"/>
      <c r="B166" s="202"/>
      <c r="C166" s="203"/>
      <c r="D166" s="197" t="s">
        <v>140</v>
      </c>
      <c r="E166" s="204" t="s">
        <v>19</v>
      </c>
      <c r="F166" s="205" t="s">
        <v>460</v>
      </c>
      <c r="G166" s="203"/>
      <c r="H166" s="206">
        <v>914.62800000000004</v>
      </c>
      <c r="I166" s="207"/>
      <c r="J166" s="203"/>
      <c r="K166" s="203"/>
      <c r="L166" s="208"/>
      <c r="M166" s="209"/>
      <c r="N166" s="210"/>
      <c r="O166" s="210"/>
      <c r="P166" s="210"/>
      <c r="Q166" s="210"/>
      <c r="R166" s="210"/>
      <c r="S166" s="210"/>
      <c r="T166" s="211"/>
      <c r="U166" s="10"/>
      <c r="V166" s="10"/>
      <c r="W166" s="10"/>
      <c r="X166" s="10"/>
      <c r="Y166" s="10"/>
      <c r="Z166" s="10"/>
      <c r="AA166" s="10"/>
      <c r="AB166" s="10"/>
      <c r="AC166" s="10"/>
      <c r="AD166" s="10"/>
      <c r="AE166" s="10"/>
      <c r="AT166" s="212" t="s">
        <v>140</v>
      </c>
      <c r="AU166" s="212" t="s">
        <v>72</v>
      </c>
      <c r="AV166" s="10" t="s">
        <v>81</v>
      </c>
      <c r="AW166" s="10" t="s">
        <v>33</v>
      </c>
      <c r="AX166" s="10" t="s">
        <v>72</v>
      </c>
      <c r="AY166" s="212" t="s">
        <v>136</v>
      </c>
    </row>
    <row r="167" s="11" customFormat="1">
      <c r="A167" s="11"/>
      <c r="B167" s="214"/>
      <c r="C167" s="215"/>
      <c r="D167" s="197" t="s">
        <v>140</v>
      </c>
      <c r="E167" s="216" t="s">
        <v>19</v>
      </c>
      <c r="F167" s="217" t="s">
        <v>162</v>
      </c>
      <c r="G167" s="215"/>
      <c r="H167" s="218">
        <v>1817.108</v>
      </c>
      <c r="I167" s="219"/>
      <c r="J167" s="215"/>
      <c r="K167" s="215"/>
      <c r="L167" s="220"/>
      <c r="M167" s="221"/>
      <c r="N167" s="222"/>
      <c r="O167" s="222"/>
      <c r="P167" s="222"/>
      <c r="Q167" s="222"/>
      <c r="R167" s="222"/>
      <c r="S167" s="222"/>
      <c r="T167" s="223"/>
      <c r="U167" s="11"/>
      <c r="V167" s="11"/>
      <c r="W167" s="11"/>
      <c r="X167" s="11"/>
      <c r="Y167" s="11"/>
      <c r="Z167" s="11"/>
      <c r="AA167" s="11"/>
      <c r="AB167" s="11"/>
      <c r="AC167" s="11"/>
      <c r="AD167" s="11"/>
      <c r="AE167" s="11"/>
      <c r="AT167" s="224" t="s">
        <v>140</v>
      </c>
      <c r="AU167" s="224" t="s">
        <v>72</v>
      </c>
      <c r="AV167" s="11" t="s">
        <v>135</v>
      </c>
      <c r="AW167" s="11" t="s">
        <v>33</v>
      </c>
      <c r="AX167" s="11" t="s">
        <v>79</v>
      </c>
      <c r="AY167" s="224" t="s">
        <v>136</v>
      </c>
    </row>
    <row r="168" s="2" customFormat="1" ht="24.15" customHeight="1">
      <c r="A168" s="35"/>
      <c r="B168" s="36"/>
      <c r="C168" s="183" t="s">
        <v>278</v>
      </c>
      <c r="D168" s="183" t="s">
        <v>131</v>
      </c>
      <c r="E168" s="184" t="s">
        <v>265</v>
      </c>
      <c r="F168" s="185" t="s">
        <v>266</v>
      </c>
      <c r="G168" s="186" t="s">
        <v>180</v>
      </c>
      <c r="H168" s="187">
        <v>85.331999999999994</v>
      </c>
      <c r="I168" s="188"/>
      <c r="J168" s="189">
        <f>ROUND(I168*H168,2)</f>
        <v>0</v>
      </c>
      <c r="K168" s="190"/>
      <c r="L168" s="41"/>
      <c r="M168" s="191" t="s">
        <v>19</v>
      </c>
      <c r="N168" s="192" t="s">
        <v>43</v>
      </c>
      <c r="O168" s="81"/>
      <c r="P168" s="193">
        <f>O168*H168</f>
        <v>0</v>
      </c>
      <c r="Q168" s="193">
        <v>0</v>
      </c>
      <c r="R168" s="193">
        <f>Q168*H168</f>
        <v>0</v>
      </c>
      <c r="S168" s="193">
        <v>0</v>
      </c>
      <c r="T168" s="194">
        <f>S168*H168</f>
        <v>0</v>
      </c>
      <c r="U168" s="35"/>
      <c r="V168" s="35"/>
      <c r="W168" s="35"/>
      <c r="X168" s="35"/>
      <c r="Y168" s="35"/>
      <c r="Z168" s="35"/>
      <c r="AA168" s="35"/>
      <c r="AB168" s="35"/>
      <c r="AC168" s="35"/>
      <c r="AD168" s="35"/>
      <c r="AE168" s="35"/>
      <c r="AR168" s="195" t="s">
        <v>255</v>
      </c>
      <c r="AT168" s="195" t="s">
        <v>131</v>
      </c>
      <c r="AU168" s="195" t="s">
        <v>72</v>
      </c>
      <c r="AY168" s="14" t="s">
        <v>136</v>
      </c>
      <c r="BE168" s="196">
        <f>IF(N168="základní",J168,0)</f>
        <v>0</v>
      </c>
      <c r="BF168" s="196">
        <f>IF(N168="snížená",J168,0)</f>
        <v>0</v>
      </c>
      <c r="BG168" s="196">
        <f>IF(N168="zákl. přenesená",J168,0)</f>
        <v>0</v>
      </c>
      <c r="BH168" s="196">
        <f>IF(N168="sníž. přenesená",J168,0)</f>
        <v>0</v>
      </c>
      <c r="BI168" s="196">
        <f>IF(N168="nulová",J168,0)</f>
        <v>0</v>
      </c>
      <c r="BJ168" s="14" t="s">
        <v>79</v>
      </c>
      <c r="BK168" s="196">
        <f>ROUND(I168*H168,2)</f>
        <v>0</v>
      </c>
      <c r="BL168" s="14" t="s">
        <v>255</v>
      </c>
      <c r="BM168" s="195" t="s">
        <v>461</v>
      </c>
    </row>
    <row r="169" s="2" customFormat="1">
      <c r="A169" s="35"/>
      <c r="B169" s="36"/>
      <c r="C169" s="37"/>
      <c r="D169" s="197" t="s">
        <v>138</v>
      </c>
      <c r="E169" s="37"/>
      <c r="F169" s="198" t="s">
        <v>268</v>
      </c>
      <c r="G169" s="37"/>
      <c r="H169" s="37"/>
      <c r="I169" s="199"/>
      <c r="J169" s="37"/>
      <c r="K169" s="37"/>
      <c r="L169" s="41"/>
      <c r="M169" s="200"/>
      <c r="N169" s="201"/>
      <c r="O169" s="81"/>
      <c r="P169" s="81"/>
      <c r="Q169" s="81"/>
      <c r="R169" s="81"/>
      <c r="S169" s="81"/>
      <c r="T169" s="82"/>
      <c r="U169" s="35"/>
      <c r="V169" s="35"/>
      <c r="W169" s="35"/>
      <c r="X169" s="35"/>
      <c r="Y169" s="35"/>
      <c r="Z169" s="35"/>
      <c r="AA169" s="35"/>
      <c r="AB169" s="35"/>
      <c r="AC169" s="35"/>
      <c r="AD169" s="35"/>
      <c r="AE169" s="35"/>
      <c r="AT169" s="14" t="s">
        <v>138</v>
      </c>
      <c r="AU169" s="14" t="s">
        <v>72</v>
      </c>
    </row>
    <row r="170" s="2" customFormat="1">
      <c r="A170" s="35"/>
      <c r="B170" s="36"/>
      <c r="C170" s="37"/>
      <c r="D170" s="197" t="s">
        <v>158</v>
      </c>
      <c r="E170" s="37"/>
      <c r="F170" s="213" t="s">
        <v>269</v>
      </c>
      <c r="G170" s="37"/>
      <c r="H170" s="37"/>
      <c r="I170" s="199"/>
      <c r="J170" s="37"/>
      <c r="K170" s="37"/>
      <c r="L170" s="41"/>
      <c r="M170" s="200"/>
      <c r="N170" s="201"/>
      <c r="O170" s="81"/>
      <c r="P170" s="81"/>
      <c r="Q170" s="81"/>
      <c r="R170" s="81"/>
      <c r="S170" s="81"/>
      <c r="T170" s="82"/>
      <c r="U170" s="35"/>
      <c r="V170" s="35"/>
      <c r="W170" s="35"/>
      <c r="X170" s="35"/>
      <c r="Y170" s="35"/>
      <c r="Z170" s="35"/>
      <c r="AA170" s="35"/>
      <c r="AB170" s="35"/>
      <c r="AC170" s="35"/>
      <c r="AD170" s="35"/>
      <c r="AE170" s="35"/>
      <c r="AT170" s="14" t="s">
        <v>158</v>
      </c>
      <c r="AU170" s="14" t="s">
        <v>72</v>
      </c>
    </row>
    <row r="171" s="10" customFormat="1">
      <c r="A171" s="10"/>
      <c r="B171" s="202"/>
      <c r="C171" s="203"/>
      <c r="D171" s="197" t="s">
        <v>140</v>
      </c>
      <c r="E171" s="204" t="s">
        <v>19</v>
      </c>
      <c r="F171" s="205" t="s">
        <v>462</v>
      </c>
      <c r="G171" s="203"/>
      <c r="H171" s="206">
        <v>85.331999999999994</v>
      </c>
      <c r="I171" s="207"/>
      <c r="J171" s="203"/>
      <c r="K171" s="203"/>
      <c r="L171" s="208"/>
      <c r="M171" s="209"/>
      <c r="N171" s="210"/>
      <c r="O171" s="210"/>
      <c r="P171" s="210"/>
      <c r="Q171" s="210"/>
      <c r="R171" s="210"/>
      <c r="S171" s="210"/>
      <c r="T171" s="211"/>
      <c r="U171" s="10"/>
      <c r="V171" s="10"/>
      <c r="W171" s="10"/>
      <c r="X171" s="10"/>
      <c r="Y171" s="10"/>
      <c r="Z171" s="10"/>
      <c r="AA171" s="10"/>
      <c r="AB171" s="10"/>
      <c r="AC171" s="10"/>
      <c r="AD171" s="10"/>
      <c r="AE171" s="10"/>
      <c r="AT171" s="212" t="s">
        <v>140</v>
      </c>
      <c r="AU171" s="212" t="s">
        <v>72</v>
      </c>
      <c r="AV171" s="10" t="s">
        <v>81</v>
      </c>
      <c r="AW171" s="10" t="s">
        <v>33</v>
      </c>
      <c r="AX171" s="10" t="s">
        <v>79</v>
      </c>
      <c r="AY171" s="212" t="s">
        <v>136</v>
      </c>
    </row>
    <row r="172" s="2" customFormat="1" ht="24.15" customHeight="1">
      <c r="A172" s="35"/>
      <c r="B172" s="36"/>
      <c r="C172" s="183" t="s">
        <v>281</v>
      </c>
      <c r="D172" s="183" t="s">
        <v>131</v>
      </c>
      <c r="E172" s="184" t="s">
        <v>282</v>
      </c>
      <c r="F172" s="185" t="s">
        <v>283</v>
      </c>
      <c r="G172" s="186" t="s">
        <v>180</v>
      </c>
      <c r="H172" s="187">
        <v>17.157</v>
      </c>
      <c r="I172" s="188"/>
      <c r="J172" s="189">
        <f>ROUND(I172*H172,2)</f>
        <v>0</v>
      </c>
      <c r="K172" s="190"/>
      <c r="L172" s="41"/>
      <c r="M172" s="191" t="s">
        <v>19</v>
      </c>
      <c r="N172" s="192" t="s">
        <v>43</v>
      </c>
      <c r="O172" s="81"/>
      <c r="P172" s="193">
        <f>O172*H172</f>
        <v>0</v>
      </c>
      <c r="Q172" s="193">
        <v>0</v>
      </c>
      <c r="R172" s="193">
        <f>Q172*H172</f>
        <v>0</v>
      </c>
      <c r="S172" s="193">
        <v>0</v>
      </c>
      <c r="T172" s="194">
        <f>S172*H172</f>
        <v>0</v>
      </c>
      <c r="U172" s="35"/>
      <c r="V172" s="35"/>
      <c r="W172" s="35"/>
      <c r="X172" s="35"/>
      <c r="Y172" s="35"/>
      <c r="Z172" s="35"/>
      <c r="AA172" s="35"/>
      <c r="AB172" s="35"/>
      <c r="AC172" s="35"/>
      <c r="AD172" s="35"/>
      <c r="AE172" s="35"/>
      <c r="AR172" s="195" t="s">
        <v>255</v>
      </c>
      <c r="AT172" s="195" t="s">
        <v>131</v>
      </c>
      <c r="AU172" s="195" t="s">
        <v>72</v>
      </c>
      <c r="AY172" s="14" t="s">
        <v>136</v>
      </c>
      <c r="BE172" s="196">
        <f>IF(N172="základní",J172,0)</f>
        <v>0</v>
      </c>
      <c r="BF172" s="196">
        <f>IF(N172="snížená",J172,0)</f>
        <v>0</v>
      </c>
      <c r="BG172" s="196">
        <f>IF(N172="zákl. přenesená",J172,0)</f>
        <v>0</v>
      </c>
      <c r="BH172" s="196">
        <f>IF(N172="sníž. přenesená",J172,0)</f>
        <v>0</v>
      </c>
      <c r="BI172" s="196">
        <f>IF(N172="nulová",J172,0)</f>
        <v>0</v>
      </c>
      <c r="BJ172" s="14" t="s">
        <v>79</v>
      </c>
      <c r="BK172" s="196">
        <f>ROUND(I172*H172,2)</f>
        <v>0</v>
      </c>
      <c r="BL172" s="14" t="s">
        <v>255</v>
      </c>
      <c r="BM172" s="195" t="s">
        <v>463</v>
      </c>
    </row>
    <row r="173" s="2" customFormat="1">
      <c r="A173" s="35"/>
      <c r="B173" s="36"/>
      <c r="C173" s="37"/>
      <c r="D173" s="197" t="s">
        <v>138</v>
      </c>
      <c r="E173" s="37"/>
      <c r="F173" s="198" t="s">
        <v>285</v>
      </c>
      <c r="G173" s="37"/>
      <c r="H173" s="37"/>
      <c r="I173" s="199"/>
      <c r="J173" s="37"/>
      <c r="K173" s="37"/>
      <c r="L173" s="41"/>
      <c r="M173" s="200"/>
      <c r="N173" s="201"/>
      <c r="O173" s="81"/>
      <c r="P173" s="81"/>
      <c r="Q173" s="81"/>
      <c r="R173" s="81"/>
      <c r="S173" s="81"/>
      <c r="T173" s="82"/>
      <c r="U173" s="35"/>
      <c r="V173" s="35"/>
      <c r="W173" s="35"/>
      <c r="X173" s="35"/>
      <c r="Y173" s="35"/>
      <c r="Z173" s="35"/>
      <c r="AA173" s="35"/>
      <c r="AB173" s="35"/>
      <c r="AC173" s="35"/>
      <c r="AD173" s="35"/>
      <c r="AE173" s="35"/>
      <c r="AT173" s="14" t="s">
        <v>138</v>
      </c>
      <c r="AU173" s="14" t="s">
        <v>72</v>
      </c>
    </row>
    <row r="174" s="2" customFormat="1">
      <c r="A174" s="35"/>
      <c r="B174" s="36"/>
      <c r="C174" s="37"/>
      <c r="D174" s="197" t="s">
        <v>158</v>
      </c>
      <c r="E174" s="37"/>
      <c r="F174" s="213" t="s">
        <v>269</v>
      </c>
      <c r="G174" s="37"/>
      <c r="H174" s="37"/>
      <c r="I174" s="199"/>
      <c r="J174" s="37"/>
      <c r="K174" s="37"/>
      <c r="L174" s="41"/>
      <c r="M174" s="200"/>
      <c r="N174" s="201"/>
      <c r="O174" s="81"/>
      <c r="P174" s="81"/>
      <c r="Q174" s="81"/>
      <c r="R174" s="81"/>
      <c r="S174" s="81"/>
      <c r="T174" s="82"/>
      <c r="U174" s="35"/>
      <c r="V174" s="35"/>
      <c r="W174" s="35"/>
      <c r="X174" s="35"/>
      <c r="Y174" s="35"/>
      <c r="Z174" s="35"/>
      <c r="AA174" s="35"/>
      <c r="AB174" s="35"/>
      <c r="AC174" s="35"/>
      <c r="AD174" s="35"/>
      <c r="AE174" s="35"/>
      <c r="AT174" s="14" t="s">
        <v>158</v>
      </c>
      <c r="AU174" s="14" t="s">
        <v>72</v>
      </c>
    </row>
    <row r="175" s="10" customFormat="1">
      <c r="A175" s="10"/>
      <c r="B175" s="202"/>
      <c r="C175" s="203"/>
      <c r="D175" s="197" t="s">
        <v>140</v>
      </c>
      <c r="E175" s="204" t="s">
        <v>19</v>
      </c>
      <c r="F175" s="205" t="s">
        <v>464</v>
      </c>
      <c r="G175" s="203"/>
      <c r="H175" s="206">
        <v>17.157</v>
      </c>
      <c r="I175" s="207"/>
      <c r="J175" s="203"/>
      <c r="K175" s="203"/>
      <c r="L175" s="208"/>
      <c r="M175" s="209"/>
      <c r="N175" s="210"/>
      <c r="O175" s="210"/>
      <c r="P175" s="210"/>
      <c r="Q175" s="210"/>
      <c r="R175" s="210"/>
      <c r="S175" s="210"/>
      <c r="T175" s="211"/>
      <c r="U175" s="10"/>
      <c r="V175" s="10"/>
      <c r="W175" s="10"/>
      <c r="X175" s="10"/>
      <c r="Y175" s="10"/>
      <c r="Z175" s="10"/>
      <c r="AA175" s="10"/>
      <c r="AB175" s="10"/>
      <c r="AC175" s="10"/>
      <c r="AD175" s="10"/>
      <c r="AE175" s="10"/>
      <c r="AT175" s="212" t="s">
        <v>140</v>
      </c>
      <c r="AU175" s="212" t="s">
        <v>72</v>
      </c>
      <c r="AV175" s="10" t="s">
        <v>81</v>
      </c>
      <c r="AW175" s="10" t="s">
        <v>33</v>
      </c>
      <c r="AX175" s="10" t="s">
        <v>79</v>
      </c>
      <c r="AY175" s="212" t="s">
        <v>136</v>
      </c>
    </row>
    <row r="176" s="2" customFormat="1" ht="24.15" customHeight="1">
      <c r="A176" s="35"/>
      <c r="B176" s="36"/>
      <c r="C176" s="183" t="s">
        <v>287</v>
      </c>
      <c r="D176" s="183" t="s">
        <v>131</v>
      </c>
      <c r="E176" s="184" t="s">
        <v>288</v>
      </c>
      <c r="F176" s="185" t="s">
        <v>289</v>
      </c>
      <c r="G176" s="186" t="s">
        <v>180</v>
      </c>
      <c r="H176" s="187">
        <v>2916.9000000000001</v>
      </c>
      <c r="I176" s="188"/>
      <c r="J176" s="189">
        <f>ROUND(I176*H176,2)</f>
        <v>0</v>
      </c>
      <c r="K176" s="190"/>
      <c r="L176" s="41"/>
      <c r="M176" s="191" t="s">
        <v>19</v>
      </c>
      <c r="N176" s="192" t="s">
        <v>43</v>
      </c>
      <c r="O176" s="81"/>
      <c r="P176" s="193">
        <f>O176*H176</f>
        <v>0</v>
      </c>
      <c r="Q176" s="193">
        <v>0</v>
      </c>
      <c r="R176" s="193">
        <f>Q176*H176</f>
        <v>0</v>
      </c>
      <c r="S176" s="193">
        <v>0</v>
      </c>
      <c r="T176" s="194">
        <f>S176*H176</f>
        <v>0</v>
      </c>
      <c r="U176" s="35"/>
      <c r="V176" s="35"/>
      <c r="W176" s="35"/>
      <c r="X176" s="35"/>
      <c r="Y176" s="35"/>
      <c r="Z176" s="35"/>
      <c r="AA176" s="35"/>
      <c r="AB176" s="35"/>
      <c r="AC176" s="35"/>
      <c r="AD176" s="35"/>
      <c r="AE176" s="35"/>
      <c r="AR176" s="195" t="s">
        <v>255</v>
      </c>
      <c r="AT176" s="195" t="s">
        <v>131</v>
      </c>
      <c r="AU176" s="195" t="s">
        <v>72</v>
      </c>
      <c r="AY176" s="14" t="s">
        <v>136</v>
      </c>
      <c r="BE176" s="196">
        <f>IF(N176="základní",J176,0)</f>
        <v>0</v>
      </c>
      <c r="BF176" s="196">
        <f>IF(N176="snížená",J176,0)</f>
        <v>0</v>
      </c>
      <c r="BG176" s="196">
        <f>IF(N176="zákl. přenesená",J176,0)</f>
        <v>0</v>
      </c>
      <c r="BH176" s="196">
        <f>IF(N176="sníž. přenesená",J176,0)</f>
        <v>0</v>
      </c>
      <c r="BI176" s="196">
        <f>IF(N176="nulová",J176,0)</f>
        <v>0</v>
      </c>
      <c r="BJ176" s="14" t="s">
        <v>79</v>
      </c>
      <c r="BK176" s="196">
        <f>ROUND(I176*H176,2)</f>
        <v>0</v>
      </c>
      <c r="BL176" s="14" t="s">
        <v>255</v>
      </c>
      <c r="BM176" s="195" t="s">
        <v>465</v>
      </c>
    </row>
    <row r="177" s="2" customFormat="1">
      <c r="A177" s="35"/>
      <c r="B177" s="36"/>
      <c r="C177" s="37"/>
      <c r="D177" s="197" t="s">
        <v>138</v>
      </c>
      <c r="E177" s="37"/>
      <c r="F177" s="198" t="s">
        <v>291</v>
      </c>
      <c r="G177" s="37"/>
      <c r="H177" s="37"/>
      <c r="I177" s="199"/>
      <c r="J177" s="37"/>
      <c r="K177" s="37"/>
      <c r="L177" s="41"/>
      <c r="M177" s="200"/>
      <c r="N177" s="201"/>
      <c r="O177" s="81"/>
      <c r="P177" s="81"/>
      <c r="Q177" s="81"/>
      <c r="R177" s="81"/>
      <c r="S177" s="81"/>
      <c r="T177" s="82"/>
      <c r="U177" s="35"/>
      <c r="V177" s="35"/>
      <c r="W177" s="35"/>
      <c r="X177" s="35"/>
      <c r="Y177" s="35"/>
      <c r="Z177" s="35"/>
      <c r="AA177" s="35"/>
      <c r="AB177" s="35"/>
      <c r="AC177" s="35"/>
      <c r="AD177" s="35"/>
      <c r="AE177" s="35"/>
      <c r="AT177" s="14" t="s">
        <v>138</v>
      </c>
      <c r="AU177" s="14" t="s">
        <v>72</v>
      </c>
    </row>
    <row r="178" s="2" customFormat="1">
      <c r="A178" s="35"/>
      <c r="B178" s="36"/>
      <c r="C178" s="37"/>
      <c r="D178" s="197" t="s">
        <v>158</v>
      </c>
      <c r="E178" s="37"/>
      <c r="F178" s="213" t="s">
        <v>269</v>
      </c>
      <c r="G178" s="37"/>
      <c r="H178" s="37"/>
      <c r="I178" s="199"/>
      <c r="J178" s="37"/>
      <c r="K178" s="37"/>
      <c r="L178" s="41"/>
      <c r="M178" s="200"/>
      <c r="N178" s="201"/>
      <c r="O178" s="81"/>
      <c r="P178" s="81"/>
      <c r="Q178" s="81"/>
      <c r="R178" s="81"/>
      <c r="S178" s="81"/>
      <c r="T178" s="82"/>
      <c r="U178" s="35"/>
      <c r="V178" s="35"/>
      <c r="W178" s="35"/>
      <c r="X178" s="35"/>
      <c r="Y178" s="35"/>
      <c r="Z178" s="35"/>
      <c r="AA178" s="35"/>
      <c r="AB178" s="35"/>
      <c r="AC178" s="35"/>
      <c r="AD178" s="35"/>
      <c r="AE178" s="35"/>
      <c r="AT178" s="14" t="s">
        <v>158</v>
      </c>
      <c r="AU178" s="14" t="s">
        <v>72</v>
      </c>
    </row>
    <row r="179" s="10" customFormat="1">
      <c r="A179" s="10"/>
      <c r="B179" s="202"/>
      <c r="C179" s="203"/>
      <c r="D179" s="197" t="s">
        <v>140</v>
      </c>
      <c r="E179" s="204" t="s">
        <v>19</v>
      </c>
      <c r="F179" s="205" t="s">
        <v>451</v>
      </c>
      <c r="G179" s="203"/>
      <c r="H179" s="206">
        <v>2916.9000000000001</v>
      </c>
      <c r="I179" s="207"/>
      <c r="J179" s="203"/>
      <c r="K179" s="203"/>
      <c r="L179" s="208"/>
      <c r="M179" s="209"/>
      <c r="N179" s="210"/>
      <c r="O179" s="210"/>
      <c r="P179" s="210"/>
      <c r="Q179" s="210"/>
      <c r="R179" s="210"/>
      <c r="S179" s="210"/>
      <c r="T179" s="211"/>
      <c r="U179" s="10"/>
      <c r="V179" s="10"/>
      <c r="W179" s="10"/>
      <c r="X179" s="10"/>
      <c r="Y179" s="10"/>
      <c r="Z179" s="10"/>
      <c r="AA179" s="10"/>
      <c r="AB179" s="10"/>
      <c r="AC179" s="10"/>
      <c r="AD179" s="10"/>
      <c r="AE179" s="10"/>
      <c r="AT179" s="212" t="s">
        <v>140</v>
      </c>
      <c r="AU179" s="212" t="s">
        <v>72</v>
      </c>
      <c r="AV179" s="10" t="s">
        <v>81</v>
      </c>
      <c r="AW179" s="10" t="s">
        <v>33</v>
      </c>
      <c r="AX179" s="10" t="s">
        <v>79</v>
      </c>
      <c r="AY179" s="212" t="s">
        <v>136</v>
      </c>
    </row>
    <row r="180" s="2" customFormat="1" ht="24.15" customHeight="1">
      <c r="A180" s="35"/>
      <c r="B180" s="36"/>
      <c r="C180" s="183" t="s">
        <v>292</v>
      </c>
      <c r="D180" s="183" t="s">
        <v>131</v>
      </c>
      <c r="E180" s="184" t="s">
        <v>293</v>
      </c>
      <c r="F180" s="185" t="s">
        <v>294</v>
      </c>
      <c r="G180" s="186" t="s">
        <v>180</v>
      </c>
      <c r="H180" s="187">
        <v>10.924</v>
      </c>
      <c r="I180" s="188"/>
      <c r="J180" s="189">
        <f>ROUND(I180*H180,2)</f>
        <v>0</v>
      </c>
      <c r="K180" s="190"/>
      <c r="L180" s="41"/>
      <c r="M180" s="191" t="s">
        <v>19</v>
      </c>
      <c r="N180" s="192" t="s">
        <v>43</v>
      </c>
      <c r="O180" s="81"/>
      <c r="P180" s="193">
        <f>O180*H180</f>
        <v>0</v>
      </c>
      <c r="Q180" s="193">
        <v>0</v>
      </c>
      <c r="R180" s="193">
        <f>Q180*H180</f>
        <v>0</v>
      </c>
      <c r="S180" s="193">
        <v>0</v>
      </c>
      <c r="T180" s="194">
        <f>S180*H180</f>
        <v>0</v>
      </c>
      <c r="U180" s="35"/>
      <c r="V180" s="35"/>
      <c r="W180" s="35"/>
      <c r="X180" s="35"/>
      <c r="Y180" s="35"/>
      <c r="Z180" s="35"/>
      <c r="AA180" s="35"/>
      <c r="AB180" s="35"/>
      <c r="AC180" s="35"/>
      <c r="AD180" s="35"/>
      <c r="AE180" s="35"/>
      <c r="AR180" s="195" t="s">
        <v>255</v>
      </c>
      <c r="AT180" s="195" t="s">
        <v>131</v>
      </c>
      <c r="AU180" s="195" t="s">
        <v>72</v>
      </c>
      <c r="AY180" s="14" t="s">
        <v>136</v>
      </c>
      <c r="BE180" s="196">
        <f>IF(N180="základní",J180,0)</f>
        <v>0</v>
      </c>
      <c r="BF180" s="196">
        <f>IF(N180="snížená",J180,0)</f>
        <v>0</v>
      </c>
      <c r="BG180" s="196">
        <f>IF(N180="zákl. přenesená",J180,0)</f>
        <v>0</v>
      </c>
      <c r="BH180" s="196">
        <f>IF(N180="sníž. přenesená",J180,0)</f>
        <v>0</v>
      </c>
      <c r="BI180" s="196">
        <f>IF(N180="nulová",J180,0)</f>
        <v>0</v>
      </c>
      <c r="BJ180" s="14" t="s">
        <v>79</v>
      </c>
      <c r="BK180" s="196">
        <f>ROUND(I180*H180,2)</f>
        <v>0</v>
      </c>
      <c r="BL180" s="14" t="s">
        <v>255</v>
      </c>
      <c r="BM180" s="195" t="s">
        <v>466</v>
      </c>
    </row>
    <row r="181" s="2" customFormat="1">
      <c r="A181" s="35"/>
      <c r="B181" s="36"/>
      <c r="C181" s="37"/>
      <c r="D181" s="197" t="s">
        <v>138</v>
      </c>
      <c r="E181" s="37"/>
      <c r="F181" s="198" t="s">
        <v>296</v>
      </c>
      <c r="G181" s="37"/>
      <c r="H181" s="37"/>
      <c r="I181" s="199"/>
      <c r="J181" s="37"/>
      <c r="K181" s="37"/>
      <c r="L181" s="41"/>
      <c r="M181" s="200"/>
      <c r="N181" s="201"/>
      <c r="O181" s="81"/>
      <c r="P181" s="81"/>
      <c r="Q181" s="81"/>
      <c r="R181" s="81"/>
      <c r="S181" s="81"/>
      <c r="T181" s="82"/>
      <c r="U181" s="35"/>
      <c r="V181" s="35"/>
      <c r="W181" s="35"/>
      <c r="X181" s="35"/>
      <c r="Y181" s="35"/>
      <c r="Z181" s="35"/>
      <c r="AA181" s="35"/>
      <c r="AB181" s="35"/>
      <c r="AC181" s="35"/>
      <c r="AD181" s="35"/>
      <c r="AE181" s="35"/>
      <c r="AT181" s="14" t="s">
        <v>138</v>
      </c>
      <c r="AU181" s="14" t="s">
        <v>72</v>
      </c>
    </row>
    <row r="182" s="2" customFormat="1">
      <c r="A182" s="35"/>
      <c r="B182" s="36"/>
      <c r="C182" s="37"/>
      <c r="D182" s="197" t="s">
        <v>158</v>
      </c>
      <c r="E182" s="37"/>
      <c r="F182" s="213" t="s">
        <v>269</v>
      </c>
      <c r="G182" s="37"/>
      <c r="H182" s="37"/>
      <c r="I182" s="199"/>
      <c r="J182" s="37"/>
      <c r="K182" s="37"/>
      <c r="L182" s="41"/>
      <c r="M182" s="200"/>
      <c r="N182" s="201"/>
      <c r="O182" s="81"/>
      <c r="P182" s="81"/>
      <c r="Q182" s="81"/>
      <c r="R182" s="81"/>
      <c r="S182" s="81"/>
      <c r="T182" s="82"/>
      <c r="U182" s="35"/>
      <c r="V182" s="35"/>
      <c r="W182" s="35"/>
      <c r="X182" s="35"/>
      <c r="Y182" s="35"/>
      <c r="Z182" s="35"/>
      <c r="AA182" s="35"/>
      <c r="AB182" s="35"/>
      <c r="AC182" s="35"/>
      <c r="AD182" s="35"/>
      <c r="AE182" s="35"/>
      <c r="AT182" s="14" t="s">
        <v>158</v>
      </c>
      <c r="AU182" s="14" t="s">
        <v>72</v>
      </c>
    </row>
    <row r="183" s="10" customFormat="1">
      <c r="A183" s="10"/>
      <c r="B183" s="202"/>
      <c r="C183" s="203"/>
      <c r="D183" s="197" t="s">
        <v>140</v>
      </c>
      <c r="E183" s="204" t="s">
        <v>19</v>
      </c>
      <c r="F183" s="205" t="s">
        <v>467</v>
      </c>
      <c r="G183" s="203"/>
      <c r="H183" s="206">
        <v>10.924</v>
      </c>
      <c r="I183" s="207"/>
      <c r="J183" s="203"/>
      <c r="K183" s="203"/>
      <c r="L183" s="208"/>
      <c r="M183" s="209"/>
      <c r="N183" s="210"/>
      <c r="O183" s="210"/>
      <c r="P183" s="210"/>
      <c r="Q183" s="210"/>
      <c r="R183" s="210"/>
      <c r="S183" s="210"/>
      <c r="T183" s="211"/>
      <c r="U183" s="10"/>
      <c r="V183" s="10"/>
      <c r="W183" s="10"/>
      <c r="X183" s="10"/>
      <c r="Y183" s="10"/>
      <c r="Z183" s="10"/>
      <c r="AA183" s="10"/>
      <c r="AB183" s="10"/>
      <c r="AC183" s="10"/>
      <c r="AD183" s="10"/>
      <c r="AE183" s="10"/>
      <c r="AT183" s="212" t="s">
        <v>140</v>
      </c>
      <c r="AU183" s="212" t="s">
        <v>72</v>
      </c>
      <c r="AV183" s="10" t="s">
        <v>81</v>
      </c>
      <c r="AW183" s="10" t="s">
        <v>33</v>
      </c>
      <c r="AX183" s="10" t="s">
        <v>79</v>
      </c>
      <c r="AY183" s="212" t="s">
        <v>136</v>
      </c>
    </row>
    <row r="184" s="2" customFormat="1" ht="16.5" customHeight="1">
      <c r="A184" s="35"/>
      <c r="B184" s="36"/>
      <c r="C184" s="183" t="s">
        <v>298</v>
      </c>
      <c r="D184" s="183" t="s">
        <v>131</v>
      </c>
      <c r="E184" s="184" t="s">
        <v>299</v>
      </c>
      <c r="F184" s="185" t="s">
        <v>300</v>
      </c>
      <c r="G184" s="186" t="s">
        <v>187</v>
      </c>
      <c r="H184" s="187">
        <v>2</v>
      </c>
      <c r="I184" s="188"/>
      <c r="J184" s="189">
        <f>ROUND(I184*H184,2)</f>
        <v>0</v>
      </c>
      <c r="K184" s="190"/>
      <c r="L184" s="41"/>
      <c r="M184" s="191" t="s">
        <v>19</v>
      </c>
      <c r="N184" s="192" t="s">
        <v>43</v>
      </c>
      <c r="O184" s="81"/>
      <c r="P184" s="193">
        <f>O184*H184</f>
        <v>0</v>
      </c>
      <c r="Q184" s="193">
        <v>0</v>
      </c>
      <c r="R184" s="193">
        <f>Q184*H184</f>
        <v>0</v>
      </c>
      <c r="S184" s="193">
        <v>0</v>
      </c>
      <c r="T184" s="194">
        <f>S184*H184</f>
        <v>0</v>
      </c>
      <c r="U184" s="35"/>
      <c r="V184" s="35"/>
      <c r="W184" s="35"/>
      <c r="X184" s="35"/>
      <c r="Y184" s="35"/>
      <c r="Z184" s="35"/>
      <c r="AA184" s="35"/>
      <c r="AB184" s="35"/>
      <c r="AC184" s="35"/>
      <c r="AD184" s="35"/>
      <c r="AE184" s="35"/>
      <c r="AR184" s="195" t="s">
        <v>301</v>
      </c>
      <c r="AT184" s="195" t="s">
        <v>131</v>
      </c>
      <c r="AU184" s="195" t="s">
        <v>72</v>
      </c>
      <c r="AY184" s="14" t="s">
        <v>136</v>
      </c>
      <c r="BE184" s="196">
        <f>IF(N184="základní",J184,0)</f>
        <v>0</v>
      </c>
      <c r="BF184" s="196">
        <f>IF(N184="snížená",J184,0)</f>
        <v>0</v>
      </c>
      <c r="BG184" s="196">
        <f>IF(N184="zákl. přenesená",J184,0)</f>
        <v>0</v>
      </c>
      <c r="BH184" s="196">
        <f>IF(N184="sníž. přenesená",J184,0)</f>
        <v>0</v>
      </c>
      <c r="BI184" s="196">
        <f>IF(N184="nulová",J184,0)</f>
        <v>0</v>
      </c>
      <c r="BJ184" s="14" t="s">
        <v>79</v>
      </c>
      <c r="BK184" s="196">
        <f>ROUND(I184*H184,2)</f>
        <v>0</v>
      </c>
      <c r="BL184" s="14" t="s">
        <v>301</v>
      </c>
      <c r="BM184" s="195" t="s">
        <v>468</v>
      </c>
    </row>
    <row r="185" s="2" customFormat="1">
      <c r="A185" s="35"/>
      <c r="B185" s="36"/>
      <c r="C185" s="37"/>
      <c r="D185" s="197" t="s">
        <v>138</v>
      </c>
      <c r="E185" s="37"/>
      <c r="F185" s="198" t="s">
        <v>300</v>
      </c>
      <c r="G185" s="37"/>
      <c r="H185" s="37"/>
      <c r="I185" s="199"/>
      <c r="J185" s="37"/>
      <c r="K185" s="37"/>
      <c r="L185" s="41"/>
      <c r="M185" s="200"/>
      <c r="N185" s="201"/>
      <c r="O185" s="81"/>
      <c r="P185" s="81"/>
      <c r="Q185" s="81"/>
      <c r="R185" s="81"/>
      <c r="S185" s="81"/>
      <c r="T185" s="82"/>
      <c r="U185" s="35"/>
      <c r="V185" s="35"/>
      <c r="W185" s="35"/>
      <c r="X185" s="35"/>
      <c r="Y185" s="35"/>
      <c r="Z185" s="35"/>
      <c r="AA185" s="35"/>
      <c r="AB185" s="35"/>
      <c r="AC185" s="35"/>
      <c r="AD185" s="35"/>
      <c r="AE185" s="35"/>
      <c r="AT185" s="14" t="s">
        <v>138</v>
      </c>
      <c r="AU185" s="14" t="s">
        <v>72</v>
      </c>
    </row>
    <row r="186" s="2" customFormat="1" ht="21.75" customHeight="1">
      <c r="A186" s="35"/>
      <c r="B186" s="36"/>
      <c r="C186" s="183" t="s">
        <v>303</v>
      </c>
      <c r="D186" s="183" t="s">
        <v>131</v>
      </c>
      <c r="E186" s="184" t="s">
        <v>304</v>
      </c>
      <c r="F186" s="185" t="s">
        <v>305</v>
      </c>
      <c r="G186" s="186" t="s">
        <v>187</v>
      </c>
      <c r="H186" s="187">
        <v>2</v>
      </c>
      <c r="I186" s="188"/>
      <c r="J186" s="189">
        <f>ROUND(I186*H186,2)</f>
        <v>0</v>
      </c>
      <c r="K186" s="190"/>
      <c r="L186" s="41"/>
      <c r="M186" s="191" t="s">
        <v>19</v>
      </c>
      <c r="N186" s="192" t="s">
        <v>43</v>
      </c>
      <c r="O186" s="81"/>
      <c r="P186" s="193">
        <f>O186*H186</f>
        <v>0</v>
      </c>
      <c r="Q186" s="193">
        <v>0</v>
      </c>
      <c r="R186" s="193">
        <f>Q186*H186</f>
        <v>0</v>
      </c>
      <c r="S186" s="193">
        <v>0</v>
      </c>
      <c r="T186" s="194">
        <f>S186*H186</f>
        <v>0</v>
      </c>
      <c r="U186" s="35"/>
      <c r="V186" s="35"/>
      <c r="W186" s="35"/>
      <c r="X186" s="35"/>
      <c r="Y186" s="35"/>
      <c r="Z186" s="35"/>
      <c r="AA186" s="35"/>
      <c r="AB186" s="35"/>
      <c r="AC186" s="35"/>
      <c r="AD186" s="35"/>
      <c r="AE186" s="35"/>
      <c r="AR186" s="195" t="s">
        <v>301</v>
      </c>
      <c r="AT186" s="195" t="s">
        <v>131</v>
      </c>
      <c r="AU186" s="195" t="s">
        <v>72</v>
      </c>
      <c r="AY186" s="14" t="s">
        <v>136</v>
      </c>
      <c r="BE186" s="196">
        <f>IF(N186="základní",J186,0)</f>
        <v>0</v>
      </c>
      <c r="BF186" s="196">
        <f>IF(N186="snížená",J186,0)</f>
        <v>0</v>
      </c>
      <c r="BG186" s="196">
        <f>IF(N186="zákl. přenesená",J186,0)</f>
        <v>0</v>
      </c>
      <c r="BH186" s="196">
        <f>IF(N186="sníž. přenesená",J186,0)</f>
        <v>0</v>
      </c>
      <c r="BI186" s="196">
        <f>IF(N186="nulová",J186,0)</f>
        <v>0</v>
      </c>
      <c r="BJ186" s="14" t="s">
        <v>79</v>
      </c>
      <c r="BK186" s="196">
        <f>ROUND(I186*H186,2)</f>
        <v>0</v>
      </c>
      <c r="BL186" s="14" t="s">
        <v>301</v>
      </c>
      <c r="BM186" s="195" t="s">
        <v>469</v>
      </c>
    </row>
    <row r="187" s="2" customFormat="1">
      <c r="A187" s="35"/>
      <c r="B187" s="36"/>
      <c r="C187" s="37"/>
      <c r="D187" s="197" t="s">
        <v>138</v>
      </c>
      <c r="E187" s="37"/>
      <c r="F187" s="198" t="s">
        <v>305</v>
      </c>
      <c r="G187" s="37"/>
      <c r="H187" s="37"/>
      <c r="I187" s="199"/>
      <c r="J187" s="37"/>
      <c r="K187" s="37"/>
      <c r="L187" s="41"/>
      <c r="M187" s="200"/>
      <c r="N187" s="201"/>
      <c r="O187" s="81"/>
      <c r="P187" s="81"/>
      <c r="Q187" s="81"/>
      <c r="R187" s="81"/>
      <c r="S187" s="81"/>
      <c r="T187" s="82"/>
      <c r="U187" s="35"/>
      <c r="V187" s="35"/>
      <c r="W187" s="35"/>
      <c r="X187" s="35"/>
      <c r="Y187" s="35"/>
      <c r="Z187" s="35"/>
      <c r="AA187" s="35"/>
      <c r="AB187" s="35"/>
      <c r="AC187" s="35"/>
      <c r="AD187" s="35"/>
      <c r="AE187" s="35"/>
      <c r="AT187" s="14" t="s">
        <v>138</v>
      </c>
      <c r="AU187" s="14" t="s">
        <v>72</v>
      </c>
    </row>
    <row r="188" s="2" customFormat="1" ht="16.5" customHeight="1">
      <c r="A188" s="35"/>
      <c r="B188" s="36"/>
      <c r="C188" s="183" t="s">
        <v>307</v>
      </c>
      <c r="D188" s="183" t="s">
        <v>131</v>
      </c>
      <c r="E188" s="184" t="s">
        <v>308</v>
      </c>
      <c r="F188" s="185" t="s">
        <v>309</v>
      </c>
      <c r="G188" s="186" t="s">
        <v>187</v>
      </c>
      <c r="H188" s="187">
        <v>2</v>
      </c>
      <c r="I188" s="188"/>
      <c r="J188" s="189">
        <f>ROUND(I188*H188,2)</f>
        <v>0</v>
      </c>
      <c r="K188" s="190"/>
      <c r="L188" s="41"/>
      <c r="M188" s="191" t="s">
        <v>19</v>
      </c>
      <c r="N188" s="192" t="s">
        <v>43</v>
      </c>
      <c r="O188" s="81"/>
      <c r="P188" s="193">
        <f>O188*H188</f>
        <v>0</v>
      </c>
      <c r="Q188" s="193">
        <v>0</v>
      </c>
      <c r="R188" s="193">
        <f>Q188*H188</f>
        <v>0</v>
      </c>
      <c r="S188" s="193">
        <v>0</v>
      </c>
      <c r="T188" s="194">
        <f>S188*H188</f>
        <v>0</v>
      </c>
      <c r="U188" s="35"/>
      <c r="V188" s="35"/>
      <c r="W188" s="35"/>
      <c r="X188" s="35"/>
      <c r="Y188" s="35"/>
      <c r="Z188" s="35"/>
      <c r="AA188" s="35"/>
      <c r="AB188" s="35"/>
      <c r="AC188" s="35"/>
      <c r="AD188" s="35"/>
      <c r="AE188" s="35"/>
      <c r="AR188" s="195" t="s">
        <v>301</v>
      </c>
      <c r="AT188" s="195" t="s">
        <v>131</v>
      </c>
      <c r="AU188" s="195" t="s">
        <v>72</v>
      </c>
      <c r="AY188" s="14" t="s">
        <v>136</v>
      </c>
      <c r="BE188" s="196">
        <f>IF(N188="základní",J188,0)</f>
        <v>0</v>
      </c>
      <c r="BF188" s="196">
        <f>IF(N188="snížená",J188,0)</f>
        <v>0</v>
      </c>
      <c r="BG188" s="196">
        <f>IF(N188="zákl. přenesená",J188,0)</f>
        <v>0</v>
      </c>
      <c r="BH188" s="196">
        <f>IF(N188="sníž. přenesená",J188,0)</f>
        <v>0</v>
      </c>
      <c r="BI188" s="196">
        <f>IF(N188="nulová",J188,0)</f>
        <v>0</v>
      </c>
      <c r="BJ188" s="14" t="s">
        <v>79</v>
      </c>
      <c r="BK188" s="196">
        <f>ROUND(I188*H188,2)</f>
        <v>0</v>
      </c>
      <c r="BL188" s="14" t="s">
        <v>301</v>
      </c>
      <c r="BM188" s="195" t="s">
        <v>470</v>
      </c>
    </row>
    <row r="189" s="2" customFormat="1">
      <c r="A189" s="35"/>
      <c r="B189" s="36"/>
      <c r="C189" s="37"/>
      <c r="D189" s="197" t="s">
        <v>138</v>
      </c>
      <c r="E189" s="37"/>
      <c r="F189" s="198" t="s">
        <v>309</v>
      </c>
      <c r="G189" s="37"/>
      <c r="H189" s="37"/>
      <c r="I189" s="199"/>
      <c r="J189" s="37"/>
      <c r="K189" s="37"/>
      <c r="L189" s="41"/>
      <c r="M189" s="200"/>
      <c r="N189" s="201"/>
      <c r="O189" s="81"/>
      <c r="P189" s="81"/>
      <c r="Q189" s="81"/>
      <c r="R189" s="81"/>
      <c r="S189" s="81"/>
      <c r="T189" s="82"/>
      <c r="U189" s="35"/>
      <c r="V189" s="35"/>
      <c r="W189" s="35"/>
      <c r="X189" s="35"/>
      <c r="Y189" s="35"/>
      <c r="Z189" s="35"/>
      <c r="AA189" s="35"/>
      <c r="AB189" s="35"/>
      <c r="AC189" s="35"/>
      <c r="AD189" s="35"/>
      <c r="AE189" s="35"/>
      <c r="AT189" s="14" t="s">
        <v>138</v>
      </c>
      <c r="AU189" s="14" t="s">
        <v>72</v>
      </c>
    </row>
    <row r="190" s="2" customFormat="1" ht="21.75" customHeight="1">
      <c r="A190" s="35"/>
      <c r="B190" s="36"/>
      <c r="C190" s="183" t="s">
        <v>311</v>
      </c>
      <c r="D190" s="183" t="s">
        <v>131</v>
      </c>
      <c r="E190" s="184" t="s">
        <v>312</v>
      </c>
      <c r="F190" s="185" t="s">
        <v>313</v>
      </c>
      <c r="G190" s="186" t="s">
        <v>187</v>
      </c>
      <c r="H190" s="187">
        <v>2</v>
      </c>
      <c r="I190" s="188"/>
      <c r="J190" s="189">
        <f>ROUND(I190*H190,2)</f>
        <v>0</v>
      </c>
      <c r="K190" s="190"/>
      <c r="L190" s="41"/>
      <c r="M190" s="191" t="s">
        <v>19</v>
      </c>
      <c r="N190" s="192" t="s">
        <v>43</v>
      </c>
      <c r="O190" s="81"/>
      <c r="P190" s="193">
        <f>O190*H190</f>
        <v>0</v>
      </c>
      <c r="Q190" s="193">
        <v>0</v>
      </c>
      <c r="R190" s="193">
        <f>Q190*H190</f>
        <v>0</v>
      </c>
      <c r="S190" s="193">
        <v>0</v>
      </c>
      <c r="T190" s="194">
        <f>S190*H190</f>
        <v>0</v>
      </c>
      <c r="U190" s="35"/>
      <c r="V190" s="35"/>
      <c r="W190" s="35"/>
      <c r="X190" s="35"/>
      <c r="Y190" s="35"/>
      <c r="Z190" s="35"/>
      <c r="AA190" s="35"/>
      <c r="AB190" s="35"/>
      <c r="AC190" s="35"/>
      <c r="AD190" s="35"/>
      <c r="AE190" s="35"/>
      <c r="AR190" s="195" t="s">
        <v>301</v>
      </c>
      <c r="AT190" s="195" t="s">
        <v>131</v>
      </c>
      <c r="AU190" s="195" t="s">
        <v>72</v>
      </c>
      <c r="AY190" s="14" t="s">
        <v>136</v>
      </c>
      <c r="BE190" s="196">
        <f>IF(N190="základní",J190,0)</f>
        <v>0</v>
      </c>
      <c r="BF190" s="196">
        <f>IF(N190="snížená",J190,0)</f>
        <v>0</v>
      </c>
      <c r="BG190" s="196">
        <f>IF(N190="zákl. přenesená",J190,0)</f>
        <v>0</v>
      </c>
      <c r="BH190" s="196">
        <f>IF(N190="sníž. přenesená",J190,0)</f>
        <v>0</v>
      </c>
      <c r="BI190" s="196">
        <f>IF(N190="nulová",J190,0)</f>
        <v>0</v>
      </c>
      <c r="BJ190" s="14" t="s">
        <v>79</v>
      </c>
      <c r="BK190" s="196">
        <f>ROUND(I190*H190,2)</f>
        <v>0</v>
      </c>
      <c r="BL190" s="14" t="s">
        <v>301</v>
      </c>
      <c r="BM190" s="195" t="s">
        <v>471</v>
      </c>
    </row>
    <row r="191" s="2" customFormat="1">
      <c r="A191" s="35"/>
      <c r="B191" s="36"/>
      <c r="C191" s="37"/>
      <c r="D191" s="197" t="s">
        <v>138</v>
      </c>
      <c r="E191" s="37"/>
      <c r="F191" s="198" t="s">
        <v>313</v>
      </c>
      <c r="G191" s="37"/>
      <c r="H191" s="37"/>
      <c r="I191" s="199"/>
      <c r="J191" s="37"/>
      <c r="K191" s="37"/>
      <c r="L191" s="41"/>
      <c r="M191" s="200"/>
      <c r="N191" s="201"/>
      <c r="O191" s="81"/>
      <c r="P191" s="81"/>
      <c r="Q191" s="81"/>
      <c r="R191" s="81"/>
      <c r="S191" s="81"/>
      <c r="T191" s="82"/>
      <c r="U191" s="35"/>
      <c r="V191" s="35"/>
      <c r="W191" s="35"/>
      <c r="X191" s="35"/>
      <c r="Y191" s="35"/>
      <c r="Z191" s="35"/>
      <c r="AA191" s="35"/>
      <c r="AB191" s="35"/>
      <c r="AC191" s="35"/>
      <c r="AD191" s="35"/>
      <c r="AE191" s="35"/>
      <c r="AT191" s="14" t="s">
        <v>138</v>
      </c>
      <c r="AU191" s="14" t="s">
        <v>72</v>
      </c>
    </row>
    <row r="192" s="2" customFormat="1" ht="24.15" customHeight="1">
      <c r="A192" s="35"/>
      <c r="B192" s="36"/>
      <c r="C192" s="183" t="s">
        <v>315</v>
      </c>
      <c r="D192" s="183" t="s">
        <v>131</v>
      </c>
      <c r="E192" s="184" t="s">
        <v>316</v>
      </c>
      <c r="F192" s="185" t="s">
        <v>317</v>
      </c>
      <c r="G192" s="186" t="s">
        <v>187</v>
      </c>
      <c r="H192" s="187">
        <v>6</v>
      </c>
      <c r="I192" s="188"/>
      <c r="J192" s="189">
        <f>ROUND(I192*H192,2)</f>
        <v>0</v>
      </c>
      <c r="K192" s="190"/>
      <c r="L192" s="41"/>
      <c r="M192" s="191" t="s">
        <v>19</v>
      </c>
      <c r="N192" s="192" t="s">
        <v>43</v>
      </c>
      <c r="O192" s="81"/>
      <c r="P192" s="193">
        <f>O192*H192</f>
        <v>0</v>
      </c>
      <c r="Q192" s="193">
        <v>0</v>
      </c>
      <c r="R192" s="193">
        <f>Q192*H192</f>
        <v>0</v>
      </c>
      <c r="S192" s="193">
        <v>0</v>
      </c>
      <c r="T192" s="194">
        <f>S192*H192</f>
        <v>0</v>
      </c>
      <c r="U192" s="35"/>
      <c r="V192" s="35"/>
      <c r="W192" s="35"/>
      <c r="X192" s="35"/>
      <c r="Y192" s="35"/>
      <c r="Z192" s="35"/>
      <c r="AA192" s="35"/>
      <c r="AB192" s="35"/>
      <c r="AC192" s="35"/>
      <c r="AD192" s="35"/>
      <c r="AE192" s="35"/>
      <c r="AR192" s="195" t="s">
        <v>301</v>
      </c>
      <c r="AT192" s="195" t="s">
        <v>131</v>
      </c>
      <c r="AU192" s="195" t="s">
        <v>72</v>
      </c>
      <c r="AY192" s="14" t="s">
        <v>136</v>
      </c>
      <c r="BE192" s="196">
        <f>IF(N192="základní",J192,0)</f>
        <v>0</v>
      </c>
      <c r="BF192" s="196">
        <f>IF(N192="snížená",J192,0)</f>
        <v>0</v>
      </c>
      <c r="BG192" s="196">
        <f>IF(N192="zákl. přenesená",J192,0)</f>
        <v>0</v>
      </c>
      <c r="BH192" s="196">
        <f>IF(N192="sníž. přenesená",J192,0)</f>
        <v>0</v>
      </c>
      <c r="BI192" s="196">
        <f>IF(N192="nulová",J192,0)</f>
        <v>0</v>
      </c>
      <c r="BJ192" s="14" t="s">
        <v>79</v>
      </c>
      <c r="BK192" s="196">
        <f>ROUND(I192*H192,2)</f>
        <v>0</v>
      </c>
      <c r="BL192" s="14" t="s">
        <v>301</v>
      </c>
      <c r="BM192" s="195" t="s">
        <v>472</v>
      </c>
    </row>
    <row r="193" s="2" customFormat="1">
      <c r="A193" s="35"/>
      <c r="B193" s="36"/>
      <c r="C193" s="37"/>
      <c r="D193" s="197" t="s">
        <v>138</v>
      </c>
      <c r="E193" s="37"/>
      <c r="F193" s="198" t="s">
        <v>317</v>
      </c>
      <c r="G193" s="37"/>
      <c r="H193" s="37"/>
      <c r="I193" s="199"/>
      <c r="J193" s="37"/>
      <c r="K193" s="37"/>
      <c r="L193" s="41"/>
      <c r="M193" s="200"/>
      <c r="N193" s="201"/>
      <c r="O193" s="81"/>
      <c r="P193" s="81"/>
      <c r="Q193" s="81"/>
      <c r="R193" s="81"/>
      <c r="S193" s="81"/>
      <c r="T193" s="82"/>
      <c r="U193" s="35"/>
      <c r="V193" s="35"/>
      <c r="W193" s="35"/>
      <c r="X193" s="35"/>
      <c r="Y193" s="35"/>
      <c r="Z193" s="35"/>
      <c r="AA193" s="35"/>
      <c r="AB193" s="35"/>
      <c r="AC193" s="35"/>
      <c r="AD193" s="35"/>
      <c r="AE193" s="35"/>
      <c r="AT193" s="14" t="s">
        <v>138</v>
      </c>
      <c r="AU193" s="14" t="s">
        <v>72</v>
      </c>
    </row>
    <row r="194" s="2" customFormat="1" ht="16.5" customHeight="1">
      <c r="A194" s="35"/>
      <c r="B194" s="36"/>
      <c r="C194" s="183" t="s">
        <v>319</v>
      </c>
      <c r="D194" s="183" t="s">
        <v>131</v>
      </c>
      <c r="E194" s="184" t="s">
        <v>320</v>
      </c>
      <c r="F194" s="185" t="s">
        <v>321</v>
      </c>
      <c r="G194" s="186" t="s">
        <v>187</v>
      </c>
      <c r="H194" s="187">
        <v>6</v>
      </c>
      <c r="I194" s="188"/>
      <c r="J194" s="189">
        <f>ROUND(I194*H194,2)</f>
        <v>0</v>
      </c>
      <c r="K194" s="190"/>
      <c r="L194" s="41"/>
      <c r="M194" s="191" t="s">
        <v>19</v>
      </c>
      <c r="N194" s="192" t="s">
        <v>43</v>
      </c>
      <c r="O194" s="81"/>
      <c r="P194" s="193">
        <f>O194*H194</f>
        <v>0</v>
      </c>
      <c r="Q194" s="193">
        <v>0</v>
      </c>
      <c r="R194" s="193">
        <f>Q194*H194</f>
        <v>0</v>
      </c>
      <c r="S194" s="193">
        <v>0</v>
      </c>
      <c r="T194" s="194">
        <f>S194*H194</f>
        <v>0</v>
      </c>
      <c r="U194" s="35"/>
      <c r="V194" s="35"/>
      <c r="W194" s="35"/>
      <c r="X194" s="35"/>
      <c r="Y194" s="35"/>
      <c r="Z194" s="35"/>
      <c r="AA194" s="35"/>
      <c r="AB194" s="35"/>
      <c r="AC194" s="35"/>
      <c r="AD194" s="35"/>
      <c r="AE194" s="35"/>
      <c r="AR194" s="195" t="s">
        <v>301</v>
      </c>
      <c r="AT194" s="195" t="s">
        <v>131</v>
      </c>
      <c r="AU194" s="195" t="s">
        <v>72</v>
      </c>
      <c r="AY194" s="14" t="s">
        <v>136</v>
      </c>
      <c r="BE194" s="196">
        <f>IF(N194="základní",J194,0)</f>
        <v>0</v>
      </c>
      <c r="BF194" s="196">
        <f>IF(N194="snížená",J194,0)</f>
        <v>0</v>
      </c>
      <c r="BG194" s="196">
        <f>IF(N194="zákl. přenesená",J194,0)</f>
        <v>0</v>
      </c>
      <c r="BH194" s="196">
        <f>IF(N194="sníž. přenesená",J194,0)</f>
        <v>0</v>
      </c>
      <c r="BI194" s="196">
        <f>IF(N194="nulová",J194,0)</f>
        <v>0</v>
      </c>
      <c r="BJ194" s="14" t="s">
        <v>79</v>
      </c>
      <c r="BK194" s="196">
        <f>ROUND(I194*H194,2)</f>
        <v>0</v>
      </c>
      <c r="BL194" s="14" t="s">
        <v>301</v>
      </c>
      <c r="BM194" s="195" t="s">
        <v>473</v>
      </c>
    </row>
    <row r="195" s="2" customFormat="1">
      <c r="A195" s="35"/>
      <c r="B195" s="36"/>
      <c r="C195" s="37"/>
      <c r="D195" s="197" t="s">
        <v>138</v>
      </c>
      <c r="E195" s="37"/>
      <c r="F195" s="198" t="s">
        <v>321</v>
      </c>
      <c r="G195" s="37"/>
      <c r="H195" s="37"/>
      <c r="I195" s="199"/>
      <c r="J195" s="37"/>
      <c r="K195" s="37"/>
      <c r="L195" s="41"/>
      <c r="M195" s="236"/>
      <c r="N195" s="237"/>
      <c r="O195" s="238"/>
      <c r="P195" s="238"/>
      <c r="Q195" s="238"/>
      <c r="R195" s="238"/>
      <c r="S195" s="238"/>
      <c r="T195" s="239"/>
      <c r="U195" s="35"/>
      <c r="V195" s="35"/>
      <c r="W195" s="35"/>
      <c r="X195" s="35"/>
      <c r="Y195" s="35"/>
      <c r="Z195" s="35"/>
      <c r="AA195" s="35"/>
      <c r="AB195" s="35"/>
      <c r="AC195" s="35"/>
      <c r="AD195" s="35"/>
      <c r="AE195" s="35"/>
      <c r="AT195" s="14" t="s">
        <v>138</v>
      </c>
      <c r="AU195" s="14" t="s">
        <v>72</v>
      </c>
    </row>
    <row r="196" s="2" customFormat="1" ht="6.96" customHeight="1">
      <c r="A196" s="35"/>
      <c r="B196" s="56"/>
      <c r="C196" s="57"/>
      <c r="D196" s="57"/>
      <c r="E196" s="57"/>
      <c r="F196" s="57"/>
      <c r="G196" s="57"/>
      <c r="H196" s="57"/>
      <c r="I196" s="57"/>
      <c r="J196" s="57"/>
      <c r="K196" s="57"/>
      <c r="L196" s="41"/>
      <c r="M196" s="35"/>
      <c r="O196" s="35"/>
      <c r="P196" s="35"/>
      <c r="Q196" s="35"/>
      <c r="R196" s="35"/>
      <c r="S196" s="35"/>
      <c r="T196" s="35"/>
      <c r="U196" s="35"/>
      <c r="V196" s="35"/>
      <c r="W196" s="35"/>
      <c r="X196" s="35"/>
      <c r="Y196" s="35"/>
      <c r="Z196" s="35"/>
      <c r="AA196" s="35"/>
      <c r="AB196" s="35"/>
      <c r="AC196" s="35"/>
      <c r="AD196" s="35"/>
      <c r="AE196" s="35"/>
    </row>
  </sheetData>
  <sheetProtection sheet="1" autoFilter="0" formatColumns="0" formatRows="0" objects="1" scenarios="1" spinCount="100000" saltValue="vYVNCdLTIHgwIdfBlgIRi+lZsVorCOfoq+38ElHGgXFlDjajBUCOfoxYZ4w8Y7OqnCXVR8eGD+XwFTGC/kbh+A==" hashValue="nsz/dgvhoFPQVZRPEPVrE/YCQOnq9VcAXOK+Yocdk+Y0rcMwFevG8x8yy/0/WXeTQjWleFE+Ix7nabZ3Hw4oWA==" algorithmName="SHA-512" password="CC35"/>
  <autoFilter ref="C84:K19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101</v>
      </c>
    </row>
    <row r="3" s="1" customFormat="1" ht="6.96" customHeight="1">
      <c r="B3" s="135"/>
      <c r="C3" s="136"/>
      <c r="D3" s="136"/>
      <c r="E3" s="136"/>
      <c r="F3" s="136"/>
      <c r="G3" s="136"/>
      <c r="H3" s="136"/>
      <c r="I3" s="136"/>
      <c r="J3" s="136"/>
      <c r="K3" s="136"/>
      <c r="L3" s="17"/>
      <c r="AT3" s="14" t="s">
        <v>81</v>
      </c>
    </row>
    <row r="4" s="1" customFormat="1" ht="24.96" customHeight="1">
      <c r="B4" s="17"/>
      <c r="D4" s="137" t="s">
        <v>109</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Oprava trati v úseku Mladotice - Žihle</v>
      </c>
      <c r="F7" s="139"/>
      <c r="G7" s="139"/>
      <c r="H7" s="139"/>
      <c r="L7" s="17"/>
    </row>
    <row r="8" s="1" customFormat="1" ht="12" customHeight="1">
      <c r="B8" s="17"/>
      <c r="D8" s="139" t="s">
        <v>110</v>
      </c>
      <c r="L8" s="17"/>
    </row>
    <row r="9" s="2" customFormat="1" ht="16.5" customHeight="1">
      <c r="A9" s="35"/>
      <c r="B9" s="41"/>
      <c r="C9" s="35"/>
      <c r="D9" s="35"/>
      <c r="E9" s="140" t="s">
        <v>414</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112</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474</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19. 5. 2022</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ROUND((SUM(BE85:BE158)),  2)</f>
        <v>0</v>
      </c>
      <c r="G35" s="35"/>
      <c r="H35" s="35"/>
      <c r="I35" s="154">
        <v>0.20999999999999999</v>
      </c>
      <c r="J35" s="153">
        <f>ROUND(((SUM(BE85:BE158))*I35),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ROUND((SUM(BF85:BF158)),  2)</f>
        <v>0</v>
      </c>
      <c r="G36" s="35"/>
      <c r="H36" s="35"/>
      <c r="I36" s="154">
        <v>0.14999999999999999</v>
      </c>
      <c r="J36" s="153">
        <f>ROUND(((SUM(BF85:BF158))*I36),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ROUND((SUM(BG85:BG158)),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ROUND((SUM(BH85:BH158)),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ROUND((SUM(BI85:BI158)),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114</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Oprava trati v úseku Mladotice - Žihle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110</v>
      </c>
      <c r="D51" s="19"/>
      <c r="E51" s="19"/>
      <c r="F51" s="19"/>
      <c r="G51" s="19"/>
      <c r="H51" s="19"/>
      <c r="I51" s="19"/>
      <c r="J51" s="19"/>
      <c r="K51" s="19"/>
      <c r="L51" s="17"/>
    </row>
    <row r="52" s="2" customFormat="1" ht="16.5" customHeight="1">
      <c r="A52" s="35"/>
      <c r="B52" s="36"/>
      <c r="C52" s="37"/>
      <c r="D52" s="37"/>
      <c r="E52" s="166" t="s">
        <v>414</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112</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2.2 - Výměna kolejnic a zřízení BK km 140,440 - 142,292</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Třemošná</v>
      </c>
      <c r="G56" s="37"/>
      <c r="H56" s="37"/>
      <c r="I56" s="29" t="s">
        <v>23</v>
      </c>
      <c r="J56" s="69" t="str">
        <f>IF(J14="","",J14)</f>
        <v>19. 5. 2022</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115</v>
      </c>
      <c r="D61" s="168"/>
      <c r="E61" s="168"/>
      <c r="F61" s="168"/>
      <c r="G61" s="168"/>
      <c r="H61" s="168"/>
      <c r="I61" s="168"/>
      <c r="J61" s="169" t="s">
        <v>116</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117</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118</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Oprava trati v úseku Mladotice - Žihle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110</v>
      </c>
      <c r="D74" s="19"/>
      <c r="E74" s="19"/>
      <c r="F74" s="19"/>
      <c r="G74" s="19"/>
      <c r="H74" s="19"/>
      <c r="I74" s="19"/>
      <c r="J74" s="19"/>
      <c r="K74" s="19"/>
      <c r="L74" s="17"/>
    </row>
    <row r="75" s="2" customFormat="1" ht="16.5" customHeight="1">
      <c r="A75" s="35"/>
      <c r="B75" s="36"/>
      <c r="C75" s="37"/>
      <c r="D75" s="37"/>
      <c r="E75" s="166" t="s">
        <v>414</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112</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2.2 - Výměna kolejnic a zřízení BK km 140,440 - 142,292</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Třemošná</v>
      </c>
      <c r="G79" s="37"/>
      <c r="H79" s="37"/>
      <c r="I79" s="29" t="s">
        <v>23</v>
      </c>
      <c r="J79" s="69" t="str">
        <f>IF(J14="","",J14)</f>
        <v>19. 5. 2022</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119</v>
      </c>
      <c r="D84" s="174" t="s">
        <v>57</v>
      </c>
      <c r="E84" s="174" t="s">
        <v>53</v>
      </c>
      <c r="F84" s="174" t="s">
        <v>54</v>
      </c>
      <c r="G84" s="174" t="s">
        <v>120</v>
      </c>
      <c r="H84" s="174" t="s">
        <v>121</v>
      </c>
      <c r="I84" s="174" t="s">
        <v>122</v>
      </c>
      <c r="J84" s="175" t="s">
        <v>116</v>
      </c>
      <c r="K84" s="176" t="s">
        <v>123</v>
      </c>
      <c r="L84" s="177"/>
      <c r="M84" s="89" t="s">
        <v>19</v>
      </c>
      <c r="N84" s="90" t="s">
        <v>42</v>
      </c>
      <c r="O84" s="90" t="s">
        <v>124</v>
      </c>
      <c r="P84" s="90" t="s">
        <v>125</v>
      </c>
      <c r="Q84" s="90" t="s">
        <v>126</v>
      </c>
      <c r="R84" s="90" t="s">
        <v>127</v>
      </c>
      <c r="S84" s="90" t="s">
        <v>128</v>
      </c>
      <c r="T84" s="91" t="s">
        <v>129</v>
      </c>
      <c r="U84" s="171"/>
      <c r="V84" s="171"/>
      <c r="W84" s="171"/>
      <c r="X84" s="171"/>
      <c r="Y84" s="171"/>
      <c r="Z84" s="171"/>
      <c r="AA84" s="171"/>
      <c r="AB84" s="171"/>
      <c r="AC84" s="171"/>
      <c r="AD84" s="171"/>
      <c r="AE84" s="171"/>
    </row>
    <row r="85" s="2" customFormat="1" ht="22.8" customHeight="1">
      <c r="A85" s="35"/>
      <c r="B85" s="36"/>
      <c r="C85" s="96" t="s">
        <v>130</v>
      </c>
      <c r="D85" s="37"/>
      <c r="E85" s="37"/>
      <c r="F85" s="37"/>
      <c r="G85" s="37"/>
      <c r="H85" s="37"/>
      <c r="I85" s="37"/>
      <c r="J85" s="178">
        <f>BK85</f>
        <v>0</v>
      </c>
      <c r="K85" s="37"/>
      <c r="L85" s="41"/>
      <c r="M85" s="92"/>
      <c r="N85" s="179"/>
      <c r="O85" s="93"/>
      <c r="P85" s="180">
        <f>SUM(P86:P158)</f>
        <v>0</v>
      </c>
      <c r="Q85" s="93"/>
      <c r="R85" s="180">
        <f>SUM(R86:R158)</f>
        <v>185.29106000000002</v>
      </c>
      <c r="S85" s="93"/>
      <c r="T85" s="181">
        <f>SUM(T86:T158)</f>
        <v>0</v>
      </c>
      <c r="U85" s="35"/>
      <c r="V85" s="35"/>
      <c r="W85" s="35"/>
      <c r="X85" s="35"/>
      <c r="Y85" s="35"/>
      <c r="Z85" s="35"/>
      <c r="AA85" s="35"/>
      <c r="AB85" s="35"/>
      <c r="AC85" s="35"/>
      <c r="AD85" s="35"/>
      <c r="AE85" s="35"/>
      <c r="AT85" s="14" t="s">
        <v>71</v>
      </c>
      <c r="AU85" s="14" t="s">
        <v>117</v>
      </c>
      <c r="BK85" s="182">
        <f>SUM(BK86:BK158)</f>
        <v>0</v>
      </c>
    </row>
    <row r="86" s="2" customFormat="1" ht="16.5" customHeight="1">
      <c r="A86" s="35"/>
      <c r="B86" s="36"/>
      <c r="C86" s="183" t="s">
        <v>79</v>
      </c>
      <c r="D86" s="183" t="s">
        <v>131</v>
      </c>
      <c r="E86" s="184" t="s">
        <v>324</v>
      </c>
      <c r="F86" s="185" t="s">
        <v>325</v>
      </c>
      <c r="G86" s="186" t="s">
        <v>326</v>
      </c>
      <c r="H86" s="187">
        <v>3750</v>
      </c>
      <c r="I86" s="188"/>
      <c r="J86" s="189">
        <f>ROUND(I86*H86,2)</f>
        <v>0</v>
      </c>
      <c r="K86" s="190"/>
      <c r="L86" s="41"/>
      <c r="M86" s="191" t="s">
        <v>19</v>
      </c>
      <c r="N86" s="192" t="s">
        <v>43</v>
      </c>
      <c r="O86" s="81"/>
      <c r="P86" s="193">
        <f>O86*H86</f>
        <v>0</v>
      </c>
      <c r="Q86" s="193">
        <v>0</v>
      </c>
      <c r="R86" s="193">
        <f>Q86*H86</f>
        <v>0</v>
      </c>
      <c r="S86" s="193">
        <v>0</v>
      </c>
      <c r="T86" s="194">
        <f>S86*H86</f>
        <v>0</v>
      </c>
      <c r="U86" s="35"/>
      <c r="V86" s="35"/>
      <c r="W86" s="35"/>
      <c r="X86" s="35"/>
      <c r="Y86" s="35"/>
      <c r="Z86" s="35"/>
      <c r="AA86" s="35"/>
      <c r="AB86" s="35"/>
      <c r="AC86" s="35"/>
      <c r="AD86" s="35"/>
      <c r="AE86" s="35"/>
      <c r="AR86" s="195" t="s">
        <v>135</v>
      </c>
      <c r="AT86" s="195" t="s">
        <v>131</v>
      </c>
      <c r="AU86" s="195" t="s">
        <v>72</v>
      </c>
      <c r="AY86" s="14" t="s">
        <v>136</v>
      </c>
      <c r="BE86" s="196">
        <f>IF(N86="základní",J86,0)</f>
        <v>0</v>
      </c>
      <c r="BF86" s="196">
        <f>IF(N86="snížená",J86,0)</f>
        <v>0</v>
      </c>
      <c r="BG86" s="196">
        <f>IF(N86="zákl. přenesená",J86,0)</f>
        <v>0</v>
      </c>
      <c r="BH86" s="196">
        <f>IF(N86="sníž. přenesená",J86,0)</f>
        <v>0</v>
      </c>
      <c r="BI86" s="196">
        <f>IF(N86="nulová",J86,0)</f>
        <v>0</v>
      </c>
      <c r="BJ86" s="14" t="s">
        <v>79</v>
      </c>
      <c r="BK86" s="196">
        <f>ROUND(I86*H86,2)</f>
        <v>0</v>
      </c>
      <c r="BL86" s="14" t="s">
        <v>135</v>
      </c>
      <c r="BM86" s="195" t="s">
        <v>475</v>
      </c>
    </row>
    <row r="87" s="2" customFormat="1">
      <c r="A87" s="35"/>
      <c r="B87" s="36"/>
      <c r="C87" s="37"/>
      <c r="D87" s="197" t="s">
        <v>138</v>
      </c>
      <c r="E87" s="37"/>
      <c r="F87" s="198" t="s">
        <v>328</v>
      </c>
      <c r="G87" s="37"/>
      <c r="H87" s="37"/>
      <c r="I87" s="199"/>
      <c r="J87" s="37"/>
      <c r="K87" s="37"/>
      <c r="L87" s="41"/>
      <c r="M87" s="200"/>
      <c r="N87" s="201"/>
      <c r="O87" s="81"/>
      <c r="P87" s="81"/>
      <c r="Q87" s="81"/>
      <c r="R87" s="81"/>
      <c r="S87" s="81"/>
      <c r="T87" s="82"/>
      <c r="U87" s="35"/>
      <c r="V87" s="35"/>
      <c r="W87" s="35"/>
      <c r="X87" s="35"/>
      <c r="Y87" s="35"/>
      <c r="Z87" s="35"/>
      <c r="AA87" s="35"/>
      <c r="AB87" s="35"/>
      <c r="AC87" s="35"/>
      <c r="AD87" s="35"/>
      <c r="AE87" s="35"/>
      <c r="AT87" s="14" t="s">
        <v>138</v>
      </c>
      <c r="AU87" s="14" t="s">
        <v>72</v>
      </c>
    </row>
    <row r="88" s="10" customFormat="1">
      <c r="A88" s="10"/>
      <c r="B88" s="202"/>
      <c r="C88" s="203"/>
      <c r="D88" s="197" t="s">
        <v>140</v>
      </c>
      <c r="E88" s="204" t="s">
        <v>19</v>
      </c>
      <c r="F88" s="205" t="s">
        <v>476</v>
      </c>
      <c r="G88" s="203"/>
      <c r="H88" s="206">
        <v>3750</v>
      </c>
      <c r="I88" s="207"/>
      <c r="J88" s="203"/>
      <c r="K88" s="203"/>
      <c r="L88" s="208"/>
      <c r="M88" s="209"/>
      <c r="N88" s="210"/>
      <c r="O88" s="210"/>
      <c r="P88" s="210"/>
      <c r="Q88" s="210"/>
      <c r="R88" s="210"/>
      <c r="S88" s="210"/>
      <c r="T88" s="211"/>
      <c r="U88" s="10"/>
      <c r="V88" s="10"/>
      <c r="W88" s="10"/>
      <c r="X88" s="10"/>
      <c r="Y88" s="10"/>
      <c r="Z88" s="10"/>
      <c r="AA88" s="10"/>
      <c r="AB88" s="10"/>
      <c r="AC88" s="10"/>
      <c r="AD88" s="10"/>
      <c r="AE88" s="10"/>
      <c r="AT88" s="212" t="s">
        <v>140</v>
      </c>
      <c r="AU88" s="212" t="s">
        <v>72</v>
      </c>
      <c r="AV88" s="10" t="s">
        <v>81</v>
      </c>
      <c r="AW88" s="10" t="s">
        <v>33</v>
      </c>
      <c r="AX88" s="10" t="s">
        <v>79</v>
      </c>
      <c r="AY88" s="212" t="s">
        <v>136</v>
      </c>
    </row>
    <row r="89" s="2" customFormat="1" ht="16.5" customHeight="1">
      <c r="A89" s="35"/>
      <c r="B89" s="36"/>
      <c r="C89" s="225" t="s">
        <v>81</v>
      </c>
      <c r="D89" s="225" t="s">
        <v>177</v>
      </c>
      <c r="E89" s="226" t="s">
        <v>346</v>
      </c>
      <c r="F89" s="227" t="s">
        <v>347</v>
      </c>
      <c r="G89" s="228" t="s">
        <v>187</v>
      </c>
      <c r="H89" s="229">
        <v>50</v>
      </c>
      <c r="I89" s="230"/>
      <c r="J89" s="231">
        <f>ROUND(I89*H89,2)</f>
        <v>0</v>
      </c>
      <c r="K89" s="232"/>
      <c r="L89" s="233"/>
      <c r="M89" s="234" t="s">
        <v>19</v>
      </c>
      <c r="N89" s="235" t="s">
        <v>43</v>
      </c>
      <c r="O89" s="81"/>
      <c r="P89" s="193">
        <f>O89*H89</f>
        <v>0</v>
      </c>
      <c r="Q89" s="193">
        <v>3.70425</v>
      </c>
      <c r="R89" s="193">
        <f>Q89*H89</f>
        <v>185.21250000000001</v>
      </c>
      <c r="S89" s="193">
        <v>0</v>
      </c>
      <c r="T89" s="194">
        <f>S89*H89</f>
        <v>0</v>
      </c>
      <c r="U89" s="35"/>
      <c r="V89" s="35"/>
      <c r="W89" s="35"/>
      <c r="X89" s="35"/>
      <c r="Y89" s="35"/>
      <c r="Z89" s="35"/>
      <c r="AA89" s="35"/>
      <c r="AB89" s="35"/>
      <c r="AC89" s="35"/>
      <c r="AD89" s="35"/>
      <c r="AE89" s="35"/>
      <c r="AR89" s="195" t="s">
        <v>184</v>
      </c>
      <c r="AT89" s="195" t="s">
        <v>177</v>
      </c>
      <c r="AU89" s="195" t="s">
        <v>72</v>
      </c>
      <c r="AY89" s="14" t="s">
        <v>136</v>
      </c>
      <c r="BE89" s="196">
        <f>IF(N89="základní",J89,0)</f>
        <v>0</v>
      </c>
      <c r="BF89" s="196">
        <f>IF(N89="snížená",J89,0)</f>
        <v>0</v>
      </c>
      <c r="BG89" s="196">
        <f>IF(N89="zákl. přenesená",J89,0)</f>
        <v>0</v>
      </c>
      <c r="BH89" s="196">
        <f>IF(N89="sníž. přenesená",J89,0)</f>
        <v>0</v>
      </c>
      <c r="BI89" s="196">
        <f>IF(N89="nulová",J89,0)</f>
        <v>0</v>
      </c>
      <c r="BJ89" s="14" t="s">
        <v>79</v>
      </c>
      <c r="BK89" s="196">
        <f>ROUND(I89*H89,2)</f>
        <v>0</v>
      </c>
      <c r="BL89" s="14" t="s">
        <v>135</v>
      </c>
      <c r="BM89" s="195" t="s">
        <v>477</v>
      </c>
    </row>
    <row r="90" s="2" customFormat="1">
      <c r="A90" s="35"/>
      <c r="B90" s="36"/>
      <c r="C90" s="37"/>
      <c r="D90" s="197" t="s">
        <v>138</v>
      </c>
      <c r="E90" s="37"/>
      <c r="F90" s="198" t="s">
        <v>347</v>
      </c>
      <c r="G90" s="37"/>
      <c r="H90" s="37"/>
      <c r="I90" s="199"/>
      <c r="J90" s="37"/>
      <c r="K90" s="37"/>
      <c r="L90" s="41"/>
      <c r="M90" s="200"/>
      <c r="N90" s="201"/>
      <c r="O90" s="81"/>
      <c r="P90" s="81"/>
      <c r="Q90" s="81"/>
      <c r="R90" s="81"/>
      <c r="S90" s="81"/>
      <c r="T90" s="82"/>
      <c r="U90" s="35"/>
      <c r="V90" s="35"/>
      <c r="W90" s="35"/>
      <c r="X90" s="35"/>
      <c r="Y90" s="35"/>
      <c r="Z90" s="35"/>
      <c r="AA90" s="35"/>
      <c r="AB90" s="35"/>
      <c r="AC90" s="35"/>
      <c r="AD90" s="35"/>
      <c r="AE90" s="35"/>
      <c r="AT90" s="14" t="s">
        <v>138</v>
      </c>
      <c r="AU90" s="14" t="s">
        <v>72</v>
      </c>
    </row>
    <row r="91" s="2" customFormat="1" ht="16.5" customHeight="1">
      <c r="A91" s="35"/>
      <c r="B91" s="36"/>
      <c r="C91" s="183" t="s">
        <v>148</v>
      </c>
      <c r="D91" s="183" t="s">
        <v>131</v>
      </c>
      <c r="E91" s="184" t="s">
        <v>331</v>
      </c>
      <c r="F91" s="185" t="s">
        <v>332</v>
      </c>
      <c r="G91" s="186" t="s">
        <v>187</v>
      </c>
      <c r="H91" s="187">
        <v>160</v>
      </c>
      <c r="I91" s="188"/>
      <c r="J91" s="189">
        <f>ROUND(I91*H91,2)</f>
        <v>0</v>
      </c>
      <c r="K91" s="190"/>
      <c r="L91" s="41"/>
      <c r="M91" s="191" t="s">
        <v>19</v>
      </c>
      <c r="N91" s="192" t="s">
        <v>43</v>
      </c>
      <c r="O91" s="81"/>
      <c r="P91" s="193">
        <f>O91*H91</f>
        <v>0</v>
      </c>
      <c r="Q91" s="193">
        <v>0</v>
      </c>
      <c r="R91" s="193">
        <f>Q91*H91</f>
        <v>0</v>
      </c>
      <c r="S91" s="193">
        <v>0</v>
      </c>
      <c r="T91" s="194">
        <f>S91*H91</f>
        <v>0</v>
      </c>
      <c r="U91" s="35"/>
      <c r="V91" s="35"/>
      <c r="W91" s="35"/>
      <c r="X91" s="35"/>
      <c r="Y91" s="35"/>
      <c r="Z91" s="35"/>
      <c r="AA91" s="35"/>
      <c r="AB91" s="35"/>
      <c r="AC91" s="35"/>
      <c r="AD91" s="35"/>
      <c r="AE91" s="35"/>
      <c r="AR91" s="195" t="s">
        <v>135</v>
      </c>
      <c r="AT91" s="195" t="s">
        <v>131</v>
      </c>
      <c r="AU91" s="195" t="s">
        <v>72</v>
      </c>
      <c r="AY91" s="14" t="s">
        <v>136</v>
      </c>
      <c r="BE91" s="196">
        <f>IF(N91="základní",J91,0)</f>
        <v>0</v>
      </c>
      <c r="BF91" s="196">
        <f>IF(N91="snížená",J91,0)</f>
        <v>0</v>
      </c>
      <c r="BG91" s="196">
        <f>IF(N91="zákl. přenesená",J91,0)</f>
        <v>0</v>
      </c>
      <c r="BH91" s="196">
        <f>IF(N91="sníž. přenesená",J91,0)</f>
        <v>0</v>
      </c>
      <c r="BI91" s="196">
        <f>IF(N91="nulová",J91,0)</f>
        <v>0</v>
      </c>
      <c r="BJ91" s="14" t="s">
        <v>79</v>
      </c>
      <c r="BK91" s="196">
        <f>ROUND(I91*H91,2)</f>
        <v>0</v>
      </c>
      <c r="BL91" s="14" t="s">
        <v>135</v>
      </c>
      <c r="BM91" s="195" t="s">
        <v>478</v>
      </c>
    </row>
    <row r="92" s="2" customFormat="1">
      <c r="A92" s="35"/>
      <c r="B92" s="36"/>
      <c r="C92" s="37"/>
      <c r="D92" s="197" t="s">
        <v>138</v>
      </c>
      <c r="E92" s="37"/>
      <c r="F92" s="198" t="s">
        <v>334</v>
      </c>
      <c r="G92" s="37"/>
      <c r="H92" s="37"/>
      <c r="I92" s="199"/>
      <c r="J92" s="37"/>
      <c r="K92" s="37"/>
      <c r="L92" s="41"/>
      <c r="M92" s="200"/>
      <c r="N92" s="201"/>
      <c r="O92" s="81"/>
      <c r="P92" s="81"/>
      <c r="Q92" s="81"/>
      <c r="R92" s="81"/>
      <c r="S92" s="81"/>
      <c r="T92" s="82"/>
      <c r="U92" s="35"/>
      <c r="V92" s="35"/>
      <c r="W92" s="35"/>
      <c r="X92" s="35"/>
      <c r="Y92" s="35"/>
      <c r="Z92" s="35"/>
      <c r="AA92" s="35"/>
      <c r="AB92" s="35"/>
      <c r="AC92" s="35"/>
      <c r="AD92" s="35"/>
      <c r="AE92" s="35"/>
      <c r="AT92" s="14" t="s">
        <v>138</v>
      </c>
      <c r="AU92" s="14" t="s">
        <v>72</v>
      </c>
    </row>
    <row r="93" s="2" customFormat="1">
      <c r="A93" s="35"/>
      <c r="B93" s="36"/>
      <c r="C93" s="37"/>
      <c r="D93" s="197" t="s">
        <v>158</v>
      </c>
      <c r="E93" s="37"/>
      <c r="F93" s="213" t="s">
        <v>335</v>
      </c>
      <c r="G93" s="37"/>
      <c r="H93" s="37"/>
      <c r="I93" s="199"/>
      <c r="J93" s="37"/>
      <c r="K93" s="37"/>
      <c r="L93" s="41"/>
      <c r="M93" s="200"/>
      <c r="N93" s="201"/>
      <c r="O93" s="81"/>
      <c r="P93" s="81"/>
      <c r="Q93" s="81"/>
      <c r="R93" s="81"/>
      <c r="S93" s="81"/>
      <c r="T93" s="82"/>
      <c r="U93" s="35"/>
      <c r="V93" s="35"/>
      <c r="W93" s="35"/>
      <c r="X93" s="35"/>
      <c r="Y93" s="35"/>
      <c r="Z93" s="35"/>
      <c r="AA93" s="35"/>
      <c r="AB93" s="35"/>
      <c r="AC93" s="35"/>
      <c r="AD93" s="35"/>
      <c r="AE93" s="35"/>
      <c r="AT93" s="14" t="s">
        <v>158</v>
      </c>
      <c r="AU93" s="14" t="s">
        <v>72</v>
      </c>
    </row>
    <row r="94" s="10" customFormat="1">
      <c r="A94" s="10"/>
      <c r="B94" s="202"/>
      <c r="C94" s="203"/>
      <c r="D94" s="197" t="s">
        <v>140</v>
      </c>
      <c r="E94" s="204" t="s">
        <v>19</v>
      </c>
      <c r="F94" s="205" t="s">
        <v>479</v>
      </c>
      <c r="G94" s="203"/>
      <c r="H94" s="206">
        <v>160</v>
      </c>
      <c r="I94" s="207"/>
      <c r="J94" s="203"/>
      <c r="K94" s="203"/>
      <c r="L94" s="208"/>
      <c r="M94" s="209"/>
      <c r="N94" s="210"/>
      <c r="O94" s="210"/>
      <c r="P94" s="210"/>
      <c r="Q94" s="210"/>
      <c r="R94" s="210"/>
      <c r="S94" s="210"/>
      <c r="T94" s="211"/>
      <c r="U94" s="10"/>
      <c r="V94" s="10"/>
      <c r="W94" s="10"/>
      <c r="X94" s="10"/>
      <c r="Y94" s="10"/>
      <c r="Z94" s="10"/>
      <c r="AA94" s="10"/>
      <c r="AB94" s="10"/>
      <c r="AC94" s="10"/>
      <c r="AD94" s="10"/>
      <c r="AE94" s="10"/>
      <c r="AT94" s="212" t="s">
        <v>140</v>
      </c>
      <c r="AU94" s="212" t="s">
        <v>72</v>
      </c>
      <c r="AV94" s="10" t="s">
        <v>81</v>
      </c>
      <c r="AW94" s="10" t="s">
        <v>33</v>
      </c>
      <c r="AX94" s="10" t="s">
        <v>79</v>
      </c>
      <c r="AY94" s="212" t="s">
        <v>136</v>
      </c>
    </row>
    <row r="95" s="2" customFormat="1" ht="16.5" customHeight="1">
      <c r="A95" s="35"/>
      <c r="B95" s="36"/>
      <c r="C95" s="183" t="s">
        <v>135</v>
      </c>
      <c r="D95" s="183" t="s">
        <v>131</v>
      </c>
      <c r="E95" s="184" t="s">
        <v>336</v>
      </c>
      <c r="F95" s="185" t="s">
        <v>337</v>
      </c>
      <c r="G95" s="186" t="s">
        <v>187</v>
      </c>
      <c r="H95" s="187">
        <v>60</v>
      </c>
      <c r="I95" s="188"/>
      <c r="J95" s="189">
        <f>ROUND(I95*H95,2)</f>
        <v>0</v>
      </c>
      <c r="K95" s="190"/>
      <c r="L95" s="41"/>
      <c r="M95" s="191" t="s">
        <v>19</v>
      </c>
      <c r="N95" s="192" t="s">
        <v>43</v>
      </c>
      <c r="O95" s="81"/>
      <c r="P95" s="193">
        <f>O95*H95</f>
        <v>0</v>
      </c>
      <c r="Q95" s="193">
        <v>0</v>
      </c>
      <c r="R95" s="193">
        <f>Q95*H95</f>
        <v>0</v>
      </c>
      <c r="S95" s="193">
        <v>0</v>
      </c>
      <c r="T95" s="194">
        <f>S95*H95</f>
        <v>0</v>
      </c>
      <c r="U95" s="35"/>
      <c r="V95" s="35"/>
      <c r="W95" s="35"/>
      <c r="X95" s="35"/>
      <c r="Y95" s="35"/>
      <c r="Z95" s="35"/>
      <c r="AA95" s="35"/>
      <c r="AB95" s="35"/>
      <c r="AC95" s="35"/>
      <c r="AD95" s="35"/>
      <c r="AE95" s="35"/>
      <c r="AR95" s="195" t="s">
        <v>135</v>
      </c>
      <c r="AT95" s="195" t="s">
        <v>131</v>
      </c>
      <c r="AU95" s="195" t="s">
        <v>72</v>
      </c>
      <c r="AY95" s="14" t="s">
        <v>136</v>
      </c>
      <c r="BE95" s="196">
        <f>IF(N95="základní",J95,0)</f>
        <v>0</v>
      </c>
      <c r="BF95" s="196">
        <f>IF(N95="snížená",J95,0)</f>
        <v>0</v>
      </c>
      <c r="BG95" s="196">
        <f>IF(N95="zákl. přenesená",J95,0)</f>
        <v>0</v>
      </c>
      <c r="BH95" s="196">
        <f>IF(N95="sníž. přenesená",J95,0)</f>
        <v>0</v>
      </c>
      <c r="BI95" s="196">
        <f>IF(N95="nulová",J95,0)</f>
        <v>0</v>
      </c>
      <c r="BJ95" s="14" t="s">
        <v>79</v>
      </c>
      <c r="BK95" s="196">
        <f>ROUND(I95*H95,2)</f>
        <v>0</v>
      </c>
      <c r="BL95" s="14" t="s">
        <v>135</v>
      </c>
      <c r="BM95" s="195" t="s">
        <v>480</v>
      </c>
    </row>
    <row r="96" s="2" customFormat="1">
      <c r="A96" s="35"/>
      <c r="B96" s="36"/>
      <c r="C96" s="37"/>
      <c r="D96" s="197" t="s">
        <v>138</v>
      </c>
      <c r="E96" s="37"/>
      <c r="F96" s="198" t="s">
        <v>339</v>
      </c>
      <c r="G96" s="37"/>
      <c r="H96" s="37"/>
      <c r="I96" s="199"/>
      <c r="J96" s="37"/>
      <c r="K96" s="37"/>
      <c r="L96" s="41"/>
      <c r="M96" s="200"/>
      <c r="N96" s="201"/>
      <c r="O96" s="81"/>
      <c r="P96" s="81"/>
      <c r="Q96" s="81"/>
      <c r="R96" s="81"/>
      <c r="S96" s="81"/>
      <c r="T96" s="82"/>
      <c r="U96" s="35"/>
      <c r="V96" s="35"/>
      <c r="W96" s="35"/>
      <c r="X96" s="35"/>
      <c r="Y96" s="35"/>
      <c r="Z96" s="35"/>
      <c r="AA96" s="35"/>
      <c r="AB96" s="35"/>
      <c r="AC96" s="35"/>
      <c r="AD96" s="35"/>
      <c r="AE96" s="35"/>
      <c r="AT96" s="14" t="s">
        <v>138</v>
      </c>
      <c r="AU96" s="14" t="s">
        <v>72</v>
      </c>
    </row>
    <row r="97" s="2" customFormat="1">
      <c r="A97" s="35"/>
      <c r="B97" s="36"/>
      <c r="C97" s="37"/>
      <c r="D97" s="197" t="s">
        <v>158</v>
      </c>
      <c r="E97" s="37"/>
      <c r="F97" s="213" t="s">
        <v>335</v>
      </c>
      <c r="G97" s="37"/>
      <c r="H97" s="37"/>
      <c r="I97" s="199"/>
      <c r="J97" s="37"/>
      <c r="K97" s="37"/>
      <c r="L97" s="41"/>
      <c r="M97" s="200"/>
      <c r="N97" s="201"/>
      <c r="O97" s="81"/>
      <c r="P97" s="81"/>
      <c r="Q97" s="81"/>
      <c r="R97" s="81"/>
      <c r="S97" s="81"/>
      <c r="T97" s="82"/>
      <c r="U97" s="35"/>
      <c r="V97" s="35"/>
      <c r="W97" s="35"/>
      <c r="X97" s="35"/>
      <c r="Y97" s="35"/>
      <c r="Z97" s="35"/>
      <c r="AA97" s="35"/>
      <c r="AB97" s="35"/>
      <c r="AC97" s="35"/>
      <c r="AD97" s="35"/>
      <c r="AE97" s="35"/>
      <c r="AT97" s="14" t="s">
        <v>158</v>
      </c>
      <c r="AU97" s="14" t="s">
        <v>72</v>
      </c>
    </row>
    <row r="98" s="10" customFormat="1">
      <c r="A98" s="10"/>
      <c r="B98" s="202"/>
      <c r="C98" s="203"/>
      <c r="D98" s="197" t="s">
        <v>140</v>
      </c>
      <c r="E98" s="204" t="s">
        <v>19</v>
      </c>
      <c r="F98" s="205" t="s">
        <v>481</v>
      </c>
      <c r="G98" s="203"/>
      <c r="H98" s="206">
        <v>60</v>
      </c>
      <c r="I98" s="207"/>
      <c r="J98" s="203"/>
      <c r="K98" s="203"/>
      <c r="L98" s="208"/>
      <c r="M98" s="209"/>
      <c r="N98" s="210"/>
      <c r="O98" s="210"/>
      <c r="P98" s="210"/>
      <c r="Q98" s="210"/>
      <c r="R98" s="210"/>
      <c r="S98" s="210"/>
      <c r="T98" s="211"/>
      <c r="U98" s="10"/>
      <c r="V98" s="10"/>
      <c r="W98" s="10"/>
      <c r="X98" s="10"/>
      <c r="Y98" s="10"/>
      <c r="Z98" s="10"/>
      <c r="AA98" s="10"/>
      <c r="AB98" s="10"/>
      <c r="AC98" s="10"/>
      <c r="AD98" s="10"/>
      <c r="AE98" s="10"/>
      <c r="AT98" s="212" t="s">
        <v>140</v>
      </c>
      <c r="AU98" s="212" t="s">
        <v>72</v>
      </c>
      <c r="AV98" s="10" t="s">
        <v>81</v>
      </c>
      <c r="AW98" s="10" t="s">
        <v>33</v>
      </c>
      <c r="AX98" s="10" t="s">
        <v>79</v>
      </c>
      <c r="AY98" s="212" t="s">
        <v>136</v>
      </c>
    </row>
    <row r="99" s="2" customFormat="1" ht="16.5" customHeight="1">
      <c r="A99" s="35"/>
      <c r="B99" s="36"/>
      <c r="C99" s="183" t="s">
        <v>163</v>
      </c>
      <c r="D99" s="183" t="s">
        <v>131</v>
      </c>
      <c r="E99" s="184" t="s">
        <v>482</v>
      </c>
      <c r="F99" s="185" t="s">
        <v>483</v>
      </c>
      <c r="G99" s="186" t="s">
        <v>343</v>
      </c>
      <c r="H99" s="187">
        <v>22</v>
      </c>
      <c r="I99" s="188"/>
      <c r="J99" s="189">
        <f>ROUND(I99*H99,2)</f>
        <v>0</v>
      </c>
      <c r="K99" s="190"/>
      <c r="L99" s="41"/>
      <c r="M99" s="191" t="s">
        <v>19</v>
      </c>
      <c r="N99" s="192" t="s">
        <v>43</v>
      </c>
      <c r="O99" s="81"/>
      <c r="P99" s="193">
        <f>O99*H99</f>
        <v>0</v>
      </c>
      <c r="Q99" s="193">
        <v>0</v>
      </c>
      <c r="R99" s="193">
        <f>Q99*H99</f>
        <v>0</v>
      </c>
      <c r="S99" s="193">
        <v>0</v>
      </c>
      <c r="T99" s="194">
        <f>S99*H99</f>
        <v>0</v>
      </c>
      <c r="U99" s="35"/>
      <c r="V99" s="35"/>
      <c r="W99" s="35"/>
      <c r="X99" s="35"/>
      <c r="Y99" s="35"/>
      <c r="Z99" s="35"/>
      <c r="AA99" s="35"/>
      <c r="AB99" s="35"/>
      <c r="AC99" s="35"/>
      <c r="AD99" s="35"/>
      <c r="AE99" s="35"/>
      <c r="AR99" s="195" t="s">
        <v>135</v>
      </c>
      <c r="AT99" s="195" t="s">
        <v>131</v>
      </c>
      <c r="AU99" s="195" t="s">
        <v>72</v>
      </c>
      <c r="AY99" s="14" t="s">
        <v>136</v>
      </c>
      <c r="BE99" s="196">
        <f>IF(N99="základní",J99,0)</f>
        <v>0</v>
      </c>
      <c r="BF99" s="196">
        <f>IF(N99="snížená",J99,0)</f>
        <v>0</v>
      </c>
      <c r="BG99" s="196">
        <f>IF(N99="zákl. přenesená",J99,0)</f>
        <v>0</v>
      </c>
      <c r="BH99" s="196">
        <f>IF(N99="sníž. přenesená",J99,0)</f>
        <v>0</v>
      </c>
      <c r="BI99" s="196">
        <f>IF(N99="nulová",J99,0)</f>
        <v>0</v>
      </c>
      <c r="BJ99" s="14" t="s">
        <v>79</v>
      </c>
      <c r="BK99" s="196">
        <f>ROUND(I99*H99,2)</f>
        <v>0</v>
      </c>
      <c r="BL99" s="14" t="s">
        <v>135</v>
      </c>
      <c r="BM99" s="195" t="s">
        <v>484</v>
      </c>
    </row>
    <row r="100" s="2" customFormat="1">
      <c r="A100" s="35"/>
      <c r="B100" s="36"/>
      <c r="C100" s="37"/>
      <c r="D100" s="197" t="s">
        <v>138</v>
      </c>
      <c r="E100" s="37"/>
      <c r="F100" s="198" t="s">
        <v>485</v>
      </c>
      <c r="G100" s="37"/>
      <c r="H100" s="37"/>
      <c r="I100" s="199"/>
      <c r="J100" s="37"/>
      <c r="K100" s="37"/>
      <c r="L100" s="41"/>
      <c r="M100" s="200"/>
      <c r="N100" s="201"/>
      <c r="O100" s="81"/>
      <c r="P100" s="81"/>
      <c r="Q100" s="81"/>
      <c r="R100" s="81"/>
      <c r="S100" s="81"/>
      <c r="T100" s="82"/>
      <c r="U100" s="35"/>
      <c r="V100" s="35"/>
      <c r="W100" s="35"/>
      <c r="X100" s="35"/>
      <c r="Y100" s="35"/>
      <c r="Z100" s="35"/>
      <c r="AA100" s="35"/>
      <c r="AB100" s="35"/>
      <c r="AC100" s="35"/>
      <c r="AD100" s="35"/>
      <c r="AE100" s="35"/>
      <c r="AT100" s="14" t="s">
        <v>138</v>
      </c>
      <c r="AU100" s="14" t="s">
        <v>72</v>
      </c>
    </row>
    <row r="101" s="2" customFormat="1" ht="16.5" customHeight="1">
      <c r="A101" s="35"/>
      <c r="B101" s="36"/>
      <c r="C101" s="183" t="s">
        <v>169</v>
      </c>
      <c r="D101" s="183" t="s">
        <v>131</v>
      </c>
      <c r="E101" s="184" t="s">
        <v>349</v>
      </c>
      <c r="F101" s="185" t="s">
        <v>350</v>
      </c>
      <c r="G101" s="186" t="s">
        <v>343</v>
      </c>
      <c r="H101" s="187">
        <v>32</v>
      </c>
      <c r="I101" s="188"/>
      <c r="J101" s="189">
        <f>ROUND(I101*H101,2)</f>
        <v>0</v>
      </c>
      <c r="K101" s="190"/>
      <c r="L101" s="41"/>
      <c r="M101" s="191" t="s">
        <v>19</v>
      </c>
      <c r="N101" s="192" t="s">
        <v>43</v>
      </c>
      <c r="O101" s="81"/>
      <c r="P101" s="193">
        <f>O101*H101</f>
        <v>0</v>
      </c>
      <c r="Q101" s="193">
        <v>0</v>
      </c>
      <c r="R101" s="193">
        <f>Q101*H101</f>
        <v>0</v>
      </c>
      <c r="S101" s="193">
        <v>0</v>
      </c>
      <c r="T101" s="194">
        <f>S101*H101</f>
        <v>0</v>
      </c>
      <c r="U101" s="35"/>
      <c r="V101" s="35"/>
      <c r="W101" s="35"/>
      <c r="X101" s="35"/>
      <c r="Y101" s="35"/>
      <c r="Z101" s="35"/>
      <c r="AA101" s="35"/>
      <c r="AB101" s="35"/>
      <c r="AC101" s="35"/>
      <c r="AD101" s="35"/>
      <c r="AE101" s="35"/>
      <c r="AR101" s="195" t="s">
        <v>135</v>
      </c>
      <c r="AT101" s="195" t="s">
        <v>131</v>
      </c>
      <c r="AU101" s="195" t="s">
        <v>72</v>
      </c>
      <c r="AY101" s="14" t="s">
        <v>136</v>
      </c>
      <c r="BE101" s="196">
        <f>IF(N101="základní",J101,0)</f>
        <v>0</v>
      </c>
      <c r="BF101" s="196">
        <f>IF(N101="snížená",J101,0)</f>
        <v>0</v>
      </c>
      <c r="BG101" s="196">
        <f>IF(N101="zákl. přenesená",J101,0)</f>
        <v>0</v>
      </c>
      <c r="BH101" s="196">
        <f>IF(N101="sníž. přenesená",J101,0)</f>
        <v>0</v>
      </c>
      <c r="BI101" s="196">
        <f>IF(N101="nulová",J101,0)</f>
        <v>0</v>
      </c>
      <c r="BJ101" s="14" t="s">
        <v>79</v>
      </c>
      <c r="BK101" s="196">
        <f>ROUND(I101*H101,2)</f>
        <v>0</v>
      </c>
      <c r="BL101" s="14" t="s">
        <v>135</v>
      </c>
      <c r="BM101" s="195" t="s">
        <v>486</v>
      </c>
    </row>
    <row r="102" s="2" customFormat="1">
      <c r="A102" s="35"/>
      <c r="B102" s="36"/>
      <c r="C102" s="37"/>
      <c r="D102" s="197" t="s">
        <v>138</v>
      </c>
      <c r="E102" s="37"/>
      <c r="F102" s="198" t="s">
        <v>352</v>
      </c>
      <c r="G102" s="37"/>
      <c r="H102" s="37"/>
      <c r="I102" s="199"/>
      <c r="J102" s="37"/>
      <c r="K102" s="37"/>
      <c r="L102" s="41"/>
      <c r="M102" s="200"/>
      <c r="N102" s="201"/>
      <c r="O102" s="81"/>
      <c r="P102" s="81"/>
      <c r="Q102" s="81"/>
      <c r="R102" s="81"/>
      <c r="S102" s="81"/>
      <c r="T102" s="82"/>
      <c r="U102" s="35"/>
      <c r="V102" s="35"/>
      <c r="W102" s="35"/>
      <c r="X102" s="35"/>
      <c r="Y102" s="35"/>
      <c r="Z102" s="35"/>
      <c r="AA102" s="35"/>
      <c r="AB102" s="35"/>
      <c r="AC102" s="35"/>
      <c r="AD102" s="35"/>
      <c r="AE102" s="35"/>
      <c r="AT102" s="14" t="s">
        <v>138</v>
      </c>
      <c r="AU102" s="14" t="s">
        <v>72</v>
      </c>
    </row>
    <row r="103" s="2" customFormat="1" ht="16.5" customHeight="1">
      <c r="A103" s="35"/>
      <c r="B103" s="36"/>
      <c r="C103" s="183" t="s">
        <v>176</v>
      </c>
      <c r="D103" s="183" t="s">
        <v>131</v>
      </c>
      <c r="E103" s="184" t="s">
        <v>487</v>
      </c>
      <c r="F103" s="185" t="s">
        <v>488</v>
      </c>
      <c r="G103" s="186" t="s">
        <v>343</v>
      </c>
      <c r="H103" s="187">
        <v>8</v>
      </c>
      <c r="I103" s="188"/>
      <c r="J103" s="189">
        <f>ROUND(I103*H103,2)</f>
        <v>0</v>
      </c>
      <c r="K103" s="190"/>
      <c r="L103" s="41"/>
      <c r="M103" s="191" t="s">
        <v>19</v>
      </c>
      <c r="N103" s="192" t="s">
        <v>43</v>
      </c>
      <c r="O103" s="81"/>
      <c r="P103" s="193">
        <f>O103*H103</f>
        <v>0</v>
      </c>
      <c r="Q103" s="193">
        <v>0</v>
      </c>
      <c r="R103" s="193">
        <f>Q103*H103</f>
        <v>0</v>
      </c>
      <c r="S103" s="193">
        <v>0</v>
      </c>
      <c r="T103" s="194">
        <f>S103*H103</f>
        <v>0</v>
      </c>
      <c r="U103" s="35"/>
      <c r="V103" s="35"/>
      <c r="W103" s="35"/>
      <c r="X103" s="35"/>
      <c r="Y103" s="35"/>
      <c r="Z103" s="35"/>
      <c r="AA103" s="35"/>
      <c r="AB103" s="35"/>
      <c r="AC103" s="35"/>
      <c r="AD103" s="35"/>
      <c r="AE103" s="35"/>
      <c r="AR103" s="195" t="s">
        <v>135</v>
      </c>
      <c r="AT103" s="195" t="s">
        <v>131</v>
      </c>
      <c r="AU103" s="195" t="s">
        <v>72</v>
      </c>
      <c r="AY103" s="14" t="s">
        <v>136</v>
      </c>
      <c r="BE103" s="196">
        <f>IF(N103="základní",J103,0)</f>
        <v>0</v>
      </c>
      <c r="BF103" s="196">
        <f>IF(N103="snížená",J103,0)</f>
        <v>0</v>
      </c>
      <c r="BG103" s="196">
        <f>IF(N103="zákl. přenesená",J103,0)</f>
        <v>0</v>
      </c>
      <c r="BH103" s="196">
        <f>IF(N103="sníž. přenesená",J103,0)</f>
        <v>0</v>
      </c>
      <c r="BI103" s="196">
        <f>IF(N103="nulová",J103,0)</f>
        <v>0</v>
      </c>
      <c r="BJ103" s="14" t="s">
        <v>79</v>
      </c>
      <c r="BK103" s="196">
        <f>ROUND(I103*H103,2)</f>
        <v>0</v>
      </c>
      <c r="BL103" s="14" t="s">
        <v>135</v>
      </c>
      <c r="BM103" s="195" t="s">
        <v>489</v>
      </c>
    </row>
    <row r="104" s="2" customFormat="1">
      <c r="A104" s="35"/>
      <c r="B104" s="36"/>
      <c r="C104" s="37"/>
      <c r="D104" s="197" t="s">
        <v>138</v>
      </c>
      <c r="E104" s="37"/>
      <c r="F104" s="198" t="s">
        <v>490</v>
      </c>
      <c r="G104" s="37"/>
      <c r="H104" s="37"/>
      <c r="I104" s="199"/>
      <c r="J104" s="37"/>
      <c r="K104" s="37"/>
      <c r="L104" s="41"/>
      <c r="M104" s="200"/>
      <c r="N104" s="201"/>
      <c r="O104" s="81"/>
      <c r="P104" s="81"/>
      <c r="Q104" s="81"/>
      <c r="R104" s="81"/>
      <c r="S104" s="81"/>
      <c r="T104" s="82"/>
      <c r="U104" s="35"/>
      <c r="V104" s="35"/>
      <c r="W104" s="35"/>
      <c r="X104" s="35"/>
      <c r="Y104" s="35"/>
      <c r="Z104" s="35"/>
      <c r="AA104" s="35"/>
      <c r="AB104" s="35"/>
      <c r="AC104" s="35"/>
      <c r="AD104" s="35"/>
      <c r="AE104" s="35"/>
      <c r="AT104" s="14" t="s">
        <v>138</v>
      </c>
      <c r="AU104" s="14" t="s">
        <v>72</v>
      </c>
    </row>
    <row r="105" s="2" customFormat="1" ht="16.5" customHeight="1">
      <c r="A105" s="35"/>
      <c r="B105" s="36"/>
      <c r="C105" s="183" t="s">
        <v>184</v>
      </c>
      <c r="D105" s="183" t="s">
        <v>131</v>
      </c>
      <c r="E105" s="184" t="s">
        <v>353</v>
      </c>
      <c r="F105" s="185" t="s">
        <v>354</v>
      </c>
      <c r="G105" s="186" t="s">
        <v>343</v>
      </c>
      <c r="H105" s="187">
        <v>20</v>
      </c>
      <c r="I105" s="188"/>
      <c r="J105" s="189">
        <f>ROUND(I105*H105,2)</f>
        <v>0</v>
      </c>
      <c r="K105" s="190"/>
      <c r="L105" s="41"/>
      <c r="M105" s="191" t="s">
        <v>19</v>
      </c>
      <c r="N105" s="192" t="s">
        <v>43</v>
      </c>
      <c r="O105" s="81"/>
      <c r="P105" s="193">
        <f>O105*H105</f>
        <v>0</v>
      </c>
      <c r="Q105" s="193">
        <v>0</v>
      </c>
      <c r="R105" s="193">
        <f>Q105*H105</f>
        <v>0</v>
      </c>
      <c r="S105" s="193">
        <v>0</v>
      </c>
      <c r="T105" s="194">
        <f>S105*H105</f>
        <v>0</v>
      </c>
      <c r="U105" s="35"/>
      <c r="V105" s="35"/>
      <c r="W105" s="35"/>
      <c r="X105" s="35"/>
      <c r="Y105" s="35"/>
      <c r="Z105" s="35"/>
      <c r="AA105" s="35"/>
      <c r="AB105" s="35"/>
      <c r="AC105" s="35"/>
      <c r="AD105" s="35"/>
      <c r="AE105" s="35"/>
      <c r="AR105" s="195" t="s">
        <v>135</v>
      </c>
      <c r="AT105" s="195" t="s">
        <v>131</v>
      </c>
      <c r="AU105" s="195" t="s">
        <v>72</v>
      </c>
      <c r="AY105" s="14" t="s">
        <v>136</v>
      </c>
      <c r="BE105" s="196">
        <f>IF(N105="základní",J105,0)</f>
        <v>0</v>
      </c>
      <c r="BF105" s="196">
        <f>IF(N105="snížená",J105,0)</f>
        <v>0</v>
      </c>
      <c r="BG105" s="196">
        <f>IF(N105="zákl. přenesená",J105,0)</f>
        <v>0</v>
      </c>
      <c r="BH105" s="196">
        <f>IF(N105="sníž. přenesená",J105,0)</f>
        <v>0</v>
      </c>
      <c r="BI105" s="196">
        <f>IF(N105="nulová",J105,0)</f>
        <v>0</v>
      </c>
      <c r="BJ105" s="14" t="s">
        <v>79</v>
      </c>
      <c r="BK105" s="196">
        <f>ROUND(I105*H105,2)</f>
        <v>0</v>
      </c>
      <c r="BL105" s="14" t="s">
        <v>135</v>
      </c>
      <c r="BM105" s="195" t="s">
        <v>491</v>
      </c>
    </row>
    <row r="106" s="2" customFormat="1">
      <c r="A106" s="35"/>
      <c r="B106" s="36"/>
      <c r="C106" s="37"/>
      <c r="D106" s="197" t="s">
        <v>138</v>
      </c>
      <c r="E106" s="37"/>
      <c r="F106" s="198" t="s">
        <v>356</v>
      </c>
      <c r="G106" s="37"/>
      <c r="H106" s="37"/>
      <c r="I106" s="199"/>
      <c r="J106" s="37"/>
      <c r="K106" s="37"/>
      <c r="L106" s="41"/>
      <c r="M106" s="200"/>
      <c r="N106" s="201"/>
      <c r="O106" s="81"/>
      <c r="P106" s="81"/>
      <c r="Q106" s="81"/>
      <c r="R106" s="81"/>
      <c r="S106" s="81"/>
      <c r="T106" s="82"/>
      <c r="U106" s="35"/>
      <c r="V106" s="35"/>
      <c r="W106" s="35"/>
      <c r="X106" s="35"/>
      <c r="Y106" s="35"/>
      <c r="Z106" s="35"/>
      <c r="AA106" s="35"/>
      <c r="AB106" s="35"/>
      <c r="AC106" s="35"/>
      <c r="AD106" s="35"/>
      <c r="AE106" s="35"/>
      <c r="AT106" s="14" t="s">
        <v>138</v>
      </c>
      <c r="AU106" s="14" t="s">
        <v>72</v>
      </c>
    </row>
    <row r="107" s="2" customFormat="1" ht="16.5" customHeight="1">
      <c r="A107" s="35"/>
      <c r="B107" s="36"/>
      <c r="C107" s="183" t="s">
        <v>191</v>
      </c>
      <c r="D107" s="183" t="s">
        <v>131</v>
      </c>
      <c r="E107" s="184" t="s">
        <v>357</v>
      </c>
      <c r="F107" s="185" t="s">
        <v>358</v>
      </c>
      <c r="G107" s="186" t="s">
        <v>326</v>
      </c>
      <c r="H107" s="187">
        <v>3850</v>
      </c>
      <c r="I107" s="188"/>
      <c r="J107" s="189">
        <f>ROUND(I107*H107,2)</f>
        <v>0</v>
      </c>
      <c r="K107" s="190"/>
      <c r="L107" s="41"/>
      <c r="M107" s="191" t="s">
        <v>19</v>
      </c>
      <c r="N107" s="192" t="s">
        <v>43</v>
      </c>
      <c r="O107" s="81"/>
      <c r="P107" s="193">
        <f>O107*H107</f>
        <v>0</v>
      </c>
      <c r="Q107" s="193">
        <v>0</v>
      </c>
      <c r="R107" s="193">
        <f>Q107*H107</f>
        <v>0</v>
      </c>
      <c r="S107" s="193">
        <v>0</v>
      </c>
      <c r="T107" s="194">
        <f>S107*H107</f>
        <v>0</v>
      </c>
      <c r="U107" s="35"/>
      <c r="V107" s="35"/>
      <c r="W107" s="35"/>
      <c r="X107" s="35"/>
      <c r="Y107" s="35"/>
      <c r="Z107" s="35"/>
      <c r="AA107" s="35"/>
      <c r="AB107" s="35"/>
      <c r="AC107" s="35"/>
      <c r="AD107" s="35"/>
      <c r="AE107" s="35"/>
      <c r="AR107" s="195" t="s">
        <v>135</v>
      </c>
      <c r="AT107" s="195" t="s">
        <v>131</v>
      </c>
      <c r="AU107" s="195" t="s">
        <v>72</v>
      </c>
      <c r="AY107" s="14" t="s">
        <v>136</v>
      </c>
      <c r="BE107" s="196">
        <f>IF(N107="základní",J107,0)</f>
        <v>0</v>
      </c>
      <c r="BF107" s="196">
        <f>IF(N107="snížená",J107,0)</f>
        <v>0</v>
      </c>
      <c r="BG107" s="196">
        <f>IF(N107="zákl. přenesená",J107,0)</f>
        <v>0</v>
      </c>
      <c r="BH107" s="196">
        <f>IF(N107="sníž. přenesená",J107,0)</f>
        <v>0</v>
      </c>
      <c r="BI107" s="196">
        <f>IF(N107="nulová",J107,0)</f>
        <v>0</v>
      </c>
      <c r="BJ107" s="14" t="s">
        <v>79</v>
      </c>
      <c r="BK107" s="196">
        <f>ROUND(I107*H107,2)</f>
        <v>0</v>
      </c>
      <c r="BL107" s="14" t="s">
        <v>135</v>
      </c>
      <c r="BM107" s="195" t="s">
        <v>492</v>
      </c>
    </row>
    <row r="108" s="2" customFormat="1">
      <c r="A108" s="35"/>
      <c r="B108" s="36"/>
      <c r="C108" s="37"/>
      <c r="D108" s="197" t="s">
        <v>138</v>
      </c>
      <c r="E108" s="37"/>
      <c r="F108" s="198" t="s">
        <v>360</v>
      </c>
      <c r="G108" s="37"/>
      <c r="H108" s="37"/>
      <c r="I108" s="199"/>
      <c r="J108" s="37"/>
      <c r="K108" s="37"/>
      <c r="L108" s="41"/>
      <c r="M108" s="200"/>
      <c r="N108" s="201"/>
      <c r="O108" s="81"/>
      <c r="P108" s="81"/>
      <c r="Q108" s="81"/>
      <c r="R108" s="81"/>
      <c r="S108" s="81"/>
      <c r="T108" s="82"/>
      <c r="U108" s="35"/>
      <c r="V108" s="35"/>
      <c r="W108" s="35"/>
      <c r="X108" s="35"/>
      <c r="Y108" s="35"/>
      <c r="Z108" s="35"/>
      <c r="AA108" s="35"/>
      <c r="AB108" s="35"/>
      <c r="AC108" s="35"/>
      <c r="AD108" s="35"/>
      <c r="AE108" s="35"/>
      <c r="AT108" s="14" t="s">
        <v>138</v>
      </c>
      <c r="AU108" s="14" t="s">
        <v>72</v>
      </c>
    </row>
    <row r="109" s="2" customFormat="1">
      <c r="A109" s="35"/>
      <c r="B109" s="36"/>
      <c r="C109" s="37"/>
      <c r="D109" s="197" t="s">
        <v>158</v>
      </c>
      <c r="E109" s="37"/>
      <c r="F109" s="213" t="s">
        <v>329</v>
      </c>
      <c r="G109" s="37"/>
      <c r="H109" s="37"/>
      <c r="I109" s="199"/>
      <c r="J109" s="37"/>
      <c r="K109" s="37"/>
      <c r="L109" s="41"/>
      <c r="M109" s="200"/>
      <c r="N109" s="201"/>
      <c r="O109" s="81"/>
      <c r="P109" s="81"/>
      <c r="Q109" s="81"/>
      <c r="R109" s="81"/>
      <c r="S109" s="81"/>
      <c r="T109" s="82"/>
      <c r="U109" s="35"/>
      <c r="V109" s="35"/>
      <c r="W109" s="35"/>
      <c r="X109" s="35"/>
      <c r="Y109" s="35"/>
      <c r="Z109" s="35"/>
      <c r="AA109" s="35"/>
      <c r="AB109" s="35"/>
      <c r="AC109" s="35"/>
      <c r="AD109" s="35"/>
      <c r="AE109" s="35"/>
      <c r="AT109" s="14" t="s">
        <v>158</v>
      </c>
      <c r="AU109" s="14" t="s">
        <v>72</v>
      </c>
    </row>
    <row r="110" s="10" customFormat="1">
      <c r="A110" s="10"/>
      <c r="B110" s="202"/>
      <c r="C110" s="203"/>
      <c r="D110" s="197" t="s">
        <v>140</v>
      </c>
      <c r="E110" s="204" t="s">
        <v>19</v>
      </c>
      <c r="F110" s="205" t="s">
        <v>493</v>
      </c>
      <c r="G110" s="203"/>
      <c r="H110" s="206">
        <v>3850</v>
      </c>
      <c r="I110" s="207"/>
      <c r="J110" s="203"/>
      <c r="K110" s="203"/>
      <c r="L110" s="208"/>
      <c r="M110" s="209"/>
      <c r="N110" s="210"/>
      <c r="O110" s="210"/>
      <c r="P110" s="210"/>
      <c r="Q110" s="210"/>
      <c r="R110" s="210"/>
      <c r="S110" s="210"/>
      <c r="T110" s="211"/>
      <c r="U110" s="10"/>
      <c r="V110" s="10"/>
      <c r="W110" s="10"/>
      <c r="X110" s="10"/>
      <c r="Y110" s="10"/>
      <c r="Z110" s="10"/>
      <c r="AA110" s="10"/>
      <c r="AB110" s="10"/>
      <c r="AC110" s="10"/>
      <c r="AD110" s="10"/>
      <c r="AE110" s="10"/>
      <c r="AT110" s="212" t="s">
        <v>140</v>
      </c>
      <c r="AU110" s="212" t="s">
        <v>72</v>
      </c>
      <c r="AV110" s="10" t="s">
        <v>81</v>
      </c>
      <c r="AW110" s="10" t="s">
        <v>33</v>
      </c>
      <c r="AX110" s="10" t="s">
        <v>79</v>
      </c>
      <c r="AY110" s="212" t="s">
        <v>136</v>
      </c>
    </row>
    <row r="111" s="2" customFormat="1" ht="16.5" customHeight="1">
      <c r="A111" s="35"/>
      <c r="B111" s="36"/>
      <c r="C111" s="183" t="s">
        <v>196</v>
      </c>
      <c r="D111" s="183" t="s">
        <v>131</v>
      </c>
      <c r="E111" s="184" t="s">
        <v>362</v>
      </c>
      <c r="F111" s="185" t="s">
        <v>363</v>
      </c>
      <c r="G111" s="186" t="s">
        <v>326</v>
      </c>
      <c r="H111" s="187">
        <v>3850</v>
      </c>
      <c r="I111" s="188"/>
      <c r="J111" s="189">
        <f>ROUND(I111*H111,2)</f>
        <v>0</v>
      </c>
      <c r="K111" s="190"/>
      <c r="L111" s="41"/>
      <c r="M111" s="191" t="s">
        <v>19</v>
      </c>
      <c r="N111" s="192" t="s">
        <v>43</v>
      </c>
      <c r="O111" s="81"/>
      <c r="P111" s="193">
        <f>O111*H111</f>
        <v>0</v>
      </c>
      <c r="Q111" s="193">
        <v>0</v>
      </c>
      <c r="R111" s="193">
        <f>Q111*H111</f>
        <v>0</v>
      </c>
      <c r="S111" s="193">
        <v>0</v>
      </c>
      <c r="T111" s="194">
        <f>S111*H111</f>
        <v>0</v>
      </c>
      <c r="U111" s="35"/>
      <c r="V111" s="35"/>
      <c r="W111" s="35"/>
      <c r="X111" s="35"/>
      <c r="Y111" s="35"/>
      <c r="Z111" s="35"/>
      <c r="AA111" s="35"/>
      <c r="AB111" s="35"/>
      <c r="AC111" s="35"/>
      <c r="AD111" s="35"/>
      <c r="AE111" s="35"/>
      <c r="AR111" s="195" t="s">
        <v>135</v>
      </c>
      <c r="AT111" s="195" t="s">
        <v>131</v>
      </c>
      <c r="AU111" s="195" t="s">
        <v>72</v>
      </c>
      <c r="AY111" s="14" t="s">
        <v>136</v>
      </c>
      <c r="BE111" s="196">
        <f>IF(N111="základní",J111,0)</f>
        <v>0</v>
      </c>
      <c r="BF111" s="196">
        <f>IF(N111="snížená",J111,0)</f>
        <v>0</v>
      </c>
      <c r="BG111" s="196">
        <f>IF(N111="zákl. přenesená",J111,0)</f>
        <v>0</v>
      </c>
      <c r="BH111" s="196">
        <f>IF(N111="sníž. přenesená",J111,0)</f>
        <v>0</v>
      </c>
      <c r="BI111" s="196">
        <f>IF(N111="nulová",J111,0)</f>
        <v>0</v>
      </c>
      <c r="BJ111" s="14" t="s">
        <v>79</v>
      </c>
      <c r="BK111" s="196">
        <f>ROUND(I111*H111,2)</f>
        <v>0</v>
      </c>
      <c r="BL111" s="14" t="s">
        <v>135</v>
      </c>
      <c r="BM111" s="195" t="s">
        <v>494</v>
      </c>
    </row>
    <row r="112" s="2" customFormat="1">
      <c r="A112" s="35"/>
      <c r="B112" s="36"/>
      <c r="C112" s="37"/>
      <c r="D112" s="197" t="s">
        <v>138</v>
      </c>
      <c r="E112" s="37"/>
      <c r="F112" s="198" t="s">
        <v>365</v>
      </c>
      <c r="G112" s="37"/>
      <c r="H112" s="37"/>
      <c r="I112" s="199"/>
      <c r="J112" s="37"/>
      <c r="K112" s="37"/>
      <c r="L112" s="41"/>
      <c r="M112" s="200"/>
      <c r="N112" s="201"/>
      <c r="O112" s="81"/>
      <c r="P112" s="81"/>
      <c r="Q112" s="81"/>
      <c r="R112" s="81"/>
      <c r="S112" s="81"/>
      <c r="T112" s="82"/>
      <c r="U112" s="35"/>
      <c r="V112" s="35"/>
      <c r="W112" s="35"/>
      <c r="X112" s="35"/>
      <c r="Y112" s="35"/>
      <c r="Z112" s="35"/>
      <c r="AA112" s="35"/>
      <c r="AB112" s="35"/>
      <c r="AC112" s="35"/>
      <c r="AD112" s="35"/>
      <c r="AE112" s="35"/>
      <c r="AT112" s="14" t="s">
        <v>138</v>
      </c>
      <c r="AU112" s="14" t="s">
        <v>72</v>
      </c>
    </row>
    <row r="113" s="2" customFormat="1">
      <c r="A113" s="35"/>
      <c r="B113" s="36"/>
      <c r="C113" s="37"/>
      <c r="D113" s="197" t="s">
        <v>158</v>
      </c>
      <c r="E113" s="37"/>
      <c r="F113" s="213" t="s">
        <v>329</v>
      </c>
      <c r="G113" s="37"/>
      <c r="H113" s="37"/>
      <c r="I113" s="199"/>
      <c r="J113" s="37"/>
      <c r="K113" s="37"/>
      <c r="L113" s="41"/>
      <c r="M113" s="200"/>
      <c r="N113" s="201"/>
      <c r="O113" s="81"/>
      <c r="P113" s="81"/>
      <c r="Q113" s="81"/>
      <c r="R113" s="81"/>
      <c r="S113" s="81"/>
      <c r="T113" s="82"/>
      <c r="U113" s="35"/>
      <c r="V113" s="35"/>
      <c r="W113" s="35"/>
      <c r="X113" s="35"/>
      <c r="Y113" s="35"/>
      <c r="Z113" s="35"/>
      <c r="AA113" s="35"/>
      <c r="AB113" s="35"/>
      <c r="AC113" s="35"/>
      <c r="AD113" s="35"/>
      <c r="AE113" s="35"/>
      <c r="AT113" s="14" t="s">
        <v>158</v>
      </c>
      <c r="AU113" s="14" t="s">
        <v>72</v>
      </c>
    </row>
    <row r="114" s="10" customFormat="1">
      <c r="A114" s="10"/>
      <c r="B114" s="202"/>
      <c r="C114" s="203"/>
      <c r="D114" s="197" t="s">
        <v>140</v>
      </c>
      <c r="E114" s="204" t="s">
        <v>19</v>
      </c>
      <c r="F114" s="205" t="s">
        <v>493</v>
      </c>
      <c r="G114" s="203"/>
      <c r="H114" s="206">
        <v>3850</v>
      </c>
      <c r="I114" s="207"/>
      <c r="J114" s="203"/>
      <c r="K114" s="203"/>
      <c r="L114" s="208"/>
      <c r="M114" s="209"/>
      <c r="N114" s="210"/>
      <c r="O114" s="210"/>
      <c r="P114" s="210"/>
      <c r="Q114" s="210"/>
      <c r="R114" s="210"/>
      <c r="S114" s="210"/>
      <c r="T114" s="211"/>
      <c r="U114" s="10"/>
      <c r="V114" s="10"/>
      <c r="W114" s="10"/>
      <c r="X114" s="10"/>
      <c r="Y114" s="10"/>
      <c r="Z114" s="10"/>
      <c r="AA114" s="10"/>
      <c r="AB114" s="10"/>
      <c r="AC114" s="10"/>
      <c r="AD114" s="10"/>
      <c r="AE114" s="10"/>
      <c r="AT114" s="212" t="s">
        <v>140</v>
      </c>
      <c r="AU114" s="212" t="s">
        <v>72</v>
      </c>
      <c r="AV114" s="10" t="s">
        <v>81</v>
      </c>
      <c r="AW114" s="10" t="s">
        <v>33</v>
      </c>
      <c r="AX114" s="10" t="s">
        <v>79</v>
      </c>
      <c r="AY114" s="212" t="s">
        <v>136</v>
      </c>
    </row>
    <row r="115" s="2" customFormat="1" ht="16.5" customHeight="1">
      <c r="A115" s="35"/>
      <c r="B115" s="36"/>
      <c r="C115" s="183" t="s">
        <v>201</v>
      </c>
      <c r="D115" s="183" t="s">
        <v>131</v>
      </c>
      <c r="E115" s="184" t="s">
        <v>366</v>
      </c>
      <c r="F115" s="185" t="s">
        <v>367</v>
      </c>
      <c r="G115" s="186" t="s">
        <v>326</v>
      </c>
      <c r="H115" s="187">
        <v>3600</v>
      </c>
      <c r="I115" s="188"/>
      <c r="J115" s="189">
        <f>ROUND(I115*H115,2)</f>
        <v>0</v>
      </c>
      <c r="K115" s="190"/>
      <c r="L115" s="41"/>
      <c r="M115" s="191" t="s">
        <v>19</v>
      </c>
      <c r="N115" s="192" t="s">
        <v>43</v>
      </c>
      <c r="O115" s="81"/>
      <c r="P115" s="193">
        <f>O115*H115</f>
        <v>0</v>
      </c>
      <c r="Q115" s="193">
        <v>0</v>
      </c>
      <c r="R115" s="193">
        <f>Q115*H115</f>
        <v>0</v>
      </c>
      <c r="S115" s="193">
        <v>0</v>
      </c>
      <c r="T115" s="194">
        <f>S115*H115</f>
        <v>0</v>
      </c>
      <c r="U115" s="35"/>
      <c r="V115" s="35"/>
      <c r="W115" s="35"/>
      <c r="X115" s="35"/>
      <c r="Y115" s="35"/>
      <c r="Z115" s="35"/>
      <c r="AA115" s="35"/>
      <c r="AB115" s="35"/>
      <c r="AC115" s="35"/>
      <c r="AD115" s="35"/>
      <c r="AE115" s="35"/>
      <c r="AR115" s="195" t="s">
        <v>135</v>
      </c>
      <c r="AT115" s="195" t="s">
        <v>131</v>
      </c>
      <c r="AU115" s="195" t="s">
        <v>72</v>
      </c>
      <c r="AY115" s="14" t="s">
        <v>136</v>
      </c>
      <c r="BE115" s="196">
        <f>IF(N115="základní",J115,0)</f>
        <v>0</v>
      </c>
      <c r="BF115" s="196">
        <f>IF(N115="snížená",J115,0)</f>
        <v>0</v>
      </c>
      <c r="BG115" s="196">
        <f>IF(N115="zákl. přenesená",J115,0)</f>
        <v>0</v>
      </c>
      <c r="BH115" s="196">
        <f>IF(N115="sníž. přenesená",J115,0)</f>
        <v>0</v>
      </c>
      <c r="BI115" s="196">
        <f>IF(N115="nulová",J115,0)</f>
        <v>0</v>
      </c>
      <c r="BJ115" s="14" t="s">
        <v>79</v>
      </c>
      <c r="BK115" s="196">
        <f>ROUND(I115*H115,2)</f>
        <v>0</v>
      </c>
      <c r="BL115" s="14" t="s">
        <v>135</v>
      </c>
      <c r="BM115" s="195" t="s">
        <v>495</v>
      </c>
    </row>
    <row r="116" s="2" customFormat="1">
      <c r="A116" s="35"/>
      <c r="B116" s="36"/>
      <c r="C116" s="37"/>
      <c r="D116" s="197" t="s">
        <v>138</v>
      </c>
      <c r="E116" s="37"/>
      <c r="F116" s="198" t="s">
        <v>369</v>
      </c>
      <c r="G116" s="37"/>
      <c r="H116" s="37"/>
      <c r="I116" s="199"/>
      <c r="J116" s="37"/>
      <c r="K116" s="37"/>
      <c r="L116" s="41"/>
      <c r="M116" s="200"/>
      <c r="N116" s="201"/>
      <c r="O116" s="81"/>
      <c r="P116" s="81"/>
      <c r="Q116" s="81"/>
      <c r="R116" s="81"/>
      <c r="S116" s="81"/>
      <c r="T116" s="82"/>
      <c r="U116" s="35"/>
      <c r="V116" s="35"/>
      <c r="W116" s="35"/>
      <c r="X116" s="35"/>
      <c r="Y116" s="35"/>
      <c r="Z116" s="35"/>
      <c r="AA116" s="35"/>
      <c r="AB116" s="35"/>
      <c r="AC116" s="35"/>
      <c r="AD116" s="35"/>
      <c r="AE116" s="35"/>
      <c r="AT116" s="14" t="s">
        <v>138</v>
      </c>
      <c r="AU116" s="14" t="s">
        <v>72</v>
      </c>
    </row>
    <row r="117" s="2" customFormat="1">
      <c r="A117" s="35"/>
      <c r="B117" s="36"/>
      <c r="C117" s="37"/>
      <c r="D117" s="197" t="s">
        <v>158</v>
      </c>
      <c r="E117" s="37"/>
      <c r="F117" s="213" t="s">
        <v>329</v>
      </c>
      <c r="G117" s="37"/>
      <c r="H117" s="37"/>
      <c r="I117" s="199"/>
      <c r="J117" s="37"/>
      <c r="K117" s="37"/>
      <c r="L117" s="41"/>
      <c r="M117" s="200"/>
      <c r="N117" s="201"/>
      <c r="O117" s="81"/>
      <c r="P117" s="81"/>
      <c r="Q117" s="81"/>
      <c r="R117" s="81"/>
      <c r="S117" s="81"/>
      <c r="T117" s="82"/>
      <c r="U117" s="35"/>
      <c r="V117" s="35"/>
      <c r="W117" s="35"/>
      <c r="X117" s="35"/>
      <c r="Y117" s="35"/>
      <c r="Z117" s="35"/>
      <c r="AA117" s="35"/>
      <c r="AB117" s="35"/>
      <c r="AC117" s="35"/>
      <c r="AD117" s="35"/>
      <c r="AE117" s="35"/>
      <c r="AT117" s="14" t="s">
        <v>158</v>
      </c>
      <c r="AU117" s="14" t="s">
        <v>72</v>
      </c>
    </row>
    <row r="118" s="10" customFormat="1">
      <c r="A118" s="10"/>
      <c r="B118" s="202"/>
      <c r="C118" s="203"/>
      <c r="D118" s="197" t="s">
        <v>140</v>
      </c>
      <c r="E118" s="204" t="s">
        <v>19</v>
      </c>
      <c r="F118" s="205" t="s">
        <v>496</v>
      </c>
      <c r="G118" s="203"/>
      <c r="H118" s="206">
        <v>3600</v>
      </c>
      <c r="I118" s="207"/>
      <c r="J118" s="203"/>
      <c r="K118" s="203"/>
      <c r="L118" s="208"/>
      <c r="M118" s="209"/>
      <c r="N118" s="210"/>
      <c r="O118" s="210"/>
      <c r="P118" s="210"/>
      <c r="Q118" s="210"/>
      <c r="R118" s="210"/>
      <c r="S118" s="210"/>
      <c r="T118" s="211"/>
      <c r="U118" s="10"/>
      <c r="V118" s="10"/>
      <c r="W118" s="10"/>
      <c r="X118" s="10"/>
      <c r="Y118" s="10"/>
      <c r="Z118" s="10"/>
      <c r="AA118" s="10"/>
      <c r="AB118" s="10"/>
      <c r="AC118" s="10"/>
      <c r="AD118" s="10"/>
      <c r="AE118" s="10"/>
      <c r="AT118" s="212" t="s">
        <v>140</v>
      </c>
      <c r="AU118" s="212" t="s">
        <v>72</v>
      </c>
      <c r="AV118" s="10" t="s">
        <v>81</v>
      </c>
      <c r="AW118" s="10" t="s">
        <v>33</v>
      </c>
      <c r="AX118" s="10" t="s">
        <v>79</v>
      </c>
      <c r="AY118" s="212" t="s">
        <v>136</v>
      </c>
    </row>
    <row r="119" s="2" customFormat="1" ht="16.5" customHeight="1">
      <c r="A119" s="35"/>
      <c r="B119" s="36"/>
      <c r="C119" s="183" t="s">
        <v>206</v>
      </c>
      <c r="D119" s="183" t="s">
        <v>131</v>
      </c>
      <c r="E119" s="184" t="s">
        <v>497</v>
      </c>
      <c r="F119" s="185" t="s">
        <v>498</v>
      </c>
      <c r="G119" s="186" t="s">
        <v>499</v>
      </c>
      <c r="H119" s="187">
        <v>2</v>
      </c>
      <c r="I119" s="188"/>
      <c r="J119" s="189">
        <f>ROUND(I119*H119,2)</f>
        <v>0</v>
      </c>
      <c r="K119" s="190"/>
      <c r="L119" s="41"/>
      <c r="M119" s="191" t="s">
        <v>19</v>
      </c>
      <c r="N119" s="192" t="s">
        <v>43</v>
      </c>
      <c r="O119" s="81"/>
      <c r="P119" s="193">
        <f>O119*H119</f>
        <v>0</v>
      </c>
      <c r="Q119" s="193">
        <v>0</v>
      </c>
      <c r="R119" s="193">
        <f>Q119*H119</f>
        <v>0</v>
      </c>
      <c r="S119" s="193">
        <v>0</v>
      </c>
      <c r="T119" s="194">
        <f>S119*H119</f>
        <v>0</v>
      </c>
      <c r="U119" s="35"/>
      <c r="V119" s="35"/>
      <c r="W119" s="35"/>
      <c r="X119" s="35"/>
      <c r="Y119" s="35"/>
      <c r="Z119" s="35"/>
      <c r="AA119" s="35"/>
      <c r="AB119" s="35"/>
      <c r="AC119" s="35"/>
      <c r="AD119" s="35"/>
      <c r="AE119" s="35"/>
      <c r="AR119" s="195" t="s">
        <v>135</v>
      </c>
      <c r="AT119" s="195" t="s">
        <v>131</v>
      </c>
      <c r="AU119" s="195" t="s">
        <v>72</v>
      </c>
      <c r="AY119" s="14" t="s">
        <v>136</v>
      </c>
      <c r="BE119" s="196">
        <f>IF(N119="základní",J119,0)</f>
        <v>0</v>
      </c>
      <c r="BF119" s="196">
        <f>IF(N119="snížená",J119,0)</f>
        <v>0</v>
      </c>
      <c r="BG119" s="196">
        <f>IF(N119="zákl. přenesená",J119,0)</f>
        <v>0</v>
      </c>
      <c r="BH119" s="196">
        <f>IF(N119="sníž. přenesená",J119,0)</f>
        <v>0</v>
      </c>
      <c r="BI119" s="196">
        <f>IF(N119="nulová",J119,0)</f>
        <v>0</v>
      </c>
      <c r="BJ119" s="14" t="s">
        <v>79</v>
      </c>
      <c r="BK119" s="196">
        <f>ROUND(I119*H119,2)</f>
        <v>0</v>
      </c>
      <c r="BL119" s="14" t="s">
        <v>135</v>
      </c>
      <c r="BM119" s="195" t="s">
        <v>500</v>
      </c>
    </row>
    <row r="120" s="2" customFormat="1">
      <c r="A120" s="35"/>
      <c r="B120" s="36"/>
      <c r="C120" s="37"/>
      <c r="D120" s="197" t="s">
        <v>138</v>
      </c>
      <c r="E120" s="37"/>
      <c r="F120" s="198" t="s">
        <v>501</v>
      </c>
      <c r="G120" s="37"/>
      <c r="H120" s="37"/>
      <c r="I120" s="199"/>
      <c r="J120" s="37"/>
      <c r="K120" s="37"/>
      <c r="L120" s="41"/>
      <c r="M120" s="200"/>
      <c r="N120" s="201"/>
      <c r="O120" s="81"/>
      <c r="P120" s="81"/>
      <c r="Q120" s="81"/>
      <c r="R120" s="81"/>
      <c r="S120" s="81"/>
      <c r="T120" s="82"/>
      <c r="U120" s="35"/>
      <c r="V120" s="35"/>
      <c r="W120" s="35"/>
      <c r="X120" s="35"/>
      <c r="Y120" s="35"/>
      <c r="Z120" s="35"/>
      <c r="AA120" s="35"/>
      <c r="AB120" s="35"/>
      <c r="AC120" s="35"/>
      <c r="AD120" s="35"/>
      <c r="AE120" s="35"/>
      <c r="AT120" s="14" t="s">
        <v>138</v>
      </c>
      <c r="AU120" s="14" t="s">
        <v>72</v>
      </c>
    </row>
    <row r="121" s="2" customFormat="1" ht="16.5" customHeight="1">
      <c r="A121" s="35"/>
      <c r="B121" s="36"/>
      <c r="C121" s="225" t="s">
        <v>211</v>
      </c>
      <c r="D121" s="225" t="s">
        <v>177</v>
      </c>
      <c r="E121" s="226" t="s">
        <v>502</v>
      </c>
      <c r="F121" s="227" t="s">
        <v>503</v>
      </c>
      <c r="G121" s="228" t="s">
        <v>187</v>
      </c>
      <c r="H121" s="229">
        <v>4</v>
      </c>
      <c r="I121" s="230"/>
      <c r="J121" s="231">
        <f>ROUND(I121*H121,2)</f>
        <v>0</v>
      </c>
      <c r="K121" s="232"/>
      <c r="L121" s="233"/>
      <c r="M121" s="234" t="s">
        <v>19</v>
      </c>
      <c r="N121" s="235" t="s">
        <v>43</v>
      </c>
      <c r="O121" s="81"/>
      <c r="P121" s="193">
        <f>O121*H121</f>
        <v>0</v>
      </c>
      <c r="Q121" s="193">
        <v>0.01796</v>
      </c>
      <c r="R121" s="193">
        <f>Q121*H121</f>
        <v>0.071840000000000001</v>
      </c>
      <c r="S121" s="193">
        <v>0</v>
      </c>
      <c r="T121" s="194">
        <f>S121*H121</f>
        <v>0</v>
      </c>
      <c r="U121" s="35"/>
      <c r="V121" s="35"/>
      <c r="W121" s="35"/>
      <c r="X121" s="35"/>
      <c r="Y121" s="35"/>
      <c r="Z121" s="35"/>
      <c r="AA121" s="35"/>
      <c r="AB121" s="35"/>
      <c r="AC121" s="35"/>
      <c r="AD121" s="35"/>
      <c r="AE121" s="35"/>
      <c r="AR121" s="195" t="s">
        <v>184</v>
      </c>
      <c r="AT121" s="195" t="s">
        <v>177</v>
      </c>
      <c r="AU121" s="195" t="s">
        <v>72</v>
      </c>
      <c r="AY121" s="14" t="s">
        <v>136</v>
      </c>
      <c r="BE121" s="196">
        <f>IF(N121="základní",J121,0)</f>
        <v>0</v>
      </c>
      <c r="BF121" s="196">
        <f>IF(N121="snížená",J121,0)</f>
        <v>0</v>
      </c>
      <c r="BG121" s="196">
        <f>IF(N121="zákl. přenesená",J121,0)</f>
        <v>0</v>
      </c>
      <c r="BH121" s="196">
        <f>IF(N121="sníž. přenesená",J121,0)</f>
        <v>0</v>
      </c>
      <c r="BI121" s="196">
        <f>IF(N121="nulová",J121,0)</f>
        <v>0</v>
      </c>
      <c r="BJ121" s="14" t="s">
        <v>79</v>
      </c>
      <c r="BK121" s="196">
        <f>ROUND(I121*H121,2)</f>
        <v>0</v>
      </c>
      <c r="BL121" s="14" t="s">
        <v>135</v>
      </c>
      <c r="BM121" s="195" t="s">
        <v>504</v>
      </c>
    </row>
    <row r="122" s="2" customFormat="1">
      <c r="A122" s="35"/>
      <c r="B122" s="36"/>
      <c r="C122" s="37"/>
      <c r="D122" s="197" t="s">
        <v>138</v>
      </c>
      <c r="E122" s="37"/>
      <c r="F122" s="198" t="s">
        <v>503</v>
      </c>
      <c r="G122" s="37"/>
      <c r="H122" s="37"/>
      <c r="I122" s="199"/>
      <c r="J122" s="37"/>
      <c r="K122" s="37"/>
      <c r="L122" s="41"/>
      <c r="M122" s="200"/>
      <c r="N122" s="201"/>
      <c r="O122" s="81"/>
      <c r="P122" s="81"/>
      <c r="Q122" s="81"/>
      <c r="R122" s="81"/>
      <c r="S122" s="81"/>
      <c r="T122" s="82"/>
      <c r="U122" s="35"/>
      <c r="V122" s="35"/>
      <c r="W122" s="35"/>
      <c r="X122" s="35"/>
      <c r="Y122" s="35"/>
      <c r="Z122" s="35"/>
      <c r="AA122" s="35"/>
      <c r="AB122" s="35"/>
      <c r="AC122" s="35"/>
      <c r="AD122" s="35"/>
      <c r="AE122" s="35"/>
      <c r="AT122" s="14" t="s">
        <v>138</v>
      </c>
      <c r="AU122" s="14" t="s">
        <v>72</v>
      </c>
    </row>
    <row r="123" s="2" customFormat="1" ht="16.5" customHeight="1">
      <c r="A123" s="35"/>
      <c r="B123" s="36"/>
      <c r="C123" s="225" t="s">
        <v>215</v>
      </c>
      <c r="D123" s="225" t="s">
        <v>177</v>
      </c>
      <c r="E123" s="226" t="s">
        <v>505</v>
      </c>
      <c r="F123" s="227" t="s">
        <v>506</v>
      </c>
      <c r="G123" s="228" t="s">
        <v>187</v>
      </c>
      <c r="H123" s="229">
        <v>8</v>
      </c>
      <c r="I123" s="230"/>
      <c r="J123" s="231">
        <f>ROUND(I123*H123,2)</f>
        <v>0</v>
      </c>
      <c r="K123" s="232"/>
      <c r="L123" s="233"/>
      <c r="M123" s="234" t="s">
        <v>19</v>
      </c>
      <c r="N123" s="235" t="s">
        <v>43</v>
      </c>
      <c r="O123" s="81"/>
      <c r="P123" s="193">
        <f>O123*H123</f>
        <v>0</v>
      </c>
      <c r="Q123" s="193">
        <v>0.00059999999999999995</v>
      </c>
      <c r="R123" s="193">
        <f>Q123*H123</f>
        <v>0.0047999999999999996</v>
      </c>
      <c r="S123" s="193">
        <v>0</v>
      </c>
      <c r="T123" s="194">
        <f>S123*H123</f>
        <v>0</v>
      </c>
      <c r="U123" s="35"/>
      <c r="V123" s="35"/>
      <c r="W123" s="35"/>
      <c r="X123" s="35"/>
      <c r="Y123" s="35"/>
      <c r="Z123" s="35"/>
      <c r="AA123" s="35"/>
      <c r="AB123" s="35"/>
      <c r="AC123" s="35"/>
      <c r="AD123" s="35"/>
      <c r="AE123" s="35"/>
      <c r="AR123" s="195" t="s">
        <v>184</v>
      </c>
      <c r="AT123" s="195" t="s">
        <v>177</v>
      </c>
      <c r="AU123" s="195" t="s">
        <v>72</v>
      </c>
      <c r="AY123" s="14" t="s">
        <v>136</v>
      </c>
      <c r="BE123" s="196">
        <f>IF(N123="základní",J123,0)</f>
        <v>0</v>
      </c>
      <c r="BF123" s="196">
        <f>IF(N123="snížená",J123,0)</f>
        <v>0</v>
      </c>
      <c r="BG123" s="196">
        <f>IF(N123="zákl. přenesená",J123,0)</f>
        <v>0</v>
      </c>
      <c r="BH123" s="196">
        <f>IF(N123="sníž. přenesená",J123,0)</f>
        <v>0</v>
      </c>
      <c r="BI123" s="196">
        <f>IF(N123="nulová",J123,0)</f>
        <v>0</v>
      </c>
      <c r="BJ123" s="14" t="s">
        <v>79</v>
      </c>
      <c r="BK123" s="196">
        <f>ROUND(I123*H123,2)</f>
        <v>0</v>
      </c>
      <c r="BL123" s="14" t="s">
        <v>135</v>
      </c>
      <c r="BM123" s="195" t="s">
        <v>507</v>
      </c>
    </row>
    <row r="124" s="2" customFormat="1">
      <c r="A124" s="35"/>
      <c r="B124" s="36"/>
      <c r="C124" s="37"/>
      <c r="D124" s="197" t="s">
        <v>138</v>
      </c>
      <c r="E124" s="37"/>
      <c r="F124" s="198" t="s">
        <v>506</v>
      </c>
      <c r="G124" s="37"/>
      <c r="H124" s="37"/>
      <c r="I124" s="199"/>
      <c r="J124" s="37"/>
      <c r="K124" s="37"/>
      <c r="L124" s="41"/>
      <c r="M124" s="200"/>
      <c r="N124" s="201"/>
      <c r="O124" s="81"/>
      <c r="P124" s="81"/>
      <c r="Q124" s="81"/>
      <c r="R124" s="81"/>
      <c r="S124" s="81"/>
      <c r="T124" s="82"/>
      <c r="U124" s="35"/>
      <c r="V124" s="35"/>
      <c r="W124" s="35"/>
      <c r="X124" s="35"/>
      <c r="Y124" s="35"/>
      <c r="Z124" s="35"/>
      <c r="AA124" s="35"/>
      <c r="AB124" s="35"/>
      <c r="AC124" s="35"/>
      <c r="AD124" s="35"/>
      <c r="AE124" s="35"/>
      <c r="AT124" s="14" t="s">
        <v>138</v>
      </c>
      <c r="AU124" s="14" t="s">
        <v>72</v>
      </c>
    </row>
    <row r="125" s="2" customFormat="1" ht="16.5" customHeight="1">
      <c r="A125" s="35"/>
      <c r="B125" s="36"/>
      <c r="C125" s="225" t="s">
        <v>8</v>
      </c>
      <c r="D125" s="225" t="s">
        <v>177</v>
      </c>
      <c r="E125" s="226" t="s">
        <v>508</v>
      </c>
      <c r="F125" s="227" t="s">
        <v>509</v>
      </c>
      <c r="G125" s="228" t="s">
        <v>187</v>
      </c>
      <c r="H125" s="229">
        <v>8</v>
      </c>
      <c r="I125" s="230"/>
      <c r="J125" s="231">
        <f>ROUND(I125*H125,2)</f>
        <v>0</v>
      </c>
      <c r="K125" s="232"/>
      <c r="L125" s="233"/>
      <c r="M125" s="234" t="s">
        <v>19</v>
      </c>
      <c r="N125" s="235" t="s">
        <v>43</v>
      </c>
      <c r="O125" s="81"/>
      <c r="P125" s="193">
        <f>O125*H125</f>
        <v>0</v>
      </c>
      <c r="Q125" s="193">
        <v>0.00014999999999999999</v>
      </c>
      <c r="R125" s="193">
        <f>Q125*H125</f>
        <v>0.0011999999999999999</v>
      </c>
      <c r="S125" s="193">
        <v>0</v>
      </c>
      <c r="T125" s="194">
        <f>S125*H125</f>
        <v>0</v>
      </c>
      <c r="U125" s="35"/>
      <c r="V125" s="35"/>
      <c r="W125" s="35"/>
      <c r="X125" s="35"/>
      <c r="Y125" s="35"/>
      <c r="Z125" s="35"/>
      <c r="AA125" s="35"/>
      <c r="AB125" s="35"/>
      <c r="AC125" s="35"/>
      <c r="AD125" s="35"/>
      <c r="AE125" s="35"/>
      <c r="AR125" s="195" t="s">
        <v>184</v>
      </c>
      <c r="AT125" s="195" t="s">
        <v>177</v>
      </c>
      <c r="AU125" s="195" t="s">
        <v>72</v>
      </c>
      <c r="AY125" s="14" t="s">
        <v>136</v>
      </c>
      <c r="BE125" s="196">
        <f>IF(N125="základní",J125,0)</f>
        <v>0</v>
      </c>
      <c r="BF125" s="196">
        <f>IF(N125="snížená",J125,0)</f>
        <v>0</v>
      </c>
      <c r="BG125" s="196">
        <f>IF(N125="zákl. přenesená",J125,0)</f>
        <v>0</v>
      </c>
      <c r="BH125" s="196">
        <f>IF(N125="sníž. přenesená",J125,0)</f>
        <v>0</v>
      </c>
      <c r="BI125" s="196">
        <f>IF(N125="nulová",J125,0)</f>
        <v>0</v>
      </c>
      <c r="BJ125" s="14" t="s">
        <v>79</v>
      </c>
      <c r="BK125" s="196">
        <f>ROUND(I125*H125,2)</f>
        <v>0</v>
      </c>
      <c r="BL125" s="14" t="s">
        <v>135</v>
      </c>
      <c r="BM125" s="195" t="s">
        <v>510</v>
      </c>
    </row>
    <row r="126" s="2" customFormat="1">
      <c r="A126" s="35"/>
      <c r="B126" s="36"/>
      <c r="C126" s="37"/>
      <c r="D126" s="197" t="s">
        <v>138</v>
      </c>
      <c r="E126" s="37"/>
      <c r="F126" s="198" t="s">
        <v>509</v>
      </c>
      <c r="G126" s="37"/>
      <c r="H126" s="37"/>
      <c r="I126" s="199"/>
      <c r="J126" s="37"/>
      <c r="K126" s="37"/>
      <c r="L126" s="41"/>
      <c r="M126" s="200"/>
      <c r="N126" s="201"/>
      <c r="O126" s="81"/>
      <c r="P126" s="81"/>
      <c r="Q126" s="81"/>
      <c r="R126" s="81"/>
      <c r="S126" s="81"/>
      <c r="T126" s="82"/>
      <c r="U126" s="35"/>
      <c r="V126" s="35"/>
      <c r="W126" s="35"/>
      <c r="X126" s="35"/>
      <c r="Y126" s="35"/>
      <c r="Z126" s="35"/>
      <c r="AA126" s="35"/>
      <c r="AB126" s="35"/>
      <c r="AC126" s="35"/>
      <c r="AD126" s="35"/>
      <c r="AE126" s="35"/>
      <c r="AT126" s="14" t="s">
        <v>138</v>
      </c>
      <c r="AU126" s="14" t="s">
        <v>72</v>
      </c>
    </row>
    <row r="127" s="2" customFormat="1" ht="16.5" customHeight="1">
      <c r="A127" s="35"/>
      <c r="B127" s="36"/>
      <c r="C127" s="225" t="s">
        <v>224</v>
      </c>
      <c r="D127" s="225" t="s">
        <v>177</v>
      </c>
      <c r="E127" s="226" t="s">
        <v>511</v>
      </c>
      <c r="F127" s="227" t="s">
        <v>512</v>
      </c>
      <c r="G127" s="228" t="s">
        <v>187</v>
      </c>
      <c r="H127" s="229">
        <v>8</v>
      </c>
      <c r="I127" s="230"/>
      <c r="J127" s="231">
        <f>ROUND(I127*H127,2)</f>
        <v>0</v>
      </c>
      <c r="K127" s="232"/>
      <c r="L127" s="233"/>
      <c r="M127" s="234" t="s">
        <v>19</v>
      </c>
      <c r="N127" s="235" t="s">
        <v>43</v>
      </c>
      <c r="O127" s="81"/>
      <c r="P127" s="193">
        <f>O127*H127</f>
        <v>0</v>
      </c>
      <c r="Q127" s="193">
        <v>9.0000000000000006E-05</v>
      </c>
      <c r="R127" s="193">
        <f>Q127*H127</f>
        <v>0.00072000000000000005</v>
      </c>
      <c r="S127" s="193">
        <v>0</v>
      </c>
      <c r="T127" s="194">
        <f>S127*H127</f>
        <v>0</v>
      </c>
      <c r="U127" s="35"/>
      <c r="V127" s="35"/>
      <c r="W127" s="35"/>
      <c r="X127" s="35"/>
      <c r="Y127" s="35"/>
      <c r="Z127" s="35"/>
      <c r="AA127" s="35"/>
      <c r="AB127" s="35"/>
      <c r="AC127" s="35"/>
      <c r="AD127" s="35"/>
      <c r="AE127" s="35"/>
      <c r="AR127" s="195" t="s">
        <v>184</v>
      </c>
      <c r="AT127" s="195" t="s">
        <v>177</v>
      </c>
      <c r="AU127" s="195" t="s">
        <v>72</v>
      </c>
      <c r="AY127" s="14" t="s">
        <v>136</v>
      </c>
      <c r="BE127" s="196">
        <f>IF(N127="základní",J127,0)</f>
        <v>0</v>
      </c>
      <c r="BF127" s="196">
        <f>IF(N127="snížená",J127,0)</f>
        <v>0</v>
      </c>
      <c r="BG127" s="196">
        <f>IF(N127="zákl. přenesená",J127,0)</f>
        <v>0</v>
      </c>
      <c r="BH127" s="196">
        <f>IF(N127="sníž. přenesená",J127,0)</f>
        <v>0</v>
      </c>
      <c r="BI127" s="196">
        <f>IF(N127="nulová",J127,0)</f>
        <v>0</v>
      </c>
      <c r="BJ127" s="14" t="s">
        <v>79</v>
      </c>
      <c r="BK127" s="196">
        <f>ROUND(I127*H127,2)</f>
        <v>0</v>
      </c>
      <c r="BL127" s="14" t="s">
        <v>135</v>
      </c>
      <c r="BM127" s="195" t="s">
        <v>513</v>
      </c>
    </row>
    <row r="128" s="2" customFormat="1">
      <c r="A128" s="35"/>
      <c r="B128" s="36"/>
      <c r="C128" s="37"/>
      <c r="D128" s="197" t="s">
        <v>138</v>
      </c>
      <c r="E128" s="37"/>
      <c r="F128" s="198" t="s">
        <v>512</v>
      </c>
      <c r="G128" s="37"/>
      <c r="H128" s="37"/>
      <c r="I128" s="199"/>
      <c r="J128" s="37"/>
      <c r="K128" s="37"/>
      <c r="L128" s="41"/>
      <c r="M128" s="200"/>
      <c r="N128" s="201"/>
      <c r="O128" s="81"/>
      <c r="P128" s="81"/>
      <c r="Q128" s="81"/>
      <c r="R128" s="81"/>
      <c r="S128" s="81"/>
      <c r="T128" s="82"/>
      <c r="U128" s="35"/>
      <c r="V128" s="35"/>
      <c r="W128" s="35"/>
      <c r="X128" s="35"/>
      <c r="Y128" s="35"/>
      <c r="Z128" s="35"/>
      <c r="AA128" s="35"/>
      <c r="AB128" s="35"/>
      <c r="AC128" s="35"/>
      <c r="AD128" s="35"/>
      <c r="AE128" s="35"/>
      <c r="AT128" s="14" t="s">
        <v>138</v>
      </c>
      <c r="AU128" s="14" t="s">
        <v>72</v>
      </c>
    </row>
    <row r="129" s="2" customFormat="1" ht="16.5" customHeight="1">
      <c r="A129" s="35"/>
      <c r="B129" s="36"/>
      <c r="C129" s="183" t="s">
        <v>233</v>
      </c>
      <c r="D129" s="183" t="s">
        <v>131</v>
      </c>
      <c r="E129" s="184" t="s">
        <v>371</v>
      </c>
      <c r="F129" s="185" t="s">
        <v>372</v>
      </c>
      <c r="G129" s="186" t="s">
        <v>187</v>
      </c>
      <c r="H129" s="187">
        <v>121</v>
      </c>
      <c r="I129" s="188"/>
      <c r="J129" s="189">
        <f>ROUND(I129*H129,2)</f>
        <v>0</v>
      </c>
      <c r="K129" s="190"/>
      <c r="L129" s="41"/>
      <c r="M129" s="191" t="s">
        <v>19</v>
      </c>
      <c r="N129" s="192" t="s">
        <v>43</v>
      </c>
      <c r="O129" s="81"/>
      <c r="P129" s="193">
        <f>O129*H129</f>
        <v>0</v>
      </c>
      <c r="Q129" s="193">
        <v>0</v>
      </c>
      <c r="R129" s="193">
        <f>Q129*H129</f>
        <v>0</v>
      </c>
      <c r="S129" s="193">
        <v>0</v>
      </c>
      <c r="T129" s="194">
        <f>S129*H129</f>
        <v>0</v>
      </c>
      <c r="U129" s="35"/>
      <c r="V129" s="35"/>
      <c r="W129" s="35"/>
      <c r="X129" s="35"/>
      <c r="Y129" s="35"/>
      <c r="Z129" s="35"/>
      <c r="AA129" s="35"/>
      <c r="AB129" s="35"/>
      <c r="AC129" s="35"/>
      <c r="AD129" s="35"/>
      <c r="AE129" s="35"/>
      <c r="AR129" s="195" t="s">
        <v>135</v>
      </c>
      <c r="AT129" s="195" t="s">
        <v>131</v>
      </c>
      <c r="AU129" s="195" t="s">
        <v>72</v>
      </c>
      <c r="AY129" s="14" t="s">
        <v>136</v>
      </c>
      <c r="BE129" s="196">
        <f>IF(N129="základní",J129,0)</f>
        <v>0</v>
      </c>
      <c r="BF129" s="196">
        <f>IF(N129="snížená",J129,0)</f>
        <v>0</v>
      </c>
      <c r="BG129" s="196">
        <f>IF(N129="zákl. přenesená",J129,0)</f>
        <v>0</v>
      </c>
      <c r="BH129" s="196">
        <f>IF(N129="sníž. přenesená",J129,0)</f>
        <v>0</v>
      </c>
      <c r="BI129" s="196">
        <f>IF(N129="nulová",J129,0)</f>
        <v>0</v>
      </c>
      <c r="BJ129" s="14" t="s">
        <v>79</v>
      </c>
      <c r="BK129" s="196">
        <f>ROUND(I129*H129,2)</f>
        <v>0</v>
      </c>
      <c r="BL129" s="14" t="s">
        <v>135</v>
      </c>
      <c r="BM129" s="195" t="s">
        <v>514</v>
      </c>
    </row>
    <row r="130" s="2" customFormat="1">
      <c r="A130" s="35"/>
      <c r="B130" s="36"/>
      <c r="C130" s="37"/>
      <c r="D130" s="197" t="s">
        <v>138</v>
      </c>
      <c r="E130" s="37"/>
      <c r="F130" s="198" t="s">
        <v>374</v>
      </c>
      <c r="G130" s="37"/>
      <c r="H130" s="37"/>
      <c r="I130" s="199"/>
      <c r="J130" s="37"/>
      <c r="K130" s="37"/>
      <c r="L130" s="41"/>
      <c r="M130" s="200"/>
      <c r="N130" s="201"/>
      <c r="O130" s="81"/>
      <c r="P130" s="81"/>
      <c r="Q130" s="81"/>
      <c r="R130" s="81"/>
      <c r="S130" s="81"/>
      <c r="T130" s="82"/>
      <c r="U130" s="35"/>
      <c r="V130" s="35"/>
      <c r="W130" s="35"/>
      <c r="X130" s="35"/>
      <c r="Y130" s="35"/>
      <c r="Z130" s="35"/>
      <c r="AA130" s="35"/>
      <c r="AB130" s="35"/>
      <c r="AC130" s="35"/>
      <c r="AD130" s="35"/>
      <c r="AE130" s="35"/>
      <c r="AT130" s="14" t="s">
        <v>138</v>
      </c>
      <c r="AU130" s="14" t="s">
        <v>72</v>
      </c>
    </row>
    <row r="131" s="2" customFormat="1">
      <c r="A131" s="35"/>
      <c r="B131" s="36"/>
      <c r="C131" s="37"/>
      <c r="D131" s="197" t="s">
        <v>158</v>
      </c>
      <c r="E131" s="37"/>
      <c r="F131" s="213" t="s">
        <v>375</v>
      </c>
      <c r="G131" s="37"/>
      <c r="H131" s="37"/>
      <c r="I131" s="199"/>
      <c r="J131" s="37"/>
      <c r="K131" s="37"/>
      <c r="L131" s="41"/>
      <c r="M131" s="200"/>
      <c r="N131" s="201"/>
      <c r="O131" s="81"/>
      <c r="P131" s="81"/>
      <c r="Q131" s="81"/>
      <c r="R131" s="81"/>
      <c r="S131" s="81"/>
      <c r="T131" s="82"/>
      <c r="U131" s="35"/>
      <c r="V131" s="35"/>
      <c r="W131" s="35"/>
      <c r="X131" s="35"/>
      <c r="Y131" s="35"/>
      <c r="Z131" s="35"/>
      <c r="AA131" s="35"/>
      <c r="AB131" s="35"/>
      <c r="AC131" s="35"/>
      <c r="AD131" s="35"/>
      <c r="AE131" s="35"/>
      <c r="AT131" s="14" t="s">
        <v>158</v>
      </c>
      <c r="AU131" s="14" t="s">
        <v>72</v>
      </c>
    </row>
    <row r="132" s="10" customFormat="1">
      <c r="A132" s="10"/>
      <c r="B132" s="202"/>
      <c r="C132" s="203"/>
      <c r="D132" s="197" t="s">
        <v>140</v>
      </c>
      <c r="E132" s="204" t="s">
        <v>19</v>
      </c>
      <c r="F132" s="205" t="s">
        <v>515</v>
      </c>
      <c r="G132" s="203"/>
      <c r="H132" s="206">
        <v>121</v>
      </c>
      <c r="I132" s="207"/>
      <c r="J132" s="203"/>
      <c r="K132" s="203"/>
      <c r="L132" s="208"/>
      <c r="M132" s="209"/>
      <c r="N132" s="210"/>
      <c r="O132" s="210"/>
      <c r="P132" s="210"/>
      <c r="Q132" s="210"/>
      <c r="R132" s="210"/>
      <c r="S132" s="210"/>
      <c r="T132" s="211"/>
      <c r="U132" s="10"/>
      <c r="V132" s="10"/>
      <c r="W132" s="10"/>
      <c r="X132" s="10"/>
      <c r="Y132" s="10"/>
      <c r="Z132" s="10"/>
      <c r="AA132" s="10"/>
      <c r="AB132" s="10"/>
      <c r="AC132" s="10"/>
      <c r="AD132" s="10"/>
      <c r="AE132" s="10"/>
      <c r="AT132" s="212" t="s">
        <v>140</v>
      </c>
      <c r="AU132" s="212" t="s">
        <v>72</v>
      </c>
      <c r="AV132" s="10" t="s">
        <v>81</v>
      </c>
      <c r="AW132" s="10" t="s">
        <v>33</v>
      </c>
      <c r="AX132" s="10" t="s">
        <v>79</v>
      </c>
      <c r="AY132" s="212" t="s">
        <v>136</v>
      </c>
    </row>
    <row r="133" s="2" customFormat="1" ht="16.5" customHeight="1">
      <c r="A133" s="35"/>
      <c r="B133" s="36"/>
      <c r="C133" s="183" t="s">
        <v>239</v>
      </c>
      <c r="D133" s="183" t="s">
        <v>131</v>
      </c>
      <c r="E133" s="184" t="s">
        <v>376</v>
      </c>
      <c r="F133" s="185" t="s">
        <v>377</v>
      </c>
      <c r="G133" s="186" t="s">
        <v>180</v>
      </c>
      <c r="H133" s="187">
        <v>14.52</v>
      </c>
      <c r="I133" s="188"/>
      <c r="J133" s="189">
        <f>ROUND(I133*H133,2)</f>
        <v>0</v>
      </c>
      <c r="K133" s="190"/>
      <c r="L133" s="41"/>
      <c r="M133" s="191" t="s">
        <v>19</v>
      </c>
      <c r="N133" s="192" t="s">
        <v>43</v>
      </c>
      <c r="O133" s="81"/>
      <c r="P133" s="193">
        <f>O133*H133</f>
        <v>0</v>
      </c>
      <c r="Q133" s="193">
        <v>0</v>
      </c>
      <c r="R133" s="193">
        <f>Q133*H133</f>
        <v>0</v>
      </c>
      <c r="S133" s="193">
        <v>0</v>
      </c>
      <c r="T133" s="194">
        <f>S133*H133</f>
        <v>0</v>
      </c>
      <c r="U133" s="35"/>
      <c r="V133" s="35"/>
      <c r="W133" s="35"/>
      <c r="X133" s="35"/>
      <c r="Y133" s="35"/>
      <c r="Z133" s="35"/>
      <c r="AA133" s="35"/>
      <c r="AB133" s="35"/>
      <c r="AC133" s="35"/>
      <c r="AD133" s="35"/>
      <c r="AE133" s="35"/>
      <c r="AR133" s="195" t="s">
        <v>255</v>
      </c>
      <c r="AT133" s="195" t="s">
        <v>131</v>
      </c>
      <c r="AU133" s="195" t="s">
        <v>72</v>
      </c>
      <c r="AY133" s="14" t="s">
        <v>136</v>
      </c>
      <c r="BE133" s="196">
        <f>IF(N133="základní",J133,0)</f>
        <v>0</v>
      </c>
      <c r="BF133" s="196">
        <f>IF(N133="snížená",J133,0)</f>
        <v>0</v>
      </c>
      <c r="BG133" s="196">
        <f>IF(N133="zákl. přenesená",J133,0)</f>
        <v>0</v>
      </c>
      <c r="BH133" s="196">
        <f>IF(N133="sníž. přenesená",J133,0)</f>
        <v>0</v>
      </c>
      <c r="BI133" s="196">
        <f>IF(N133="nulová",J133,0)</f>
        <v>0</v>
      </c>
      <c r="BJ133" s="14" t="s">
        <v>79</v>
      </c>
      <c r="BK133" s="196">
        <f>ROUND(I133*H133,2)</f>
        <v>0</v>
      </c>
      <c r="BL133" s="14" t="s">
        <v>255</v>
      </c>
      <c r="BM133" s="195" t="s">
        <v>516</v>
      </c>
    </row>
    <row r="134" s="2" customFormat="1">
      <c r="A134" s="35"/>
      <c r="B134" s="36"/>
      <c r="C134" s="37"/>
      <c r="D134" s="197" t="s">
        <v>138</v>
      </c>
      <c r="E134" s="37"/>
      <c r="F134" s="198" t="s">
        <v>379</v>
      </c>
      <c r="G134" s="37"/>
      <c r="H134" s="37"/>
      <c r="I134" s="199"/>
      <c r="J134" s="37"/>
      <c r="K134" s="37"/>
      <c r="L134" s="41"/>
      <c r="M134" s="200"/>
      <c r="N134" s="201"/>
      <c r="O134" s="81"/>
      <c r="P134" s="81"/>
      <c r="Q134" s="81"/>
      <c r="R134" s="81"/>
      <c r="S134" s="81"/>
      <c r="T134" s="82"/>
      <c r="U134" s="35"/>
      <c r="V134" s="35"/>
      <c r="W134" s="35"/>
      <c r="X134" s="35"/>
      <c r="Y134" s="35"/>
      <c r="Z134" s="35"/>
      <c r="AA134" s="35"/>
      <c r="AB134" s="35"/>
      <c r="AC134" s="35"/>
      <c r="AD134" s="35"/>
      <c r="AE134" s="35"/>
      <c r="AT134" s="14" t="s">
        <v>138</v>
      </c>
      <c r="AU134" s="14" t="s">
        <v>72</v>
      </c>
    </row>
    <row r="135" s="10" customFormat="1">
      <c r="A135" s="10"/>
      <c r="B135" s="202"/>
      <c r="C135" s="203"/>
      <c r="D135" s="197" t="s">
        <v>140</v>
      </c>
      <c r="E135" s="204" t="s">
        <v>19</v>
      </c>
      <c r="F135" s="205" t="s">
        <v>517</v>
      </c>
      <c r="G135" s="203"/>
      <c r="H135" s="206">
        <v>14.52</v>
      </c>
      <c r="I135" s="207"/>
      <c r="J135" s="203"/>
      <c r="K135" s="203"/>
      <c r="L135" s="208"/>
      <c r="M135" s="209"/>
      <c r="N135" s="210"/>
      <c r="O135" s="210"/>
      <c r="P135" s="210"/>
      <c r="Q135" s="210"/>
      <c r="R135" s="210"/>
      <c r="S135" s="210"/>
      <c r="T135" s="211"/>
      <c r="U135" s="10"/>
      <c r="V135" s="10"/>
      <c r="W135" s="10"/>
      <c r="X135" s="10"/>
      <c r="Y135" s="10"/>
      <c r="Z135" s="10"/>
      <c r="AA135" s="10"/>
      <c r="AB135" s="10"/>
      <c r="AC135" s="10"/>
      <c r="AD135" s="10"/>
      <c r="AE135" s="10"/>
      <c r="AT135" s="212" t="s">
        <v>140</v>
      </c>
      <c r="AU135" s="212" t="s">
        <v>72</v>
      </c>
      <c r="AV135" s="10" t="s">
        <v>81</v>
      </c>
      <c r="AW135" s="10" t="s">
        <v>33</v>
      </c>
      <c r="AX135" s="10" t="s">
        <v>79</v>
      </c>
      <c r="AY135" s="212" t="s">
        <v>136</v>
      </c>
    </row>
    <row r="136" s="2" customFormat="1" ht="16.5" customHeight="1">
      <c r="A136" s="35"/>
      <c r="B136" s="36"/>
      <c r="C136" s="183" t="s">
        <v>245</v>
      </c>
      <c r="D136" s="183" t="s">
        <v>131</v>
      </c>
      <c r="E136" s="184" t="s">
        <v>246</v>
      </c>
      <c r="F136" s="185" t="s">
        <v>247</v>
      </c>
      <c r="G136" s="186" t="s">
        <v>180</v>
      </c>
      <c r="H136" s="187">
        <v>202.02000000000001</v>
      </c>
      <c r="I136" s="188"/>
      <c r="J136" s="189">
        <f>ROUND(I136*H136,2)</f>
        <v>0</v>
      </c>
      <c r="K136" s="190"/>
      <c r="L136" s="41"/>
      <c r="M136" s="191" t="s">
        <v>19</v>
      </c>
      <c r="N136" s="192" t="s">
        <v>43</v>
      </c>
      <c r="O136" s="81"/>
      <c r="P136" s="193">
        <f>O136*H136</f>
        <v>0</v>
      </c>
      <c r="Q136" s="193">
        <v>0</v>
      </c>
      <c r="R136" s="193">
        <f>Q136*H136</f>
        <v>0</v>
      </c>
      <c r="S136" s="193">
        <v>0</v>
      </c>
      <c r="T136" s="194">
        <f>S136*H136</f>
        <v>0</v>
      </c>
      <c r="U136" s="35"/>
      <c r="V136" s="35"/>
      <c r="W136" s="35"/>
      <c r="X136" s="35"/>
      <c r="Y136" s="35"/>
      <c r="Z136" s="35"/>
      <c r="AA136" s="35"/>
      <c r="AB136" s="35"/>
      <c r="AC136" s="35"/>
      <c r="AD136" s="35"/>
      <c r="AE136" s="35"/>
      <c r="AR136" s="195" t="s">
        <v>135</v>
      </c>
      <c r="AT136" s="195" t="s">
        <v>131</v>
      </c>
      <c r="AU136" s="195" t="s">
        <v>72</v>
      </c>
      <c r="AY136" s="14" t="s">
        <v>136</v>
      </c>
      <c r="BE136" s="196">
        <f>IF(N136="základní",J136,0)</f>
        <v>0</v>
      </c>
      <c r="BF136" s="196">
        <f>IF(N136="snížená",J136,0)</f>
        <v>0</v>
      </c>
      <c r="BG136" s="196">
        <f>IF(N136="zákl. přenesená",J136,0)</f>
        <v>0</v>
      </c>
      <c r="BH136" s="196">
        <f>IF(N136="sníž. přenesená",J136,0)</f>
        <v>0</v>
      </c>
      <c r="BI136" s="196">
        <f>IF(N136="nulová",J136,0)</f>
        <v>0</v>
      </c>
      <c r="BJ136" s="14" t="s">
        <v>79</v>
      </c>
      <c r="BK136" s="196">
        <f>ROUND(I136*H136,2)</f>
        <v>0</v>
      </c>
      <c r="BL136" s="14" t="s">
        <v>135</v>
      </c>
      <c r="BM136" s="195" t="s">
        <v>518</v>
      </c>
    </row>
    <row r="137" s="2" customFormat="1">
      <c r="A137" s="35"/>
      <c r="B137" s="36"/>
      <c r="C137" s="37"/>
      <c r="D137" s="197" t="s">
        <v>138</v>
      </c>
      <c r="E137" s="37"/>
      <c r="F137" s="198" t="s">
        <v>249</v>
      </c>
      <c r="G137" s="37"/>
      <c r="H137" s="37"/>
      <c r="I137" s="199"/>
      <c r="J137" s="37"/>
      <c r="K137" s="37"/>
      <c r="L137" s="41"/>
      <c r="M137" s="200"/>
      <c r="N137" s="201"/>
      <c r="O137" s="81"/>
      <c r="P137" s="81"/>
      <c r="Q137" s="81"/>
      <c r="R137" s="81"/>
      <c r="S137" s="81"/>
      <c r="T137" s="82"/>
      <c r="U137" s="35"/>
      <c r="V137" s="35"/>
      <c r="W137" s="35"/>
      <c r="X137" s="35"/>
      <c r="Y137" s="35"/>
      <c r="Z137" s="35"/>
      <c r="AA137" s="35"/>
      <c r="AB137" s="35"/>
      <c r="AC137" s="35"/>
      <c r="AD137" s="35"/>
      <c r="AE137" s="35"/>
      <c r="AT137" s="14" t="s">
        <v>138</v>
      </c>
      <c r="AU137" s="14" t="s">
        <v>72</v>
      </c>
    </row>
    <row r="138" s="10" customFormat="1">
      <c r="A138" s="10"/>
      <c r="B138" s="202"/>
      <c r="C138" s="203"/>
      <c r="D138" s="197" t="s">
        <v>140</v>
      </c>
      <c r="E138" s="204" t="s">
        <v>19</v>
      </c>
      <c r="F138" s="205" t="s">
        <v>519</v>
      </c>
      <c r="G138" s="203"/>
      <c r="H138" s="206">
        <v>14.52</v>
      </c>
      <c r="I138" s="207"/>
      <c r="J138" s="203"/>
      <c r="K138" s="203"/>
      <c r="L138" s="208"/>
      <c r="M138" s="209"/>
      <c r="N138" s="210"/>
      <c r="O138" s="210"/>
      <c r="P138" s="210"/>
      <c r="Q138" s="210"/>
      <c r="R138" s="210"/>
      <c r="S138" s="210"/>
      <c r="T138" s="211"/>
      <c r="U138" s="10"/>
      <c r="V138" s="10"/>
      <c r="W138" s="10"/>
      <c r="X138" s="10"/>
      <c r="Y138" s="10"/>
      <c r="Z138" s="10"/>
      <c r="AA138" s="10"/>
      <c r="AB138" s="10"/>
      <c r="AC138" s="10"/>
      <c r="AD138" s="10"/>
      <c r="AE138" s="10"/>
      <c r="AT138" s="212" t="s">
        <v>140</v>
      </c>
      <c r="AU138" s="212" t="s">
        <v>72</v>
      </c>
      <c r="AV138" s="10" t="s">
        <v>81</v>
      </c>
      <c r="AW138" s="10" t="s">
        <v>33</v>
      </c>
      <c r="AX138" s="10" t="s">
        <v>72</v>
      </c>
      <c r="AY138" s="212" t="s">
        <v>136</v>
      </c>
    </row>
    <row r="139" s="10" customFormat="1">
      <c r="A139" s="10"/>
      <c r="B139" s="202"/>
      <c r="C139" s="203"/>
      <c r="D139" s="197" t="s">
        <v>140</v>
      </c>
      <c r="E139" s="204" t="s">
        <v>19</v>
      </c>
      <c r="F139" s="205" t="s">
        <v>520</v>
      </c>
      <c r="G139" s="203"/>
      <c r="H139" s="206">
        <v>187.5</v>
      </c>
      <c r="I139" s="207"/>
      <c r="J139" s="203"/>
      <c r="K139" s="203"/>
      <c r="L139" s="208"/>
      <c r="M139" s="209"/>
      <c r="N139" s="210"/>
      <c r="O139" s="210"/>
      <c r="P139" s="210"/>
      <c r="Q139" s="210"/>
      <c r="R139" s="210"/>
      <c r="S139" s="210"/>
      <c r="T139" s="211"/>
      <c r="U139" s="10"/>
      <c r="V139" s="10"/>
      <c r="W139" s="10"/>
      <c r="X139" s="10"/>
      <c r="Y139" s="10"/>
      <c r="Z139" s="10"/>
      <c r="AA139" s="10"/>
      <c r="AB139" s="10"/>
      <c r="AC139" s="10"/>
      <c r="AD139" s="10"/>
      <c r="AE139" s="10"/>
      <c r="AT139" s="212" t="s">
        <v>140</v>
      </c>
      <c r="AU139" s="212" t="s">
        <v>72</v>
      </c>
      <c r="AV139" s="10" t="s">
        <v>81</v>
      </c>
      <c r="AW139" s="10" t="s">
        <v>33</v>
      </c>
      <c r="AX139" s="10" t="s">
        <v>72</v>
      </c>
      <c r="AY139" s="212" t="s">
        <v>136</v>
      </c>
    </row>
    <row r="140" s="11" customFormat="1">
      <c r="A140" s="11"/>
      <c r="B140" s="214"/>
      <c r="C140" s="215"/>
      <c r="D140" s="197" t="s">
        <v>140</v>
      </c>
      <c r="E140" s="216" t="s">
        <v>19</v>
      </c>
      <c r="F140" s="217" t="s">
        <v>162</v>
      </c>
      <c r="G140" s="215"/>
      <c r="H140" s="218">
        <v>202.02000000000001</v>
      </c>
      <c r="I140" s="219"/>
      <c r="J140" s="215"/>
      <c r="K140" s="215"/>
      <c r="L140" s="220"/>
      <c r="M140" s="221"/>
      <c r="N140" s="222"/>
      <c r="O140" s="222"/>
      <c r="P140" s="222"/>
      <c r="Q140" s="222"/>
      <c r="R140" s="222"/>
      <c r="S140" s="222"/>
      <c r="T140" s="223"/>
      <c r="U140" s="11"/>
      <c r="V140" s="11"/>
      <c r="W140" s="11"/>
      <c r="X140" s="11"/>
      <c r="Y140" s="11"/>
      <c r="Z140" s="11"/>
      <c r="AA140" s="11"/>
      <c r="AB140" s="11"/>
      <c r="AC140" s="11"/>
      <c r="AD140" s="11"/>
      <c r="AE140" s="11"/>
      <c r="AT140" s="224" t="s">
        <v>140</v>
      </c>
      <c r="AU140" s="224" t="s">
        <v>72</v>
      </c>
      <c r="AV140" s="11" t="s">
        <v>135</v>
      </c>
      <c r="AW140" s="11" t="s">
        <v>33</v>
      </c>
      <c r="AX140" s="11" t="s">
        <v>79</v>
      </c>
      <c r="AY140" s="224" t="s">
        <v>136</v>
      </c>
    </row>
    <row r="141" s="2" customFormat="1" ht="24.15" customHeight="1">
      <c r="A141" s="35"/>
      <c r="B141" s="36"/>
      <c r="C141" s="183" t="s">
        <v>252</v>
      </c>
      <c r="D141" s="183" t="s">
        <v>131</v>
      </c>
      <c r="E141" s="184" t="s">
        <v>272</v>
      </c>
      <c r="F141" s="185" t="s">
        <v>273</v>
      </c>
      <c r="G141" s="186" t="s">
        <v>180</v>
      </c>
      <c r="H141" s="187">
        <v>187.5</v>
      </c>
      <c r="I141" s="188"/>
      <c r="J141" s="189">
        <f>ROUND(I141*H141,2)</f>
        <v>0</v>
      </c>
      <c r="K141" s="190"/>
      <c r="L141" s="41"/>
      <c r="M141" s="191" t="s">
        <v>19</v>
      </c>
      <c r="N141" s="192" t="s">
        <v>43</v>
      </c>
      <c r="O141" s="81"/>
      <c r="P141" s="193">
        <f>O141*H141</f>
        <v>0</v>
      </c>
      <c r="Q141" s="193">
        <v>0</v>
      </c>
      <c r="R141" s="193">
        <f>Q141*H141</f>
        <v>0</v>
      </c>
      <c r="S141" s="193">
        <v>0</v>
      </c>
      <c r="T141" s="194">
        <f>S141*H141</f>
        <v>0</v>
      </c>
      <c r="U141" s="35"/>
      <c r="V141" s="35"/>
      <c r="W141" s="35"/>
      <c r="X141" s="35"/>
      <c r="Y141" s="35"/>
      <c r="Z141" s="35"/>
      <c r="AA141" s="35"/>
      <c r="AB141" s="35"/>
      <c r="AC141" s="35"/>
      <c r="AD141" s="35"/>
      <c r="AE141" s="35"/>
      <c r="AR141" s="195" t="s">
        <v>255</v>
      </c>
      <c r="AT141" s="195" t="s">
        <v>131</v>
      </c>
      <c r="AU141" s="195" t="s">
        <v>72</v>
      </c>
      <c r="AY141" s="14" t="s">
        <v>136</v>
      </c>
      <c r="BE141" s="196">
        <f>IF(N141="základní",J141,0)</f>
        <v>0</v>
      </c>
      <c r="BF141" s="196">
        <f>IF(N141="snížená",J141,0)</f>
        <v>0</v>
      </c>
      <c r="BG141" s="196">
        <f>IF(N141="zákl. přenesená",J141,0)</f>
        <v>0</v>
      </c>
      <c r="BH141" s="196">
        <f>IF(N141="sníž. přenesená",J141,0)</f>
        <v>0</v>
      </c>
      <c r="BI141" s="196">
        <f>IF(N141="nulová",J141,0)</f>
        <v>0</v>
      </c>
      <c r="BJ141" s="14" t="s">
        <v>79</v>
      </c>
      <c r="BK141" s="196">
        <f>ROUND(I141*H141,2)</f>
        <v>0</v>
      </c>
      <c r="BL141" s="14" t="s">
        <v>255</v>
      </c>
      <c r="BM141" s="195" t="s">
        <v>521</v>
      </c>
    </row>
    <row r="142" s="2" customFormat="1">
      <c r="A142" s="35"/>
      <c r="B142" s="36"/>
      <c r="C142" s="37"/>
      <c r="D142" s="197" t="s">
        <v>138</v>
      </c>
      <c r="E142" s="37"/>
      <c r="F142" s="198" t="s">
        <v>275</v>
      </c>
      <c r="G142" s="37"/>
      <c r="H142" s="37"/>
      <c r="I142" s="199"/>
      <c r="J142" s="37"/>
      <c r="K142" s="37"/>
      <c r="L142" s="41"/>
      <c r="M142" s="200"/>
      <c r="N142" s="201"/>
      <c r="O142" s="81"/>
      <c r="P142" s="81"/>
      <c r="Q142" s="81"/>
      <c r="R142" s="81"/>
      <c r="S142" s="81"/>
      <c r="T142" s="82"/>
      <c r="U142" s="35"/>
      <c r="V142" s="35"/>
      <c r="W142" s="35"/>
      <c r="X142" s="35"/>
      <c r="Y142" s="35"/>
      <c r="Z142" s="35"/>
      <c r="AA142" s="35"/>
      <c r="AB142" s="35"/>
      <c r="AC142" s="35"/>
      <c r="AD142" s="35"/>
      <c r="AE142" s="35"/>
      <c r="AT142" s="14" t="s">
        <v>138</v>
      </c>
      <c r="AU142" s="14" t="s">
        <v>72</v>
      </c>
    </row>
    <row r="143" s="2" customFormat="1">
      <c r="A143" s="35"/>
      <c r="B143" s="36"/>
      <c r="C143" s="37"/>
      <c r="D143" s="197" t="s">
        <v>158</v>
      </c>
      <c r="E143" s="37"/>
      <c r="F143" s="213" t="s">
        <v>269</v>
      </c>
      <c r="G143" s="37"/>
      <c r="H143" s="37"/>
      <c r="I143" s="199"/>
      <c r="J143" s="37"/>
      <c r="K143" s="37"/>
      <c r="L143" s="41"/>
      <c r="M143" s="200"/>
      <c r="N143" s="201"/>
      <c r="O143" s="81"/>
      <c r="P143" s="81"/>
      <c r="Q143" s="81"/>
      <c r="R143" s="81"/>
      <c r="S143" s="81"/>
      <c r="T143" s="82"/>
      <c r="U143" s="35"/>
      <c r="V143" s="35"/>
      <c r="W143" s="35"/>
      <c r="X143" s="35"/>
      <c r="Y143" s="35"/>
      <c r="Z143" s="35"/>
      <c r="AA143" s="35"/>
      <c r="AB143" s="35"/>
      <c r="AC143" s="35"/>
      <c r="AD143" s="35"/>
      <c r="AE143" s="35"/>
      <c r="AT143" s="14" t="s">
        <v>158</v>
      </c>
      <c r="AU143" s="14" t="s">
        <v>72</v>
      </c>
    </row>
    <row r="144" s="10" customFormat="1">
      <c r="A144" s="10"/>
      <c r="B144" s="202"/>
      <c r="C144" s="203"/>
      <c r="D144" s="197" t="s">
        <v>140</v>
      </c>
      <c r="E144" s="204" t="s">
        <v>19</v>
      </c>
      <c r="F144" s="205" t="s">
        <v>522</v>
      </c>
      <c r="G144" s="203"/>
      <c r="H144" s="206">
        <v>187.5</v>
      </c>
      <c r="I144" s="207"/>
      <c r="J144" s="203"/>
      <c r="K144" s="203"/>
      <c r="L144" s="208"/>
      <c r="M144" s="209"/>
      <c r="N144" s="210"/>
      <c r="O144" s="210"/>
      <c r="P144" s="210"/>
      <c r="Q144" s="210"/>
      <c r="R144" s="210"/>
      <c r="S144" s="210"/>
      <c r="T144" s="211"/>
      <c r="U144" s="10"/>
      <c r="V144" s="10"/>
      <c r="W144" s="10"/>
      <c r="X144" s="10"/>
      <c r="Y144" s="10"/>
      <c r="Z144" s="10"/>
      <c r="AA144" s="10"/>
      <c r="AB144" s="10"/>
      <c r="AC144" s="10"/>
      <c r="AD144" s="10"/>
      <c r="AE144" s="10"/>
      <c r="AT144" s="212" t="s">
        <v>140</v>
      </c>
      <c r="AU144" s="212" t="s">
        <v>72</v>
      </c>
      <c r="AV144" s="10" t="s">
        <v>81</v>
      </c>
      <c r="AW144" s="10" t="s">
        <v>33</v>
      </c>
      <c r="AX144" s="10" t="s">
        <v>72</v>
      </c>
      <c r="AY144" s="212" t="s">
        <v>136</v>
      </c>
    </row>
    <row r="145" s="11" customFormat="1">
      <c r="A145" s="11"/>
      <c r="B145" s="214"/>
      <c r="C145" s="215"/>
      <c r="D145" s="197" t="s">
        <v>140</v>
      </c>
      <c r="E145" s="216" t="s">
        <v>19</v>
      </c>
      <c r="F145" s="217" t="s">
        <v>162</v>
      </c>
      <c r="G145" s="215"/>
      <c r="H145" s="218">
        <v>187.5</v>
      </c>
      <c r="I145" s="219"/>
      <c r="J145" s="215"/>
      <c r="K145" s="215"/>
      <c r="L145" s="220"/>
      <c r="M145" s="221"/>
      <c r="N145" s="222"/>
      <c r="O145" s="222"/>
      <c r="P145" s="222"/>
      <c r="Q145" s="222"/>
      <c r="R145" s="222"/>
      <c r="S145" s="222"/>
      <c r="T145" s="223"/>
      <c r="U145" s="11"/>
      <c r="V145" s="11"/>
      <c r="W145" s="11"/>
      <c r="X145" s="11"/>
      <c r="Y145" s="11"/>
      <c r="Z145" s="11"/>
      <c r="AA145" s="11"/>
      <c r="AB145" s="11"/>
      <c r="AC145" s="11"/>
      <c r="AD145" s="11"/>
      <c r="AE145" s="11"/>
      <c r="AT145" s="224" t="s">
        <v>140</v>
      </c>
      <c r="AU145" s="224" t="s">
        <v>72</v>
      </c>
      <c r="AV145" s="11" t="s">
        <v>135</v>
      </c>
      <c r="AW145" s="11" t="s">
        <v>33</v>
      </c>
      <c r="AX145" s="11" t="s">
        <v>79</v>
      </c>
      <c r="AY145" s="224" t="s">
        <v>136</v>
      </c>
    </row>
    <row r="146" s="2" customFormat="1" ht="24.15" customHeight="1">
      <c r="A146" s="35"/>
      <c r="B146" s="36"/>
      <c r="C146" s="183" t="s">
        <v>7</v>
      </c>
      <c r="D146" s="183" t="s">
        <v>131</v>
      </c>
      <c r="E146" s="184" t="s">
        <v>391</v>
      </c>
      <c r="F146" s="185" t="s">
        <v>392</v>
      </c>
      <c r="G146" s="186" t="s">
        <v>180</v>
      </c>
      <c r="H146" s="187">
        <v>11.800000000000001</v>
      </c>
      <c r="I146" s="188"/>
      <c r="J146" s="189">
        <f>ROUND(I146*H146,2)</f>
        <v>0</v>
      </c>
      <c r="K146" s="190"/>
      <c r="L146" s="41"/>
      <c r="M146" s="191" t="s">
        <v>19</v>
      </c>
      <c r="N146" s="192" t="s">
        <v>43</v>
      </c>
      <c r="O146" s="81"/>
      <c r="P146" s="193">
        <f>O146*H146</f>
        <v>0</v>
      </c>
      <c r="Q146" s="193">
        <v>0</v>
      </c>
      <c r="R146" s="193">
        <f>Q146*H146</f>
        <v>0</v>
      </c>
      <c r="S146" s="193">
        <v>0</v>
      </c>
      <c r="T146" s="194">
        <f>S146*H146</f>
        <v>0</v>
      </c>
      <c r="U146" s="35"/>
      <c r="V146" s="35"/>
      <c r="W146" s="35"/>
      <c r="X146" s="35"/>
      <c r="Y146" s="35"/>
      <c r="Z146" s="35"/>
      <c r="AA146" s="35"/>
      <c r="AB146" s="35"/>
      <c r="AC146" s="35"/>
      <c r="AD146" s="35"/>
      <c r="AE146" s="35"/>
      <c r="AR146" s="195" t="s">
        <v>255</v>
      </c>
      <c r="AT146" s="195" t="s">
        <v>131</v>
      </c>
      <c r="AU146" s="195" t="s">
        <v>72</v>
      </c>
      <c r="AY146" s="14" t="s">
        <v>136</v>
      </c>
      <c r="BE146" s="196">
        <f>IF(N146="základní",J146,0)</f>
        <v>0</v>
      </c>
      <c r="BF146" s="196">
        <f>IF(N146="snížená",J146,0)</f>
        <v>0</v>
      </c>
      <c r="BG146" s="196">
        <f>IF(N146="zákl. přenesená",J146,0)</f>
        <v>0</v>
      </c>
      <c r="BH146" s="196">
        <f>IF(N146="sníž. přenesená",J146,0)</f>
        <v>0</v>
      </c>
      <c r="BI146" s="196">
        <f>IF(N146="nulová",J146,0)</f>
        <v>0</v>
      </c>
      <c r="BJ146" s="14" t="s">
        <v>79</v>
      </c>
      <c r="BK146" s="196">
        <f>ROUND(I146*H146,2)</f>
        <v>0</v>
      </c>
      <c r="BL146" s="14" t="s">
        <v>255</v>
      </c>
      <c r="BM146" s="195" t="s">
        <v>523</v>
      </c>
    </row>
    <row r="147" s="2" customFormat="1">
      <c r="A147" s="35"/>
      <c r="B147" s="36"/>
      <c r="C147" s="37"/>
      <c r="D147" s="197" t="s">
        <v>138</v>
      </c>
      <c r="E147" s="37"/>
      <c r="F147" s="198" t="s">
        <v>394</v>
      </c>
      <c r="G147" s="37"/>
      <c r="H147" s="37"/>
      <c r="I147" s="199"/>
      <c r="J147" s="37"/>
      <c r="K147" s="37"/>
      <c r="L147" s="41"/>
      <c r="M147" s="200"/>
      <c r="N147" s="201"/>
      <c r="O147" s="81"/>
      <c r="P147" s="81"/>
      <c r="Q147" s="81"/>
      <c r="R147" s="81"/>
      <c r="S147" s="81"/>
      <c r="T147" s="82"/>
      <c r="U147" s="35"/>
      <c r="V147" s="35"/>
      <c r="W147" s="35"/>
      <c r="X147" s="35"/>
      <c r="Y147" s="35"/>
      <c r="Z147" s="35"/>
      <c r="AA147" s="35"/>
      <c r="AB147" s="35"/>
      <c r="AC147" s="35"/>
      <c r="AD147" s="35"/>
      <c r="AE147" s="35"/>
      <c r="AT147" s="14" t="s">
        <v>138</v>
      </c>
      <c r="AU147" s="14" t="s">
        <v>72</v>
      </c>
    </row>
    <row r="148" s="2" customFormat="1">
      <c r="A148" s="35"/>
      <c r="B148" s="36"/>
      <c r="C148" s="37"/>
      <c r="D148" s="197" t="s">
        <v>158</v>
      </c>
      <c r="E148" s="37"/>
      <c r="F148" s="213" t="s">
        <v>269</v>
      </c>
      <c r="G148" s="37"/>
      <c r="H148" s="37"/>
      <c r="I148" s="199"/>
      <c r="J148" s="37"/>
      <c r="K148" s="37"/>
      <c r="L148" s="41"/>
      <c r="M148" s="200"/>
      <c r="N148" s="201"/>
      <c r="O148" s="81"/>
      <c r="P148" s="81"/>
      <c r="Q148" s="81"/>
      <c r="R148" s="81"/>
      <c r="S148" s="81"/>
      <c r="T148" s="82"/>
      <c r="U148" s="35"/>
      <c r="V148" s="35"/>
      <c r="W148" s="35"/>
      <c r="X148" s="35"/>
      <c r="Y148" s="35"/>
      <c r="Z148" s="35"/>
      <c r="AA148" s="35"/>
      <c r="AB148" s="35"/>
      <c r="AC148" s="35"/>
      <c r="AD148" s="35"/>
      <c r="AE148" s="35"/>
      <c r="AT148" s="14" t="s">
        <v>158</v>
      </c>
      <c r="AU148" s="14" t="s">
        <v>72</v>
      </c>
    </row>
    <row r="149" s="10" customFormat="1">
      <c r="A149" s="10"/>
      <c r="B149" s="202"/>
      <c r="C149" s="203"/>
      <c r="D149" s="197" t="s">
        <v>140</v>
      </c>
      <c r="E149" s="204" t="s">
        <v>19</v>
      </c>
      <c r="F149" s="205" t="s">
        <v>524</v>
      </c>
      <c r="G149" s="203"/>
      <c r="H149" s="206">
        <v>11.800000000000001</v>
      </c>
      <c r="I149" s="207"/>
      <c r="J149" s="203"/>
      <c r="K149" s="203"/>
      <c r="L149" s="208"/>
      <c r="M149" s="209"/>
      <c r="N149" s="210"/>
      <c r="O149" s="210"/>
      <c r="P149" s="210"/>
      <c r="Q149" s="210"/>
      <c r="R149" s="210"/>
      <c r="S149" s="210"/>
      <c r="T149" s="211"/>
      <c r="U149" s="10"/>
      <c r="V149" s="10"/>
      <c r="W149" s="10"/>
      <c r="X149" s="10"/>
      <c r="Y149" s="10"/>
      <c r="Z149" s="10"/>
      <c r="AA149" s="10"/>
      <c r="AB149" s="10"/>
      <c r="AC149" s="10"/>
      <c r="AD149" s="10"/>
      <c r="AE149" s="10"/>
      <c r="AT149" s="212" t="s">
        <v>140</v>
      </c>
      <c r="AU149" s="212" t="s">
        <v>72</v>
      </c>
      <c r="AV149" s="10" t="s">
        <v>81</v>
      </c>
      <c r="AW149" s="10" t="s">
        <v>33</v>
      </c>
      <c r="AX149" s="10" t="s">
        <v>79</v>
      </c>
      <c r="AY149" s="212" t="s">
        <v>136</v>
      </c>
    </row>
    <row r="150" s="2" customFormat="1" ht="24.15" customHeight="1">
      <c r="A150" s="35"/>
      <c r="B150" s="36"/>
      <c r="C150" s="183" t="s">
        <v>264</v>
      </c>
      <c r="D150" s="183" t="s">
        <v>131</v>
      </c>
      <c r="E150" s="184" t="s">
        <v>396</v>
      </c>
      <c r="F150" s="185" t="s">
        <v>397</v>
      </c>
      <c r="G150" s="186" t="s">
        <v>180</v>
      </c>
      <c r="H150" s="187">
        <v>14.52</v>
      </c>
      <c r="I150" s="188"/>
      <c r="J150" s="189">
        <f>ROUND(I150*H150,2)</f>
        <v>0</v>
      </c>
      <c r="K150" s="190"/>
      <c r="L150" s="41"/>
      <c r="M150" s="191" t="s">
        <v>19</v>
      </c>
      <c r="N150" s="192" t="s">
        <v>43</v>
      </c>
      <c r="O150" s="81"/>
      <c r="P150" s="193">
        <f>O150*H150</f>
        <v>0</v>
      </c>
      <c r="Q150" s="193">
        <v>0</v>
      </c>
      <c r="R150" s="193">
        <f>Q150*H150</f>
        <v>0</v>
      </c>
      <c r="S150" s="193">
        <v>0</v>
      </c>
      <c r="T150" s="194">
        <f>S150*H150</f>
        <v>0</v>
      </c>
      <c r="U150" s="35"/>
      <c r="V150" s="35"/>
      <c r="W150" s="35"/>
      <c r="X150" s="35"/>
      <c r="Y150" s="35"/>
      <c r="Z150" s="35"/>
      <c r="AA150" s="35"/>
      <c r="AB150" s="35"/>
      <c r="AC150" s="35"/>
      <c r="AD150" s="35"/>
      <c r="AE150" s="35"/>
      <c r="AR150" s="195" t="s">
        <v>255</v>
      </c>
      <c r="AT150" s="195" t="s">
        <v>131</v>
      </c>
      <c r="AU150" s="195" t="s">
        <v>72</v>
      </c>
      <c r="AY150" s="14" t="s">
        <v>136</v>
      </c>
      <c r="BE150" s="196">
        <f>IF(N150="základní",J150,0)</f>
        <v>0</v>
      </c>
      <c r="BF150" s="196">
        <f>IF(N150="snížená",J150,0)</f>
        <v>0</v>
      </c>
      <c r="BG150" s="196">
        <f>IF(N150="zákl. přenesená",J150,0)</f>
        <v>0</v>
      </c>
      <c r="BH150" s="196">
        <f>IF(N150="sníž. přenesená",J150,0)</f>
        <v>0</v>
      </c>
      <c r="BI150" s="196">
        <f>IF(N150="nulová",J150,0)</f>
        <v>0</v>
      </c>
      <c r="BJ150" s="14" t="s">
        <v>79</v>
      </c>
      <c r="BK150" s="196">
        <f>ROUND(I150*H150,2)</f>
        <v>0</v>
      </c>
      <c r="BL150" s="14" t="s">
        <v>255</v>
      </c>
      <c r="BM150" s="195" t="s">
        <v>525</v>
      </c>
    </row>
    <row r="151" s="2" customFormat="1">
      <c r="A151" s="35"/>
      <c r="B151" s="36"/>
      <c r="C151" s="37"/>
      <c r="D151" s="197" t="s">
        <v>138</v>
      </c>
      <c r="E151" s="37"/>
      <c r="F151" s="198" t="s">
        <v>399</v>
      </c>
      <c r="G151" s="37"/>
      <c r="H151" s="37"/>
      <c r="I151" s="199"/>
      <c r="J151" s="37"/>
      <c r="K151" s="37"/>
      <c r="L151" s="41"/>
      <c r="M151" s="200"/>
      <c r="N151" s="201"/>
      <c r="O151" s="81"/>
      <c r="P151" s="81"/>
      <c r="Q151" s="81"/>
      <c r="R151" s="81"/>
      <c r="S151" s="81"/>
      <c r="T151" s="82"/>
      <c r="U151" s="35"/>
      <c r="V151" s="35"/>
      <c r="W151" s="35"/>
      <c r="X151" s="35"/>
      <c r="Y151" s="35"/>
      <c r="Z151" s="35"/>
      <c r="AA151" s="35"/>
      <c r="AB151" s="35"/>
      <c r="AC151" s="35"/>
      <c r="AD151" s="35"/>
      <c r="AE151" s="35"/>
      <c r="AT151" s="14" t="s">
        <v>138</v>
      </c>
      <c r="AU151" s="14" t="s">
        <v>72</v>
      </c>
    </row>
    <row r="152" s="2" customFormat="1">
      <c r="A152" s="35"/>
      <c r="B152" s="36"/>
      <c r="C152" s="37"/>
      <c r="D152" s="197" t="s">
        <v>158</v>
      </c>
      <c r="E152" s="37"/>
      <c r="F152" s="213" t="s">
        <v>269</v>
      </c>
      <c r="G152" s="37"/>
      <c r="H152" s="37"/>
      <c r="I152" s="199"/>
      <c r="J152" s="37"/>
      <c r="K152" s="37"/>
      <c r="L152" s="41"/>
      <c r="M152" s="200"/>
      <c r="N152" s="201"/>
      <c r="O152" s="81"/>
      <c r="P152" s="81"/>
      <c r="Q152" s="81"/>
      <c r="R152" s="81"/>
      <c r="S152" s="81"/>
      <c r="T152" s="82"/>
      <c r="U152" s="35"/>
      <c r="V152" s="35"/>
      <c r="W152" s="35"/>
      <c r="X152" s="35"/>
      <c r="Y152" s="35"/>
      <c r="Z152" s="35"/>
      <c r="AA152" s="35"/>
      <c r="AB152" s="35"/>
      <c r="AC152" s="35"/>
      <c r="AD152" s="35"/>
      <c r="AE152" s="35"/>
      <c r="AT152" s="14" t="s">
        <v>158</v>
      </c>
      <c r="AU152" s="14" t="s">
        <v>72</v>
      </c>
    </row>
    <row r="153" s="10" customFormat="1">
      <c r="A153" s="10"/>
      <c r="B153" s="202"/>
      <c r="C153" s="203"/>
      <c r="D153" s="197" t="s">
        <v>140</v>
      </c>
      <c r="E153" s="204" t="s">
        <v>19</v>
      </c>
      <c r="F153" s="205" t="s">
        <v>526</v>
      </c>
      <c r="G153" s="203"/>
      <c r="H153" s="206">
        <v>14.52</v>
      </c>
      <c r="I153" s="207"/>
      <c r="J153" s="203"/>
      <c r="K153" s="203"/>
      <c r="L153" s="208"/>
      <c r="M153" s="209"/>
      <c r="N153" s="210"/>
      <c r="O153" s="210"/>
      <c r="P153" s="210"/>
      <c r="Q153" s="210"/>
      <c r="R153" s="210"/>
      <c r="S153" s="210"/>
      <c r="T153" s="211"/>
      <c r="U153" s="10"/>
      <c r="V153" s="10"/>
      <c r="W153" s="10"/>
      <c r="X153" s="10"/>
      <c r="Y153" s="10"/>
      <c r="Z153" s="10"/>
      <c r="AA153" s="10"/>
      <c r="AB153" s="10"/>
      <c r="AC153" s="10"/>
      <c r="AD153" s="10"/>
      <c r="AE153" s="10"/>
      <c r="AT153" s="212" t="s">
        <v>140</v>
      </c>
      <c r="AU153" s="212" t="s">
        <v>72</v>
      </c>
      <c r="AV153" s="10" t="s">
        <v>81</v>
      </c>
      <c r="AW153" s="10" t="s">
        <v>33</v>
      </c>
      <c r="AX153" s="10" t="s">
        <v>79</v>
      </c>
      <c r="AY153" s="212" t="s">
        <v>136</v>
      </c>
    </row>
    <row r="154" s="2" customFormat="1" ht="24.15" customHeight="1">
      <c r="A154" s="35"/>
      <c r="B154" s="36"/>
      <c r="C154" s="183" t="s">
        <v>271</v>
      </c>
      <c r="D154" s="183" t="s">
        <v>131</v>
      </c>
      <c r="E154" s="184" t="s">
        <v>401</v>
      </c>
      <c r="F154" s="185" t="s">
        <v>402</v>
      </c>
      <c r="G154" s="186" t="s">
        <v>180</v>
      </c>
      <c r="H154" s="187">
        <v>187.5</v>
      </c>
      <c r="I154" s="188"/>
      <c r="J154" s="189">
        <f>ROUND(I154*H154,2)</f>
        <v>0</v>
      </c>
      <c r="K154" s="190"/>
      <c r="L154" s="41"/>
      <c r="M154" s="191" t="s">
        <v>19</v>
      </c>
      <c r="N154" s="192" t="s">
        <v>43</v>
      </c>
      <c r="O154" s="81"/>
      <c r="P154" s="193">
        <f>O154*H154</f>
        <v>0</v>
      </c>
      <c r="Q154" s="193">
        <v>0</v>
      </c>
      <c r="R154" s="193">
        <f>Q154*H154</f>
        <v>0</v>
      </c>
      <c r="S154" s="193">
        <v>0</v>
      </c>
      <c r="T154" s="194">
        <f>S154*H154</f>
        <v>0</v>
      </c>
      <c r="U154" s="35"/>
      <c r="V154" s="35"/>
      <c r="W154" s="35"/>
      <c r="X154" s="35"/>
      <c r="Y154" s="35"/>
      <c r="Z154" s="35"/>
      <c r="AA154" s="35"/>
      <c r="AB154" s="35"/>
      <c r="AC154" s="35"/>
      <c r="AD154" s="35"/>
      <c r="AE154" s="35"/>
      <c r="AR154" s="195" t="s">
        <v>255</v>
      </c>
      <c r="AT154" s="195" t="s">
        <v>131</v>
      </c>
      <c r="AU154" s="195" t="s">
        <v>72</v>
      </c>
      <c r="AY154" s="14" t="s">
        <v>136</v>
      </c>
      <c r="BE154" s="196">
        <f>IF(N154="základní",J154,0)</f>
        <v>0</v>
      </c>
      <c r="BF154" s="196">
        <f>IF(N154="snížená",J154,0)</f>
        <v>0</v>
      </c>
      <c r="BG154" s="196">
        <f>IF(N154="zákl. přenesená",J154,0)</f>
        <v>0</v>
      </c>
      <c r="BH154" s="196">
        <f>IF(N154="sníž. přenesená",J154,0)</f>
        <v>0</v>
      </c>
      <c r="BI154" s="196">
        <f>IF(N154="nulová",J154,0)</f>
        <v>0</v>
      </c>
      <c r="BJ154" s="14" t="s">
        <v>79</v>
      </c>
      <c r="BK154" s="196">
        <f>ROUND(I154*H154,2)</f>
        <v>0</v>
      </c>
      <c r="BL154" s="14" t="s">
        <v>255</v>
      </c>
      <c r="BM154" s="195" t="s">
        <v>527</v>
      </c>
    </row>
    <row r="155" s="2" customFormat="1">
      <c r="A155" s="35"/>
      <c r="B155" s="36"/>
      <c r="C155" s="37"/>
      <c r="D155" s="197" t="s">
        <v>138</v>
      </c>
      <c r="E155" s="37"/>
      <c r="F155" s="198" t="s">
        <v>404</v>
      </c>
      <c r="G155" s="37"/>
      <c r="H155" s="37"/>
      <c r="I155" s="199"/>
      <c r="J155" s="37"/>
      <c r="K155" s="37"/>
      <c r="L155" s="41"/>
      <c r="M155" s="200"/>
      <c r="N155" s="201"/>
      <c r="O155" s="81"/>
      <c r="P155" s="81"/>
      <c r="Q155" s="81"/>
      <c r="R155" s="81"/>
      <c r="S155" s="81"/>
      <c r="T155" s="82"/>
      <c r="U155" s="35"/>
      <c r="V155" s="35"/>
      <c r="W155" s="35"/>
      <c r="X155" s="35"/>
      <c r="Y155" s="35"/>
      <c r="Z155" s="35"/>
      <c r="AA155" s="35"/>
      <c r="AB155" s="35"/>
      <c r="AC155" s="35"/>
      <c r="AD155" s="35"/>
      <c r="AE155" s="35"/>
      <c r="AT155" s="14" t="s">
        <v>138</v>
      </c>
      <c r="AU155" s="14" t="s">
        <v>72</v>
      </c>
    </row>
    <row r="156" s="2" customFormat="1" ht="24.15" customHeight="1">
      <c r="A156" s="35"/>
      <c r="B156" s="36"/>
      <c r="C156" s="183" t="s">
        <v>278</v>
      </c>
      <c r="D156" s="183" t="s">
        <v>131</v>
      </c>
      <c r="E156" s="184" t="s">
        <v>405</v>
      </c>
      <c r="F156" s="185" t="s">
        <v>406</v>
      </c>
      <c r="G156" s="186" t="s">
        <v>180</v>
      </c>
      <c r="H156" s="187">
        <v>37500</v>
      </c>
      <c r="I156" s="188"/>
      <c r="J156" s="189">
        <f>ROUND(I156*H156,2)</f>
        <v>0</v>
      </c>
      <c r="K156" s="190"/>
      <c r="L156" s="41"/>
      <c r="M156" s="191" t="s">
        <v>19</v>
      </c>
      <c r="N156" s="192" t="s">
        <v>43</v>
      </c>
      <c r="O156" s="81"/>
      <c r="P156" s="193">
        <f>O156*H156</f>
        <v>0</v>
      </c>
      <c r="Q156" s="193">
        <v>0</v>
      </c>
      <c r="R156" s="193">
        <f>Q156*H156</f>
        <v>0</v>
      </c>
      <c r="S156" s="193">
        <v>0</v>
      </c>
      <c r="T156" s="194">
        <f>S156*H156</f>
        <v>0</v>
      </c>
      <c r="U156" s="35"/>
      <c r="V156" s="35"/>
      <c r="W156" s="35"/>
      <c r="X156" s="35"/>
      <c r="Y156" s="35"/>
      <c r="Z156" s="35"/>
      <c r="AA156" s="35"/>
      <c r="AB156" s="35"/>
      <c r="AC156" s="35"/>
      <c r="AD156" s="35"/>
      <c r="AE156" s="35"/>
      <c r="AR156" s="195" t="s">
        <v>255</v>
      </c>
      <c r="AT156" s="195" t="s">
        <v>131</v>
      </c>
      <c r="AU156" s="195" t="s">
        <v>72</v>
      </c>
      <c r="AY156" s="14" t="s">
        <v>136</v>
      </c>
      <c r="BE156" s="196">
        <f>IF(N156="základní",J156,0)</f>
        <v>0</v>
      </c>
      <c r="BF156" s="196">
        <f>IF(N156="snížená",J156,0)</f>
        <v>0</v>
      </c>
      <c r="BG156" s="196">
        <f>IF(N156="zákl. přenesená",J156,0)</f>
        <v>0</v>
      </c>
      <c r="BH156" s="196">
        <f>IF(N156="sníž. přenesená",J156,0)</f>
        <v>0</v>
      </c>
      <c r="BI156" s="196">
        <f>IF(N156="nulová",J156,0)</f>
        <v>0</v>
      </c>
      <c r="BJ156" s="14" t="s">
        <v>79</v>
      </c>
      <c r="BK156" s="196">
        <f>ROUND(I156*H156,2)</f>
        <v>0</v>
      </c>
      <c r="BL156" s="14" t="s">
        <v>255</v>
      </c>
      <c r="BM156" s="195" t="s">
        <v>528</v>
      </c>
    </row>
    <row r="157" s="2" customFormat="1">
      <c r="A157" s="35"/>
      <c r="B157" s="36"/>
      <c r="C157" s="37"/>
      <c r="D157" s="197" t="s">
        <v>138</v>
      </c>
      <c r="E157" s="37"/>
      <c r="F157" s="198" t="s">
        <v>408</v>
      </c>
      <c r="G157" s="37"/>
      <c r="H157" s="37"/>
      <c r="I157" s="199"/>
      <c r="J157" s="37"/>
      <c r="K157" s="37"/>
      <c r="L157" s="41"/>
      <c r="M157" s="200"/>
      <c r="N157" s="201"/>
      <c r="O157" s="81"/>
      <c r="P157" s="81"/>
      <c r="Q157" s="81"/>
      <c r="R157" s="81"/>
      <c r="S157" s="81"/>
      <c r="T157" s="82"/>
      <c r="U157" s="35"/>
      <c r="V157" s="35"/>
      <c r="W157" s="35"/>
      <c r="X157" s="35"/>
      <c r="Y157" s="35"/>
      <c r="Z157" s="35"/>
      <c r="AA157" s="35"/>
      <c r="AB157" s="35"/>
      <c r="AC157" s="35"/>
      <c r="AD157" s="35"/>
      <c r="AE157" s="35"/>
      <c r="AT157" s="14" t="s">
        <v>138</v>
      </c>
      <c r="AU157" s="14" t="s">
        <v>72</v>
      </c>
    </row>
    <row r="158" s="10" customFormat="1">
      <c r="A158" s="10"/>
      <c r="B158" s="202"/>
      <c r="C158" s="203"/>
      <c r="D158" s="197" t="s">
        <v>140</v>
      </c>
      <c r="E158" s="204" t="s">
        <v>19</v>
      </c>
      <c r="F158" s="205" t="s">
        <v>529</v>
      </c>
      <c r="G158" s="203"/>
      <c r="H158" s="206">
        <v>37500</v>
      </c>
      <c r="I158" s="207"/>
      <c r="J158" s="203"/>
      <c r="K158" s="203"/>
      <c r="L158" s="208"/>
      <c r="M158" s="240"/>
      <c r="N158" s="241"/>
      <c r="O158" s="241"/>
      <c r="P158" s="241"/>
      <c r="Q158" s="241"/>
      <c r="R158" s="241"/>
      <c r="S158" s="241"/>
      <c r="T158" s="242"/>
      <c r="U158" s="10"/>
      <c r="V158" s="10"/>
      <c r="W158" s="10"/>
      <c r="X158" s="10"/>
      <c r="Y158" s="10"/>
      <c r="Z158" s="10"/>
      <c r="AA158" s="10"/>
      <c r="AB158" s="10"/>
      <c r="AC158" s="10"/>
      <c r="AD158" s="10"/>
      <c r="AE158" s="10"/>
      <c r="AT158" s="212" t="s">
        <v>140</v>
      </c>
      <c r="AU158" s="212" t="s">
        <v>72</v>
      </c>
      <c r="AV158" s="10" t="s">
        <v>81</v>
      </c>
      <c r="AW158" s="10" t="s">
        <v>33</v>
      </c>
      <c r="AX158" s="10" t="s">
        <v>79</v>
      </c>
      <c r="AY158" s="212" t="s">
        <v>136</v>
      </c>
    </row>
    <row r="159" s="2" customFormat="1" ht="6.96" customHeight="1">
      <c r="A159" s="35"/>
      <c r="B159" s="56"/>
      <c r="C159" s="57"/>
      <c r="D159" s="57"/>
      <c r="E159" s="57"/>
      <c r="F159" s="57"/>
      <c r="G159" s="57"/>
      <c r="H159" s="57"/>
      <c r="I159" s="57"/>
      <c r="J159" s="57"/>
      <c r="K159" s="57"/>
      <c r="L159" s="41"/>
      <c r="M159" s="35"/>
      <c r="O159" s="35"/>
      <c r="P159" s="35"/>
      <c r="Q159" s="35"/>
      <c r="R159" s="35"/>
      <c r="S159" s="35"/>
      <c r="T159" s="35"/>
      <c r="U159" s="35"/>
      <c r="V159" s="35"/>
      <c r="W159" s="35"/>
      <c r="X159" s="35"/>
      <c r="Y159" s="35"/>
      <c r="Z159" s="35"/>
      <c r="AA159" s="35"/>
      <c r="AB159" s="35"/>
      <c r="AC159" s="35"/>
      <c r="AD159" s="35"/>
      <c r="AE159" s="35"/>
    </row>
  </sheetData>
  <sheetProtection sheet="1" autoFilter="0" formatColumns="0" formatRows="0" objects="1" scenarios="1" spinCount="100000" saltValue="ii9mS+MXOjzlLjN/t/t0F8JRhdNqNqqwqa+yfHdyoBd4zVo9STkot6sxyNYro5IgXPSKXjzIXGCb9MqXCGBIqg==" hashValue="N9YB7GC6Cg7QRl3fwHr/ZKSpoAjCVZFL1DIHZPn8iAGe3SZoq/hLExZVLse1JZV3Z43EwsldPj07XEcVTDgSEQ==" algorithmName="SHA-512" password="CC35"/>
  <autoFilter ref="C84:K15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103</v>
      </c>
    </row>
    <row r="3" s="1" customFormat="1" ht="6.96" customHeight="1">
      <c r="B3" s="135"/>
      <c r="C3" s="136"/>
      <c r="D3" s="136"/>
      <c r="E3" s="136"/>
      <c r="F3" s="136"/>
      <c r="G3" s="136"/>
      <c r="H3" s="136"/>
      <c r="I3" s="136"/>
      <c r="J3" s="136"/>
      <c r="K3" s="136"/>
      <c r="L3" s="17"/>
      <c r="AT3" s="14" t="s">
        <v>81</v>
      </c>
    </row>
    <row r="4" s="1" customFormat="1" ht="24.96" customHeight="1">
      <c r="B4" s="17"/>
      <c r="D4" s="137" t="s">
        <v>109</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Oprava trati v úseku Mladotice - Žihle</v>
      </c>
      <c r="F7" s="139"/>
      <c r="G7" s="139"/>
      <c r="H7" s="139"/>
      <c r="L7" s="17"/>
    </row>
    <row r="8" s="1" customFormat="1" ht="12" customHeight="1">
      <c r="B8" s="17"/>
      <c r="D8" s="139" t="s">
        <v>110</v>
      </c>
      <c r="L8" s="17"/>
    </row>
    <row r="9" s="2" customFormat="1" ht="16.5" customHeight="1">
      <c r="A9" s="35"/>
      <c r="B9" s="41"/>
      <c r="C9" s="35"/>
      <c r="D9" s="35"/>
      <c r="E9" s="140" t="s">
        <v>414</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112</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530</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19. 5. 2022</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ROUND((SUM(BE85:BE87)),  2)</f>
        <v>0</v>
      </c>
      <c r="G35" s="35"/>
      <c r="H35" s="35"/>
      <c r="I35" s="154">
        <v>0.20999999999999999</v>
      </c>
      <c r="J35" s="153">
        <f>ROUND(((SUM(BE85:BE87))*I35),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ROUND((SUM(BF85:BF87)),  2)</f>
        <v>0</v>
      </c>
      <c r="G36" s="35"/>
      <c r="H36" s="35"/>
      <c r="I36" s="154">
        <v>0.14999999999999999</v>
      </c>
      <c r="J36" s="153">
        <f>ROUND(((SUM(BF85:BF87))*I36),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ROUND((SUM(BG85:BG87)),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ROUND((SUM(BH85:BH87)),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ROUND((SUM(BI85:BI87)),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114</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Oprava trati v úseku Mladotice - Žihle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110</v>
      </c>
      <c r="D51" s="19"/>
      <c r="E51" s="19"/>
      <c r="F51" s="19"/>
      <c r="G51" s="19"/>
      <c r="H51" s="19"/>
      <c r="I51" s="19"/>
      <c r="J51" s="19"/>
      <c r="K51" s="19"/>
      <c r="L51" s="17"/>
    </row>
    <row r="52" s="2" customFormat="1" ht="16.5" customHeight="1">
      <c r="A52" s="35"/>
      <c r="B52" s="36"/>
      <c r="C52" s="37"/>
      <c r="D52" s="37"/>
      <c r="E52" s="166" t="s">
        <v>414</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112</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2.3 - Materiál objednatele</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Třemošná</v>
      </c>
      <c r="G56" s="37"/>
      <c r="H56" s="37"/>
      <c r="I56" s="29" t="s">
        <v>23</v>
      </c>
      <c r="J56" s="69" t="str">
        <f>IF(J14="","",J14)</f>
        <v>19. 5. 2022</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115</v>
      </c>
      <c r="D61" s="168"/>
      <c r="E61" s="168"/>
      <c r="F61" s="168"/>
      <c r="G61" s="168"/>
      <c r="H61" s="168"/>
      <c r="I61" s="168"/>
      <c r="J61" s="169" t="s">
        <v>116</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117</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118</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Oprava trati v úseku Mladotice - Žihle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110</v>
      </c>
      <c r="D74" s="19"/>
      <c r="E74" s="19"/>
      <c r="F74" s="19"/>
      <c r="G74" s="19"/>
      <c r="H74" s="19"/>
      <c r="I74" s="19"/>
      <c r="J74" s="19"/>
      <c r="K74" s="19"/>
      <c r="L74" s="17"/>
    </row>
    <row r="75" s="2" customFormat="1" ht="16.5" customHeight="1">
      <c r="A75" s="35"/>
      <c r="B75" s="36"/>
      <c r="C75" s="37"/>
      <c r="D75" s="37"/>
      <c r="E75" s="166" t="s">
        <v>414</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112</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2.3 - Materiál objednatele</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Třemošná</v>
      </c>
      <c r="G79" s="37"/>
      <c r="H79" s="37"/>
      <c r="I79" s="29" t="s">
        <v>23</v>
      </c>
      <c r="J79" s="69" t="str">
        <f>IF(J14="","",J14)</f>
        <v>19. 5. 2022</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119</v>
      </c>
      <c r="D84" s="174" t="s">
        <v>57</v>
      </c>
      <c r="E84" s="174" t="s">
        <v>53</v>
      </c>
      <c r="F84" s="174" t="s">
        <v>54</v>
      </c>
      <c r="G84" s="174" t="s">
        <v>120</v>
      </c>
      <c r="H84" s="174" t="s">
        <v>121</v>
      </c>
      <c r="I84" s="174" t="s">
        <v>122</v>
      </c>
      <c r="J84" s="175" t="s">
        <v>116</v>
      </c>
      <c r="K84" s="176" t="s">
        <v>123</v>
      </c>
      <c r="L84" s="177"/>
      <c r="M84" s="89" t="s">
        <v>19</v>
      </c>
      <c r="N84" s="90" t="s">
        <v>42</v>
      </c>
      <c r="O84" s="90" t="s">
        <v>124</v>
      </c>
      <c r="P84" s="90" t="s">
        <v>125</v>
      </c>
      <c r="Q84" s="90" t="s">
        <v>126</v>
      </c>
      <c r="R84" s="90" t="s">
        <v>127</v>
      </c>
      <c r="S84" s="90" t="s">
        <v>128</v>
      </c>
      <c r="T84" s="91" t="s">
        <v>129</v>
      </c>
      <c r="U84" s="171"/>
      <c r="V84" s="171"/>
      <c r="W84" s="171"/>
      <c r="X84" s="171"/>
      <c r="Y84" s="171"/>
      <c r="Z84" s="171"/>
      <c r="AA84" s="171"/>
      <c r="AB84" s="171"/>
      <c r="AC84" s="171"/>
      <c r="AD84" s="171"/>
      <c r="AE84" s="171"/>
    </row>
    <row r="85" s="2" customFormat="1" ht="22.8" customHeight="1">
      <c r="A85" s="35"/>
      <c r="B85" s="36"/>
      <c r="C85" s="96" t="s">
        <v>130</v>
      </c>
      <c r="D85" s="37"/>
      <c r="E85" s="37"/>
      <c r="F85" s="37"/>
      <c r="G85" s="37"/>
      <c r="H85" s="37"/>
      <c r="I85" s="37"/>
      <c r="J85" s="178">
        <f>BK85</f>
        <v>0</v>
      </c>
      <c r="K85" s="37"/>
      <c r="L85" s="41"/>
      <c r="M85" s="92"/>
      <c r="N85" s="179"/>
      <c r="O85" s="93"/>
      <c r="P85" s="180">
        <f>SUM(P86:P87)</f>
        <v>0</v>
      </c>
      <c r="Q85" s="93"/>
      <c r="R85" s="180">
        <f>SUM(R86:R87)</f>
        <v>0</v>
      </c>
      <c r="S85" s="93"/>
      <c r="T85" s="181">
        <f>SUM(T86:T87)</f>
        <v>0</v>
      </c>
      <c r="U85" s="35"/>
      <c r="V85" s="35"/>
      <c r="W85" s="35"/>
      <c r="X85" s="35"/>
      <c r="Y85" s="35"/>
      <c r="Z85" s="35"/>
      <c r="AA85" s="35"/>
      <c r="AB85" s="35"/>
      <c r="AC85" s="35"/>
      <c r="AD85" s="35"/>
      <c r="AE85" s="35"/>
      <c r="AT85" s="14" t="s">
        <v>71</v>
      </c>
      <c r="AU85" s="14" t="s">
        <v>117</v>
      </c>
      <c r="BK85" s="182">
        <f>SUM(BK86:BK87)</f>
        <v>0</v>
      </c>
    </row>
    <row r="86" s="2" customFormat="1" ht="16.5" customHeight="1">
      <c r="A86" s="35"/>
      <c r="B86" s="36"/>
      <c r="C86" s="225" t="s">
        <v>79</v>
      </c>
      <c r="D86" s="225" t="s">
        <v>177</v>
      </c>
      <c r="E86" s="226" t="s">
        <v>411</v>
      </c>
      <c r="F86" s="227" t="s">
        <v>412</v>
      </c>
      <c r="G86" s="228" t="s">
        <v>187</v>
      </c>
      <c r="H86" s="229">
        <v>3116</v>
      </c>
      <c r="I86" s="230"/>
      <c r="J86" s="231">
        <f>ROUND(I86*H86,2)</f>
        <v>0</v>
      </c>
      <c r="K86" s="232"/>
      <c r="L86" s="233"/>
      <c r="M86" s="234" t="s">
        <v>19</v>
      </c>
      <c r="N86" s="235" t="s">
        <v>43</v>
      </c>
      <c r="O86" s="81"/>
      <c r="P86" s="193">
        <f>O86*H86</f>
        <v>0</v>
      </c>
      <c r="Q86" s="193">
        <v>0</v>
      </c>
      <c r="R86" s="193">
        <f>Q86*H86</f>
        <v>0</v>
      </c>
      <c r="S86" s="193">
        <v>0</v>
      </c>
      <c r="T86" s="194">
        <f>S86*H86</f>
        <v>0</v>
      </c>
      <c r="U86" s="35"/>
      <c r="V86" s="35"/>
      <c r="W86" s="35"/>
      <c r="X86" s="35"/>
      <c r="Y86" s="35"/>
      <c r="Z86" s="35"/>
      <c r="AA86" s="35"/>
      <c r="AB86" s="35"/>
      <c r="AC86" s="35"/>
      <c r="AD86" s="35"/>
      <c r="AE86" s="35"/>
      <c r="AR86" s="195" t="s">
        <v>184</v>
      </c>
      <c r="AT86" s="195" t="s">
        <v>177</v>
      </c>
      <c r="AU86" s="195" t="s">
        <v>72</v>
      </c>
      <c r="AY86" s="14" t="s">
        <v>136</v>
      </c>
      <c r="BE86" s="196">
        <f>IF(N86="základní",J86,0)</f>
        <v>0</v>
      </c>
      <c r="BF86" s="196">
        <f>IF(N86="snížená",J86,0)</f>
        <v>0</v>
      </c>
      <c r="BG86" s="196">
        <f>IF(N86="zákl. přenesená",J86,0)</f>
        <v>0</v>
      </c>
      <c r="BH86" s="196">
        <f>IF(N86="sníž. přenesená",J86,0)</f>
        <v>0</v>
      </c>
      <c r="BI86" s="196">
        <f>IF(N86="nulová",J86,0)</f>
        <v>0</v>
      </c>
      <c r="BJ86" s="14" t="s">
        <v>79</v>
      </c>
      <c r="BK86" s="196">
        <f>ROUND(I86*H86,2)</f>
        <v>0</v>
      </c>
      <c r="BL86" s="14" t="s">
        <v>135</v>
      </c>
      <c r="BM86" s="195" t="s">
        <v>531</v>
      </c>
    </row>
    <row r="87" s="2" customFormat="1">
      <c r="A87" s="35"/>
      <c r="B87" s="36"/>
      <c r="C87" s="37"/>
      <c r="D87" s="197" t="s">
        <v>138</v>
      </c>
      <c r="E87" s="37"/>
      <c r="F87" s="198" t="s">
        <v>412</v>
      </c>
      <c r="G87" s="37"/>
      <c r="H87" s="37"/>
      <c r="I87" s="199"/>
      <c r="J87" s="37"/>
      <c r="K87" s="37"/>
      <c r="L87" s="41"/>
      <c r="M87" s="236"/>
      <c r="N87" s="237"/>
      <c r="O87" s="238"/>
      <c r="P87" s="238"/>
      <c r="Q87" s="238"/>
      <c r="R87" s="238"/>
      <c r="S87" s="238"/>
      <c r="T87" s="239"/>
      <c r="U87" s="35"/>
      <c r="V87" s="35"/>
      <c r="W87" s="35"/>
      <c r="X87" s="35"/>
      <c r="Y87" s="35"/>
      <c r="Z87" s="35"/>
      <c r="AA87" s="35"/>
      <c r="AB87" s="35"/>
      <c r="AC87" s="35"/>
      <c r="AD87" s="35"/>
      <c r="AE87" s="35"/>
      <c r="AT87" s="14" t="s">
        <v>138</v>
      </c>
      <c r="AU87" s="14" t="s">
        <v>72</v>
      </c>
    </row>
    <row r="88" s="2" customFormat="1" ht="6.96" customHeight="1">
      <c r="A88" s="35"/>
      <c r="B88" s="56"/>
      <c r="C88" s="57"/>
      <c r="D88" s="57"/>
      <c r="E88" s="57"/>
      <c r="F88" s="57"/>
      <c r="G88" s="57"/>
      <c r="H88" s="57"/>
      <c r="I88" s="57"/>
      <c r="J88" s="57"/>
      <c r="K88" s="57"/>
      <c r="L88" s="41"/>
      <c r="M88" s="35"/>
      <c r="O88" s="35"/>
      <c r="P88" s="35"/>
      <c r="Q88" s="35"/>
      <c r="R88" s="35"/>
      <c r="S88" s="35"/>
      <c r="T88" s="35"/>
      <c r="U88" s="35"/>
      <c r="V88" s="35"/>
      <c r="W88" s="35"/>
      <c r="X88" s="35"/>
      <c r="Y88" s="35"/>
      <c r="Z88" s="35"/>
      <c r="AA88" s="35"/>
      <c r="AB88" s="35"/>
      <c r="AC88" s="35"/>
      <c r="AD88" s="35"/>
      <c r="AE88" s="35"/>
    </row>
  </sheetData>
  <sheetProtection sheet="1" autoFilter="0" formatColumns="0" formatRows="0" objects="1" scenarios="1" spinCount="100000" saltValue="l9iWiQ0zHgrfrR9coQKRRiabbOrR8kRzmPpqqf59pqa9706hw+DPfrptShvCs9d+OI94od/VA3fgH3BtpzeUmQ==" hashValue="M6NRbp5/piAqA6rpaSQ6DLEPMs6U9NUJ1oCNqPhZzHWZzNwmwbffV8nWYp84moCeHUBEPRzIuKUlkRaXbwIl2g==" algorithmName="SHA-512" password="CC35"/>
  <autoFilter ref="C84:K8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108</v>
      </c>
    </row>
    <row r="3" s="1" customFormat="1" ht="6.96" customHeight="1">
      <c r="B3" s="135"/>
      <c r="C3" s="136"/>
      <c r="D3" s="136"/>
      <c r="E3" s="136"/>
      <c r="F3" s="136"/>
      <c r="G3" s="136"/>
      <c r="H3" s="136"/>
      <c r="I3" s="136"/>
      <c r="J3" s="136"/>
      <c r="K3" s="136"/>
      <c r="L3" s="17"/>
      <c r="AT3" s="14" t="s">
        <v>81</v>
      </c>
    </row>
    <row r="4" s="1" customFormat="1" ht="24.96" customHeight="1">
      <c r="B4" s="17"/>
      <c r="D4" s="137" t="s">
        <v>109</v>
      </c>
      <c r="L4" s="17"/>
      <c r="M4" s="138" t="s">
        <v>10</v>
      </c>
      <c r="AT4" s="14" t="s">
        <v>4</v>
      </c>
    </row>
    <row r="5" s="1" customFormat="1" ht="6.96" customHeight="1">
      <c r="B5" s="17"/>
      <c r="L5" s="17"/>
    </row>
    <row r="6" s="1" customFormat="1" ht="12" customHeight="1">
      <c r="B6" s="17"/>
      <c r="D6" s="139" t="s">
        <v>16</v>
      </c>
      <c r="L6" s="17"/>
    </row>
    <row r="7" s="1" customFormat="1" ht="16.5" customHeight="1">
      <c r="B7" s="17"/>
      <c r="E7" s="140" t="str">
        <f>'Rekapitulace stavby'!K6</f>
        <v>Oprava trati v úseku Mladotice - Žihle</v>
      </c>
      <c r="F7" s="139"/>
      <c r="G7" s="139"/>
      <c r="H7" s="139"/>
      <c r="L7" s="17"/>
    </row>
    <row r="8" s="1" customFormat="1" ht="12" customHeight="1">
      <c r="B8" s="17"/>
      <c r="D8" s="139" t="s">
        <v>110</v>
      </c>
      <c r="L8" s="17"/>
    </row>
    <row r="9" s="2" customFormat="1" ht="16.5" customHeight="1">
      <c r="A9" s="35"/>
      <c r="B9" s="41"/>
      <c r="C9" s="35"/>
      <c r="D9" s="35"/>
      <c r="E9" s="140" t="s">
        <v>532</v>
      </c>
      <c r="F9" s="35"/>
      <c r="G9" s="35"/>
      <c r="H9" s="35"/>
      <c r="I9" s="35"/>
      <c r="J9" s="35"/>
      <c r="K9" s="35"/>
      <c r="L9" s="141"/>
      <c r="S9" s="35"/>
      <c r="T9" s="35"/>
      <c r="U9" s="35"/>
      <c r="V9" s="35"/>
      <c r="W9" s="35"/>
      <c r="X9" s="35"/>
      <c r="Y9" s="35"/>
      <c r="Z9" s="35"/>
      <c r="AA9" s="35"/>
      <c r="AB9" s="35"/>
      <c r="AC9" s="35"/>
      <c r="AD9" s="35"/>
      <c r="AE9" s="35"/>
    </row>
    <row r="10" s="2" customFormat="1" ht="12" customHeight="1">
      <c r="A10" s="35"/>
      <c r="B10" s="41"/>
      <c r="C10" s="35"/>
      <c r="D10" s="139" t="s">
        <v>112</v>
      </c>
      <c r="E10" s="35"/>
      <c r="F10" s="35"/>
      <c r="G10" s="35"/>
      <c r="H10" s="35"/>
      <c r="I10" s="35"/>
      <c r="J10" s="35"/>
      <c r="K10" s="35"/>
      <c r="L10" s="141"/>
      <c r="S10" s="35"/>
      <c r="T10" s="35"/>
      <c r="U10" s="35"/>
      <c r="V10" s="35"/>
      <c r="W10" s="35"/>
      <c r="X10" s="35"/>
      <c r="Y10" s="35"/>
      <c r="Z10" s="35"/>
      <c r="AA10" s="35"/>
      <c r="AB10" s="35"/>
      <c r="AC10" s="35"/>
      <c r="AD10" s="35"/>
      <c r="AE10" s="35"/>
    </row>
    <row r="11" s="2" customFormat="1" ht="16.5" customHeight="1">
      <c r="A11" s="35"/>
      <c r="B11" s="41"/>
      <c r="C11" s="35"/>
      <c r="D11" s="35"/>
      <c r="E11" s="142" t="s">
        <v>533</v>
      </c>
      <c r="F11" s="35"/>
      <c r="G11" s="35"/>
      <c r="H11" s="35"/>
      <c r="I11" s="35"/>
      <c r="J11" s="35"/>
      <c r="K11" s="35"/>
      <c r="L11" s="141"/>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1"/>
      <c r="S12" s="35"/>
      <c r="T12" s="35"/>
      <c r="U12" s="35"/>
      <c r="V12" s="35"/>
      <c r="W12" s="35"/>
      <c r="X12" s="35"/>
      <c r="Y12" s="35"/>
      <c r="Z12" s="35"/>
      <c r="AA12" s="35"/>
      <c r="AB12" s="35"/>
      <c r="AC12" s="35"/>
      <c r="AD12" s="35"/>
      <c r="AE12" s="35"/>
    </row>
    <row r="13" s="2" customFormat="1" ht="12" customHeight="1">
      <c r="A13" s="35"/>
      <c r="B13" s="41"/>
      <c r="C13" s="35"/>
      <c r="D13" s="139" t="s">
        <v>18</v>
      </c>
      <c r="E13" s="35"/>
      <c r="F13" s="130" t="s">
        <v>19</v>
      </c>
      <c r="G13" s="35"/>
      <c r="H13" s="35"/>
      <c r="I13" s="139" t="s">
        <v>20</v>
      </c>
      <c r="J13" s="130" t="s">
        <v>19</v>
      </c>
      <c r="K13" s="35"/>
      <c r="L13" s="141"/>
      <c r="S13" s="35"/>
      <c r="T13" s="35"/>
      <c r="U13" s="35"/>
      <c r="V13" s="35"/>
      <c r="W13" s="35"/>
      <c r="X13" s="35"/>
      <c r="Y13" s="35"/>
      <c r="Z13" s="35"/>
      <c r="AA13" s="35"/>
      <c r="AB13" s="35"/>
      <c r="AC13" s="35"/>
      <c r="AD13" s="35"/>
      <c r="AE13" s="35"/>
    </row>
    <row r="14" s="2" customFormat="1" ht="12" customHeight="1">
      <c r="A14" s="35"/>
      <c r="B14" s="41"/>
      <c r="C14" s="35"/>
      <c r="D14" s="139" t="s">
        <v>21</v>
      </c>
      <c r="E14" s="35"/>
      <c r="F14" s="130" t="s">
        <v>22</v>
      </c>
      <c r="G14" s="35"/>
      <c r="H14" s="35"/>
      <c r="I14" s="139" t="s">
        <v>23</v>
      </c>
      <c r="J14" s="143" t="str">
        <f>'Rekapitulace stavby'!AN8</f>
        <v>19. 5. 2022</v>
      </c>
      <c r="K14" s="35"/>
      <c r="L14" s="141"/>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1"/>
      <c r="S15" s="35"/>
      <c r="T15" s="35"/>
      <c r="U15" s="35"/>
      <c r="V15" s="35"/>
      <c r="W15" s="35"/>
      <c r="X15" s="35"/>
      <c r="Y15" s="35"/>
      <c r="Z15" s="35"/>
      <c r="AA15" s="35"/>
      <c r="AB15" s="35"/>
      <c r="AC15" s="35"/>
      <c r="AD15" s="35"/>
      <c r="AE15" s="35"/>
    </row>
    <row r="16" s="2" customFormat="1" ht="12" customHeight="1">
      <c r="A16" s="35"/>
      <c r="B16" s="41"/>
      <c r="C16" s="35"/>
      <c r="D16" s="139" t="s">
        <v>25</v>
      </c>
      <c r="E16" s="35"/>
      <c r="F16" s="35"/>
      <c r="G16" s="35"/>
      <c r="H16" s="35"/>
      <c r="I16" s="139" t="s">
        <v>26</v>
      </c>
      <c r="J16" s="130" t="s">
        <v>19</v>
      </c>
      <c r="K16" s="35"/>
      <c r="L16" s="141"/>
      <c r="S16" s="35"/>
      <c r="T16" s="35"/>
      <c r="U16" s="35"/>
      <c r="V16" s="35"/>
      <c r="W16" s="35"/>
      <c r="X16" s="35"/>
      <c r="Y16" s="35"/>
      <c r="Z16" s="35"/>
      <c r="AA16" s="35"/>
      <c r="AB16" s="35"/>
      <c r="AC16" s="35"/>
      <c r="AD16" s="35"/>
      <c r="AE16" s="35"/>
    </row>
    <row r="17" s="2" customFormat="1" ht="18" customHeight="1">
      <c r="A17" s="35"/>
      <c r="B17" s="41"/>
      <c r="C17" s="35"/>
      <c r="D17" s="35"/>
      <c r="E17" s="130" t="s">
        <v>27</v>
      </c>
      <c r="F17" s="35"/>
      <c r="G17" s="35"/>
      <c r="H17" s="35"/>
      <c r="I17" s="139" t="s">
        <v>28</v>
      </c>
      <c r="J17" s="130" t="s">
        <v>19</v>
      </c>
      <c r="K17" s="35"/>
      <c r="L17" s="141"/>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1"/>
      <c r="S18" s="35"/>
      <c r="T18" s="35"/>
      <c r="U18" s="35"/>
      <c r="V18" s="35"/>
      <c r="W18" s="35"/>
      <c r="X18" s="35"/>
      <c r="Y18" s="35"/>
      <c r="Z18" s="35"/>
      <c r="AA18" s="35"/>
      <c r="AB18" s="35"/>
      <c r="AC18" s="35"/>
      <c r="AD18" s="35"/>
      <c r="AE18" s="35"/>
    </row>
    <row r="19" s="2" customFormat="1" ht="12" customHeight="1">
      <c r="A19" s="35"/>
      <c r="B19" s="41"/>
      <c r="C19" s="35"/>
      <c r="D19" s="139" t="s">
        <v>29</v>
      </c>
      <c r="E19" s="35"/>
      <c r="F19" s="35"/>
      <c r="G19" s="35"/>
      <c r="H19" s="35"/>
      <c r="I19" s="139" t="s">
        <v>26</v>
      </c>
      <c r="J19" s="30" t="str">
        <f>'Rekapitulace stavby'!AN13</f>
        <v>Vyplň údaj</v>
      </c>
      <c r="K19" s="35"/>
      <c r="L19" s="141"/>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0"/>
      <c r="G20" s="130"/>
      <c r="H20" s="130"/>
      <c r="I20" s="139" t="s">
        <v>28</v>
      </c>
      <c r="J20" s="30" t="str">
        <f>'Rekapitulace stavby'!AN14</f>
        <v>Vyplň údaj</v>
      </c>
      <c r="K20" s="35"/>
      <c r="L20" s="141"/>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1"/>
      <c r="S21" s="35"/>
      <c r="T21" s="35"/>
      <c r="U21" s="35"/>
      <c r="V21" s="35"/>
      <c r="W21" s="35"/>
      <c r="X21" s="35"/>
      <c r="Y21" s="35"/>
      <c r="Z21" s="35"/>
      <c r="AA21" s="35"/>
      <c r="AB21" s="35"/>
      <c r="AC21" s="35"/>
      <c r="AD21" s="35"/>
      <c r="AE21" s="35"/>
    </row>
    <row r="22" s="2" customFormat="1" ht="12" customHeight="1">
      <c r="A22" s="35"/>
      <c r="B22" s="41"/>
      <c r="C22" s="35"/>
      <c r="D22" s="139" t="s">
        <v>31</v>
      </c>
      <c r="E22" s="35"/>
      <c r="F22" s="35"/>
      <c r="G22" s="35"/>
      <c r="H22" s="35"/>
      <c r="I22" s="139" t="s">
        <v>26</v>
      </c>
      <c r="J22" s="130" t="str">
        <f>IF('Rekapitulace stavby'!AN16="","",'Rekapitulace stavby'!AN16)</f>
        <v/>
      </c>
      <c r="K22" s="35"/>
      <c r="L22" s="141"/>
      <c r="S22" s="35"/>
      <c r="T22" s="35"/>
      <c r="U22" s="35"/>
      <c r="V22" s="35"/>
      <c r="W22" s="35"/>
      <c r="X22" s="35"/>
      <c r="Y22" s="35"/>
      <c r="Z22" s="35"/>
      <c r="AA22" s="35"/>
      <c r="AB22" s="35"/>
      <c r="AC22" s="35"/>
      <c r="AD22" s="35"/>
      <c r="AE22" s="35"/>
    </row>
    <row r="23" s="2" customFormat="1" ht="18" customHeight="1">
      <c r="A23" s="35"/>
      <c r="B23" s="41"/>
      <c r="C23" s="35"/>
      <c r="D23" s="35"/>
      <c r="E23" s="130" t="str">
        <f>IF('Rekapitulace stavby'!E17="","",'Rekapitulace stavby'!E17)</f>
        <v xml:space="preserve"> </v>
      </c>
      <c r="F23" s="35"/>
      <c r="G23" s="35"/>
      <c r="H23" s="35"/>
      <c r="I23" s="139" t="s">
        <v>28</v>
      </c>
      <c r="J23" s="130" t="str">
        <f>IF('Rekapitulace stavby'!AN17="","",'Rekapitulace stavby'!AN17)</f>
        <v/>
      </c>
      <c r="K23" s="35"/>
      <c r="L23" s="141"/>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1"/>
      <c r="S24" s="35"/>
      <c r="T24" s="35"/>
      <c r="U24" s="35"/>
      <c r="V24" s="35"/>
      <c r="W24" s="35"/>
      <c r="X24" s="35"/>
      <c r="Y24" s="35"/>
      <c r="Z24" s="35"/>
      <c r="AA24" s="35"/>
      <c r="AB24" s="35"/>
      <c r="AC24" s="35"/>
      <c r="AD24" s="35"/>
      <c r="AE24" s="35"/>
    </row>
    <row r="25" s="2" customFormat="1" ht="12" customHeight="1">
      <c r="A25" s="35"/>
      <c r="B25" s="41"/>
      <c r="C25" s="35"/>
      <c r="D25" s="139" t="s">
        <v>34</v>
      </c>
      <c r="E25" s="35"/>
      <c r="F25" s="35"/>
      <c r="G25" s="35"/>
      <c r="H25" s="35"/>
      <c r="I25" s="139" t="s">
        <v>26</v>
      </c>
      <c r="J25" s="130" t="s">
        <v>19</v>
      </c>
      <c r="K25" s="35"/>
      <c r="L25" s="141"/>
      <c r="S25" s="35"/>
      <c r="T25" s="35"/>
      <c r="U25" s="35"/>
      <c r="V25" s="35"/>
      <c r="W25" s="35"/>
      <c r="X25" s="35"/>
      <c r="Y25" s="35"/>
      <c r="Z25" s="35"/>
      <c r="AA25" s="35"/>
      <c r="AB25" s="35"/>
      <c r="AC25" s="35"/>
      <c r="AD25" s="35"/>
      <c r="AE25" s="35"/>
    </row>
    <row r="26" s="2" customFormat="1" ht="18" customHeight="1">
      <c r="A26" s="35"/>
      <c r="B26" s="41"/>
      <c r="C26" s="35"/>
      <c r="D26" s="35"/>
      <c r="E26" s="130" t="s">
        <v>35</v>
      </c>
      <c r="F26" s="35"/>
      <c r="G26" s="35"/>
      <c r="H26" s="35"/>
      <c r="I26" s="139" t="s">
        <v>28</v>
      </c>
      <c r="J26" s="130" t="s">
        <v>19</v>
      </c>
      <c r="K26" s="35"/>
      <c r="L26" s="141"/>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1"/>
      <c r="S27" s="35"/>
      <c r="T27" s="35"/>
      <c r="U27" s="35"/>
      <c r="V27" s="35"/>
      <c r="W27" s="35"/>
      <c r="X27" s="35"/>
      <c r="Y27" s="35"/>
      <c r="Z27" s="35"/>
      <c r="AA27" s="35"/>
      <c r="AB27" s="35"/>
      <c r="AC27" s="35"/>
      <c r="AD27" s="35"/>
      <c r="AE27" s="35"/>
    </row>
    <row r="28" s="2" customFormat="1" ht="12" customHeight="1">
      <c r="A28" s="35"/>
      <c r="B28" s="41"/>
      <c r="C28" s="35"/>
      <c r="D28" s="139" t="s">
        <v>36</v>
      </c>
      <c r="E28" s="35"/>
      <c r="F28" s="35"/>
      <c r="G28" s="35"/>
      <c r="H28" s="35"/>
      <c r="I28" s="35"/>
      <c r="J28" s="35"/>
      <c r="K28" s="35"/>
      <c r="L28" s="141"/>
      <c r="S28" s="35"/>
      <c r="T28" s="35"/>
      <c r="U28" s="35"/>
      <c r="V28" s="35"/>
      <c r="W28" s="35"/>
      <c r="X28" s="35"/>
      <c r="Y28" s="35"/>
      <c r="Z28" s="35"/>
      <c r="AA28" s="35"/>
      <c r="AB28" s="35"/>
      <c r="AC28" s="35"/>
      <c r="AD28" s="35"/>
      <c r="AE28" s="35"/>
    </row>
    <row r="29" s="8" customFormat="1" ht="16.5" customHeight="1">
      <c r="A29" s="144"/>
      <c r="B29" s="145"/>
      <c r="C29" s="144"/>
      <c r="D29" s="144"/>
      <c r="E29" s="146" t="s">
        <v>19</v>
      </c>
      <c r="F29" s="146"/>
      <c r="G29" s="146"/>
      <c r="H29" s="146"/>
      <c r="I29" s="144"/>
      <c r="J29" s="144"/>
      <c r="K29" s="144"/>
      <c r="L29" s="147"/>
      <c r="S29" s="144"/>
      <c r="T29" s="144"/>
      <c r="U29" s="144"/>
      <c r="V29" s="144"/>
      <c r="W29" s="144"/>
      <c r="X29" s="144"/>
      <c r="Y29" s="144"/>
      <c r="Z29" s="144"/>
      <c r="AA29" s="144"/>
      <c r="AB29" s="144"/>
      <c r="AC29" s="144"/>
      <c r="AD29" s="144"/>
      <c r="AE29" s="144"/>
    </row>
    <row r="30" s="2" customFormat="1" ht="6.96" customHeight="1">
      <c r="A30" s="35"/>
      <c r="B30" s="41"/>
      <c r="C30" s="35"/>
      <c r="D30" s="35"/>
      <c r="E30" s="35"/>
      <c r="F30" s="35"/>
      <c r="G30" s="35"/>
      <c r="H30" s="35"/>
      <c r="I30" s="35"/>
      <c r="J30" s="35"/>
      <c r="K30" s="35"/>
      <c r="L30" s="141"/>
      <c r="S30" s="35"/>
      <c r="T30" s="35"/>
      <c r="U30" s="35"/>
      <c r="V30" s="35"/>
      <c r="W30" s="35"/>
      <c r="X30" s="35"/>
      <c r="Y30" s="35"/>
      <c r="Z30" s="35"/>
      <c r="AA30" s="35"/>
      <c r="AB30" s="35"/>
      <c r="AC30" s="35"/>
      <c r="AD30" s="35"/>
      <c r="AE30" s="35"/>
    </row>
    <row r="31" s="2" customFormat="1" ht="6.96" customHeight="1">
      <c r="A31" s="35"/>
      <c r="B31" s="41"/>
      <c r="C31" s="35"/>
      <c r="D31" s="148"/>
      <c r="E31" s="148"/>
      <c r="F31" s="148"/>
      <c r="G31" s="148"/>
      <c r="H31" s="148"/>
      <c r="I31" s="148"/>
      <c r="J31" s="148"/>
      <c r="K31" s="148"/>
      <c r="L31" s="141"/>
      <c r="S31" s="35"/>
      <c r="T31" s="35"/>
      <c r="U31" s="35"/>
      <c r="V31" s="35"/>
      <c r="W31" s="35"/>
      <c r="X31" s="35"/>
      <c r="Y31" s="35"/>
      <c r="Z31" s="35"/>
      <c r="AA31" s="35"/>
      <c r="AB31" s="35"/>
      <c r="AC31" s="35"/>
      <c r="AD31" s="35"/>
      <c r="AE31" s="35"/>
    </row>
    <row r="32" s="2" customFormat="1" ht="25.44" customHeight="1">
      <c r="A32" s="35"/>
      <c r="B32" s="41"/>
      <c r="C32" s="35"/>
      <c r="D32" s="149" t="s">
        <v>38</v>
      </c>
      <c r="E32" s="35"/>
      <c r="F32" s="35"/>
      <c r="G32" s="35"/>
      <c r="H32" s="35"/>
      <c r="I32" s="35"/>
      <c r="J32" s="150">
        <f>ROUND(J85, 2)</f>
        <v>0</v>
      </c>
      <c r="K32" s="35"/>
      <c r="L32" s="141"/>
      <c r="S32" s="35"/>
      <c r="T32" s="35"/>
      <c r="U32" s="35"/>
      <c r="V32" s="35"/>
      <c r="W32" s="35"/>
      <c r="X32" s="35"/>
      <c r="Y32" s="35"/>
      <c r="Z32" s="35"/>
      <c r="AA32" s="35"/>
      <c r="AB32" s="35"/>
      <c r="AC32" s="35"/>
      <c r="AD32" s="35"/>
      <c r="AE32" s="35"/>
    </row>
    <row r="33" s="2" customFormat="1" ht="6.96" customHeight="1">
      <c r="A33" s="35"/>
      <c r="B33" s="41"/>
      <c r="C33" s="35"/>
      <c r="D33" s="148"/>
      <c r="E33" s="148"/>
      <c r="F33" s="148"/>
      <c r="G33" s="148"/>
      <c r="H33" s="148"/>
      <c r="I33" s="148"/>
      <c r="J33" s="148"/>
      <c r="K33" s="148"/>
      <c r="L33" s="141"/>
      <c r="S33" s="35"/>
      <c r="T33" s="35"/>
      <c r="U33" s="35"/>
      <c r="V33" s="35"/>
      <c r="W33" s="35"/>
      <c r="X33" s="35"/>
      <c r="Y33" s="35"/>
      <c r="Z33" s="35"/>
      <c r="AA33" s="35"/>
      <c r="AB33" s="35"/>
      <c r="AC33" s="35"/>
      <c r="AD33" s="35"/>
      <c r="AE33" s="35"/>
    </row>
    <row r="34" s="2" customFormat="1" ht="14.4" customHeight="1">
      <c r="A34" s="35"/>
      <c r="B34" s="41"/>
      <c r="C34" s="35"/>
      <c r="D34" s="35"/>
      <c r="E34" s="35"/>
      <c r="F34" s="151" t="s">
        <v>40</v>
      </c>
      <c r="G34" s="35"/>
      <c r="H34" s="35"/>
      <c r="I34" s="151" t="s">
        <v>39</v>
      </c>
      <c r="J34" s="151" t="s">
        <v>41</v>
      </c>
      <c r="K34" s="35"/>
      <c r="L34" s="141"/>
      <c r="S34" s="35"/>
      <c r="T34" s="35"/>
      <c r="U34" s="35"/>
      <c r="V34" s="35"/>
      <c r="W34" s="35"/>
      <c r="X34" s="35"/>
      <c r="Y34" s="35"/>
      <c r="Z34" s="35"/>
      <c r="AA34" s="35"/>
      <c r="AB34" s="35"/>
      <c r="AC34" s="35"/>
      <c r="AD34" s="35"/>
      <c r="AE34" s="35"/>
    </row>
    <row r="35" s="2" customFormat="1" ht="14.4" customHeight="1">
      <c r="A35" s="35"/>
      <c r="B35" s="41"/>
      <c r="C35" s="35"/>
      <c r="D35" s="152" t="s">
        <v>42</v>
      </c>
      <c r="E35" s="139" t="s">
        <v>43</v>
      </c>
      <c r="F35" s="153">
        <f>ROUND((SUM(BE85:BE106)),  2)</f>
        <v>0</v>
      </c>
      <c r="G35" s="35"/>
      <c r="H35" s="35"/>
      <c r="I35" s="154">
        <v>0.20999999999999999</v>
      </c>
      <c r="J35" s="153">
        <f>ROUND(((SUM(BE85:BE106))*I35),  2)</f>
        <v>0</v>
      </c>
      <c r="K35" s="35"/>
      <c r="L35" s="141"/>
      <c r="S35" s="35"/>
      <c r="T35" s="35"/>
      <c r="U35" s="35"/>
      <c r="V35" s="35"/>
      <c r="W35" s="35"/>
      <c r="X35" s="35"/>
      <c r="Y35" s="35"/>
      <c r="Z35" s="35"/>
      <c r="AA35" s="35"/>
      <c r="AB35" s="35"/>
      <c r="AC35" s="35"/>
      <c r="AD35" s="35"/>
      <c r="AE35" s="35"/>
    </row>
    <row r="36" s="2" customFormat="1" ht="14.4" customHeight="1">
      <c r="A36" s="35"/>
      <c r="B36" s="41"/>
      <c r="C36" s="35"/>
      <c r="D36" s="35"/>
      <c r="E36" s="139" t="s">
        <v>44</v>
      </c>
      <c r="F36" s="153">
        <f>ROUND((SUM(BF85:BF106)),  2)</f>
        <v>0</v>
      </c>
      <c r="G36" s="35"/>
      <c r="H36" s="35"/>
      <c r="I36" s="154">
        <v>0.14999999999999999</v>
      </c>
      <c r="J36" s="153">
        <f>ROUND(((SUM(BF85:BF106))*I36),  2)</f>
        <v>0</v>
      </c>
      <c r="K36" s="35"/>
      <c r="L36" s="141"/>
      <c r="S36" s="35"/>
      <c r="T36" s="35"/>
      <c r="U36" s="35"/>
      <c r="V36" s="35"/>
      <c r="W36" s="35"/>
      <c r="X36" s="35"/>
      <c r="Y36" s="35"/>
      <c r="Z36" s="35"/>
      <c r="AA36" s="35"/>
      <c r="AB36" s="35"/>
      <c r="AC36" s="35"/>
      <c r="AD36" s="35"/>
      <c r="AE36" s="35"/>
    </row>
    <row r="37" hidden="1" s="2" customFormat="1" ht="14.4" customHeight="1">
      <c r="A37" s="35"/>
      <c r="B37" s="41"/>
      <c r="C37" s="35"/>
      <c r="D37" s="35"/>
      <c r="E37" s="139" t="s">
        <v>45</v>
      </c>
      <c r="F37" s="153">
        <f>ROUND((SUM(BG85:BG106)),  2)</f>
        <v>0</v>
      </c>
      <c r="G37" s="35"/>
      <c r="H37" s="35"/>
      <c r="I37" s="154">
        <v>0.20999999999999999</v>
      </c>
      <c r="J37" s="153">
        <f>0</f>
        <v>0</v>
      </c>
      <c r="K37" s="35"/>
      <c r="L37" s="141"/>
      <c r="S37" s="35"/>
      <c r="T37" s="35"/>
      <c r="U37" s="35"/>
      <c r="V37" s="35"/>
      <c r="W37" s="35"/>
      <c r="X37" s="35"/>
      <c r="Y37" s="35"/>
      <c r="Z37" s="35"/>
      <c r="AA37" s="35"/>
      <c r="AB37" s="35"/>
      <c r="AC37" s="35"/>
      <c r="AD37" s="35"/>
      <c r="AE37" s="35"/>
    </row>
    <row r="38" hidden="1" s="2" customFormat="1" ht="14.4" customHeight="1">
      <c r="A38" s="35"/>
      <c r="B38" s="41"/>
      <c r="C38" s="35"/>
      <c r="D38" s="35"/>
      <c r="E38" s="139" t="s">
        <v>46</v>
      </c>
      <c r="F38" s="153">
        <f>ROUND((SUM(BH85:BH106)),  2)</f>
        <v>0</v>
      </c>
      <c r="G38" s="35"/>
      <c r="H38" s="35"/>
      <c r="I38" s="154">
        <v>0.14999999999999999</v>
      </c>
      <c r="J38" s="153">
        <f>0</f>
        <v>0</v>
      </c>
      <c r="K38" s="35"/>
      <c r="L38" s="141"/>
      <c r="S38" s="35"/>
      <c r="T38" s="35"/>
      <c r="U38" s="35"/>
      <c r="V38" s="35"/>
      <c r="W38" s="35"/>
      <c r="X38" s="35"/>
      <c r="Y38" s="35"/>
      <c r="Z38" s="35"/>
      <c r="AA38" s="35"/>
      <c r="AB38" s="35"/>
      <c r="AC38" s="35"/>
      <c r="AD38" s="35"/>
      <c r="AE38" s="35"/>
    </row>
    <row r="39" hidden="1" s="2" customFormat="1" ht="14.4" customHeight="1">
      <c r="A39" s="35"/>
      <c r="B39" s="41"/>
      <c r="C39" s="35"/>
      <c r="D39" s="35"/>
      <c r="E39" s="139" t="s">
        <v>47</v>
      </c>
      <c r="F39" s="153">
        <f>ROUND((SUM(BI85:BI106)),  2)</f>
        <v>0</v>
      </c>
      <c r="G39" s="35"/>
      <c r="H39" s="35"/>
      <c r="I39" s="154">
        <v>0</v>
      </c>
      <c r="J39" s="153">
        <f>0</f>
        <v>0</v>
      </c>
      <c r="K39" s="35"/>
      <c r="L39" s="141"/>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1"/>
      <c r="S40" s="35"/>
      <c r="T40" s="35"/>
      <c r="U40" s="35"/>
      <c r="V40" s="35"/>
      <c r="W40" s="35"/>
      <c r="X40" s="35"/>
      <c r="Y40" s="35"/>
      <c r="Z40" s="35"/>
      <c r="AA40" s="35"/>
      <c r="AB40" s="35"/>
      <c r="AC40" s="35"/>
      <c r="AD40" s="35"/>
      <c r="AE40" s="35"/>
    </row>
    <row r="41" s="2" customFormat="1" ht="25.44" customHeight="1">
      <c r="A41" s="35"/>
      <c r="B41" s="41"/>
      <c r="C41" s="155"/>
      <c r="D41" s="156" t="s">
        <v>48</v>
      </c>
      <c r="E41" s="157"/>
      <c r="F41" s="157"/>
      <c r="G41" s="158" t="s">
        <v>49</v>
      </c>
      <c r="H41" s="159" t="s">
        <v>50</v>
      </c>
      <c r="I41" s="157"/>
      <c r="J41" s="160">
        <f>SUM(J32:J39)</f>
        <v>0</v>
      </c>
      <c r="K41" s="161"/>
      <c r="L41" s="141"/>
      <c r="S41" s="35"/>
      <c r="T41" s="35"/>
      <c r="U41" s="35"/>
      <c r="V41" s="35"/>
      <c r="W41" s="35"/>
      <c r="X41" s="35"/>
      <c r="Y41" s="35"/>
      <c r="Z41" s="35"/>
      <c r="AA41" s="35"/>
      <c r="AB41" s="35"/>
      <c r="AC41" s="35"/>
      <c r="AD41" s="35"/>
      <c r="AE41" s="35"/>
    </row>
    <row r="42" s="2" customFormat="1" ht="14.4" customHeight="1">
      <c r="A42" s="35"/>
      <c r="B42" s="162"/>
      <c r="C42" s="163"/>
      <c r="D42" s="163"/>
      <c r="E42" s="163"/>
      <c r="F42" s="163"/>
      <c r="G42" s="163"/>
      <c r="H42" s="163"/>
      <c r="I42" s="163"/>
      <c r="J42" s="163"/>
      <c r="K42" s="163"/>
      <c r="L42" s="141"/>
      <c r="S42" s="35"/>
      <c r="T42" s="35"/>
      <c r="U42" s="35"/>
      <c r="V42" s="35"/>
      <c r="W42" s="35"/>
      <c r="X42" s="35"/>
      <c r="Y42" s="35"/>
      <c r="Z42" s="35"/>
      <c r="AA42" s="35"/>
      <c r="AB42" s="35"/>
      <c r="AC42" s="35"/>
      <c r="AD42" s="35"/>
      <c r="AE42" s="35"/>
    </row>
    <row r="46" s="2" customFormat="1" ht="6.96" customHeight="1">
      <c r="A46" s="35"/>
      <c r="B46" s="164"/>
      <c r="C46" s="165"/>
      <c r="D46" s="165"/>
      <c r="E46" s="165"/>
      <c r="F46" s="165"/>
      <c r="G46" s="165"/>
      <c r="H46" s="165"/>
      <c r="I46" s="165"/>
      <c r="J46" s="165"/>
      <c r="K46" s="165"/>
      <c r="L46" s="141"/>
      <c r="S46" s="35"/>
      <c r="T46" s="35"/>
      <c r="U46" s="35"/>
      <c r="V46" s="35"/>
      <c r="W46" s="35"/>
      <c r="X46" s="35"/>
      <c r="Y46" s="35"/>
      <c r="Z46" s="35"/>
      <c r="AA46" s="35"/>
      <c r="AB46" s="35"/>
      <c r="AC46" s="35"/>
      <c r="AD46" s="35"/>
      <c r="AE46" s="35"/>
    </row>
    <row r="47" s="2" customFormat="1" ht="24.96" customHeight="1">
      <c r="A47" s="35"/>
      <c r="B47" s="36"/>
      <c r="C47" s="20" t="s">
        <v>114</v>
      </c>
      <c r="D47" s="37"/>
      <c r="E47" s="37"/>
      <c r="F47" s="37"/>
      <c r="G47" s="37"/>
      <c r="H47" s="37"/>
      <c r="I47" s="37"/>
      <c r="J47" s="37"/>
      <c r="K47" s="37"/>
      <c r="L47" s="141"/>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1"/>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1"/>
      <c r="S49" s="35"/>
      <c r="T49" s="35"/>
      <c r="U49" s="35"/>
      <c r="V49" s="35"/>
      <c r="W49" s="35"/>
      <c r="X49" s="35"/>
      <c r="Y49" s="35"/>
      <c r="Z49" s="35"/>
      <c r="AA49" s="35"/>
      <c r="AB49" s="35"/>
      <c r="AC49" s="35"/>
      <c r="AD49" s="35"/>
      <c r="AE49" s="35"/>
    </row>
    <row r="50" s="2" customFormat="1" ht="16.5" customHeight="1">
      <c r="A50" s="35"/>
      <c r="B50" s="36"/>
      <c r="C50" s="37"/>
      <c r="D50" s="37"/>
      <c r="E50" s="166" t="str">
        <f>E7</f>
        <v>Oprava trati v úseku Mladotice - Žihle</v>
      </c>
      <c r="F50" s="29"/>
      <c r="G50" s="29"/>
      <c r="H50" s="29"/>
      <c r="I50" s="37"/>
      <c r="J50" s="37"/>
      <c r="K50" s="37"/>
      <c r="L50" s="141"/>
      <c r="S50" s="35"/>
      <c r="T50" s="35"/>
      <c r="U50" s="35"/>
      <c r="V50" s="35"/>
      <c r="W50" s="35"/>
      <c r="X50" s="35"/>
      <c r="Y50" s="35"/>
      <c r="Z50" s="35"/>
      <c r="AA50" s="35"/>
      <c r="AB50" s="35"/>
      <c r="AC50" s="35"/>
      <c r="AD50" s="35"/>
      <c r="AE50" s="35"/>
    </row>
    <row r="51" s="1" customFormat="1" ht="12" customHeight="1">
      <c r="B51" s="18"/>
      <c r="C51" s="29" t="s">
        <v>110</v>
      </c>
      <c r="D51" s="19"/>
      <c r="E51" s="19"/>
      <c r="F51" s="19"/>
      <c r="G51" s="19"/>
      <c r="H51" s="19"/>
      <c r="I51" s="19"/>
      <c r="J51" s="19"/>
      <c r="K51" s="19"/>
      <c r="L51" s="17"/>
    </row>
    <row r="52" s="2" customFormat="1" ht="16.5" customHeight="1">
      <c r="A52" s="35"/>
      <c r="B52" s="36"/>
      <c r="C52" s="37"/>
      <c r="D52" s="37"/>
      <c r="E52" s="166" t="s">
        <v>532</v>
      </c>
      <c r="F52" s="37"/>
      <c r="G52" s="37"/>
      <c r="H52" s="37"/>
      <c r="I52" s="37"/>
      <c r="J52" s="37"/>
      <c r="K52" s="37"/>
      <c r="L52" s="141"/>
      <c r="S52" s="35"/>
      <c r="T52" s="35"/>
      <c r="U52" s="35"/>
      <c r="V52" s="35"/>
      <c r="W52" s="35"/>
      <c r="X52" s="35"/>
      <c r="Y52" s="35"/>
      <c r="Z52" s="35"/>
      <c r="AA52" s="35"/>
      <c r="AB52" s="35"/>
      <c r="AC52" s="35"/>
      <c r="AD52" s="35"/>
      <c r="AE52" s="35"/>
    </row>
    <row r="53" s="2" customFormat="1" ht="12" customHeight="1">
      <c r="A53" s="35"/>
      <c r="B53" s="36"/>
      <c r="C53" s="29" t="s">
        <v>112</v>
      </c>
      <c r="D53" s="37"/>
      <c r="E53" s="37"/>
      <c r="F53" s="37"/>
      <c r="G53" s="37"/>
      <c r="H53" s="37"/>
      <c r="I53" s="37"/>
      <c r="J53" s="37"/>
      <c r="K53" s="37"/>
      <c r="L53" s="141"/>
      <c r="S53" s="35"/>
      <c r="T53" s="35"/>
      <c r="U53" s="35"/>
      <c r="V53" s="35"/>
      <c r="W53" s="35"/>
      <c r="X53" s="35"/>
      <c r="Y53" s="35"/>
      <c r="Z53" s="35"/>
      <c r="AA53" s="35"/>
      <c r="AB53" s="35"/>
      <c r="AC53" s="35"/>
      <c r="AD53" s="35"/>
      <c r="AE53" s="35"/>
    </row>
    <row r="54" s="2" customFormat="1" ht="16.5" customHeight="1">
      <c r="A54" s="35"/>
      <c r="B54" s="36"/>
      <c r="C54" s="37"/>
      <c r="D54" s="37"/>
      <c r="E54" s="66" t="str">
        <f>E11</f>
        <v>SO 3.1 - VON</v>
      </c>
      <c r="F54" s="37"/>
      <c r="G54" s="37"/>
      <c r="H54" s="37"/>
      <c r="I54" s="37"/>
      <c r="J54" s="37"/>
      <c r="K54" s="37"/>
      <c r="L54" s="141"/>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1"/>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TO Třemošná</v>
      </c>
      <c r="G56" s="37"/>
      <c r="H56" s="37"/>
      <c r="I56" s="29" t="s">
        <v>23</v>
      </c>
      <c r="J56" s="69" t="str">
        <f>IF(J14="","",J14)</f>
        <v>19. 5. 2022</v>
      </c>
      <c r="K56" s="37"/>
      <c r="L56" s="141"/>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1"/>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Správa železnic, s.o.- OŘ Plzeň</v>
      </c>
      <c r="G58" s="37"/>
      <c r="H58" s="37"/>
      <c r="I58" s="29" t="s">
        <v>31</v>
      </c>
      <c r="J58" s="33" t="str">
        <f>E23</f>
        <v xml:space="preserve"> </v>
      </c>
      <c r="K58" s="37"/>
      <c r="L58" s="141"/>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Jung</v>
      </c>
      <c r="K59" s="37"/>
      <c r="L59" s="141"/>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1"/>
      <c r="S60" s="35"/>
      <c r="T60" s="35"/>
      <c r="U60" s="35"/>
      <c r="V60" s="35"/>
      <c r="W60" s="35"/>
      <c r="X60" s="35"/>
      <c r="Y60" s="35"/>
      <c r="Z60" s="35"/>
      <c r="AA60" s="35"/>
      <c r="AB60" s="35"/>
      <c r="AC60" s="35"/>
      <c r="AD60" s="35"/>
      <c r="AE60" s="35"/>
    </row>
    <row r="61" s="2" customFormat="1" ht="29.28" customHeight="1">
      <c r="A61" s="35"/>
      <c r="B61" s="36"/>
      <c r="C61" s="167" t="s">
        <v>115</v>
      </c>
      <c r="D61" s="168"/>
      <c r="E61" s="168"/>
      <c r="F61" s="168"/>
      <c r="G61" s="168"/>
      <c r="H61" s="168"/>
      <c r="I61" s="168"/>
      <c r="J61" s="169" t="s">
        <v>116</v>
      </c>
      <c r="K61" s="168"/>
      <c r="L61" s="141"/>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1"/>
      <c r="S62" s="35"/>
      <c r="T62" s="35"/>
      <c r="U62" s="35"/>
      <c r="V62" s="35"/>
      <c r="W62" s="35"/>
      <c r="X62" s="35"/>
      <c r="Y62" s="35"/>
      <c r="Z62" s="35"/>
      <c r="AA62" s="35"/>
      <c r="AB62" s="35"/>
      <c r="AC62" s="35"/>
      <c r="AD62" s="35"/>
      <c r="AE62" s="35"/>
    </row>
    <row r="63" s="2" customFormat="1" ht="22.8" customHeight="1">
      <c r="A63" s="35"/>
      <c r="B63" s="36"/>
      <c r="C63" s="170" t="s">
        <v>70</v>
      </c>
      <c r="D63" s="37"/>
      <c r="E63" s="37"/>
      <c r="F63" s="37"/>
      <c r="G63" s="37"/>
      <c r="H63" s="37"/>
      <c r="I63" s="37"/>
      <c r="J63" s="99">
        <f>J85</f>
        <v>0</v>
      </c>
      <c r="K63" s="37"/>
      <c r="L63" s="141"/>
      <c r="S63" s="35"/>
      <c r="T63" s="35"/>
      <c r="U63" s="35"/>
      <c r="V63" s="35"/>
      <c r="W63" s="35"/>
      <c r="X63" s="35"/>
      <c r="Y63" s="35"/>
      <c r="Z63" s="35"/>
      <c r="AA63" s="35"/>
      <c r="AB63" s="35"/>
      <c r="AC63" s="35"/>
      <c r="AD63" s="35"/>
      <c r="AE63" s="35"/>
      <c r="AU63" s="14" t="s">
        <v>117</v>
      </c>
    </row>
    <row r="64" s="2" customFormat="1" ht="21.84" customHeight="1">
      <c r="A64" s="35"/>
      <c r="B64" s="36"/>
      <c r="C64" s="37"/>
      <c r="D64" s="37"/>
      <c r="E64" s="37"/>
      <c r="F64" s="37"/>
      <c r="G64" s="37"/>
      <c r="H64" s="37"/>
      <c r="I64" s="37"/>
      <c r="J64" s="37"/>
      <c r="K64" s="37"/>
      <c r="L64" s="141"/>
      <c r="S64" s="35"/>
      <c r="T64" s="35"/>
      <c r="U64" s="35"/>
      <c r="V64" s="35"/>
      <c r="W64" s="35"/>
      <c r="X64" s="35"/>
      <c r="Y64" s="35"/>
      <c r="Z64" s="35"/>
      <c r="AA64" s="35"/>
      <c r="AB64" s="35"/>
      <c r="AC64" s="35"/>
      <c r="AD64" s="35"/>
      <c r="AE64" s="35"/>
    </row>
    <row r="65" s="2" customFormat="1" ht="6.96" customHeight="1">
      <c r="A65" s="35"/>
      <c r="B65" s="56"/>
      <c r="C65" s="57"/>
      <c r="D65" s="57"/>
      <c r="E65" s="57"/>
      <c r="F65" s="57"/>
      <c r="G65" s="57"/>
      <c r="H65" s="57"/>
      <c r="I65" s="57"/>
      <c r="J65" s="57"/>
      <c r="K65" s="57"/>
      <c r="L65" s="141"/>
      <c r="S65" s="35"/>
      <c r="T65" s="35"/>
      <c r="U65" s="35"/>
      <c r="V65" s="35"/>
      <c r="W65" s="35"/>
      <c r="X65" s="35"/>
      <c r="Y65" s="35"/>
      <c r="Z65" s="35"/>
      <c r="AA65" s="35"/>
      <c r="AB65" s="35"/>
      <c r="AC65" s="35"/>
      <c r="AD65" s="35"/>
      <c r="AE65" s="35"/>
    </row>
    <row r="69" s="2" customFormat="1" ht="6.96" customHeight="1">
      <c r="A69" s="35"/>
      <c r="B69" s="58"/>
      <c r="C69" s="59"/>
      <c r="D69" s="59"/>
      <c r="E69" s="59"/>
      <c r="F69" s="59"/>
      <c r="G69" s="59"/>
      <c r="H69" s="59"/>
      <c r="I69" s="59"/>
      <c r="J69" s="59"/>
      <c r="K69" s="59"/>
      <c r="L69" s="141"/>
      <c r="S69" s="35"/>
      <c r="T69" s="35"/>
      <c r="U69" s="35"/>
      <c r="V69" s="35"/>
      <c r="W69" s="35"/>
      <c r="X69" s="35"/>
      <c r="Y69" s="35"/>
      <c r="Z69" s="35"/>
      <c r="AA69" s="35"/>
      <c r="AB69" s="35"/>
      <c r="AC69" s="35"/>
      <c r="AD69" s="35"/>
      <c r="AE69" s="35"/>
    </row>
    <row r="70" s="2" customFormat="1" ht="24.96" customHeight="1">
      <c r="A70" s="35"/>
      <c r="B70" s="36"/>
      <c r="C70" s="20" t="s">
        <v>118</v>
      </c>
      <c r="D70" s="37"/>
      <c r="E70" s="37"/>
      <c r="F70" s="37"/>
      <c r="G70" s="37"/>
      <c r="H70" s="37"/>
      <c r="I70" s="37"/>
      <c r="J70" s="37"/>
      <c r="K70" s="37"/>
      <c r="L70" s="141"/>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1"/>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1"/>
      <c r="S72" s="35"/>
      <c r="T72" s="35"/>
      <c r="U72" s="35"/>
      <c r="V72" s="35"/>
      <c r="W72" s="35"/>
      <c r="X72" s="35"/>
      <c r="Y72" s="35"/>
      <c r="Z72" s="35"/>
      <c r="AA72" s="35"/>
      <c r="AB72" s="35"/>
      <c r="AC72" s="35"/>
      <c r="AD72" s="35"/>
      <c r="AE72" s="35"/>
    </row>
    <row r="73" s="2" customFormat="1" ht="16.5" customHeight="1">
      <c r="A73" s="35"/>
      <c r="B73" s="36"/>
      <c r="C73" s="37"/>
      <c r="D73" s="37"/>
      <c r="E73" s="166" t="str">
        <f>E7</f>
        <v>Oprava trati v úseku Mladotice - Žihle</v>
      </c>
      <c r="F73" s="29"/>
      <c r="G73" s="29"/>
      <c r="H73" s="29"/>
      <c r="I73" s="37"/>
      <c r="J73" s="37"/>
      <c r="K73" s="37"/>
      <c r="L73" s="141"/>
      <c r="S73" s="35"/>
      <c r="T73" s="35"/>
      <c r="U73" s="35"/>
      <c r="V73" s="35"/>
      <c r="W73" s="35"/>
      <c r="X73" s="35"/>
      <c r="Y73" s="35"/>
      <c r="Z73" s="35"/>
      <c r="AA73" s="35"/>
      <c r="AB73" s="35"/>
      <c r="AC73" s="35"/>
      <c r="AD73" s="35"/>
      <c r="AE73" s="35"/>
    </row>
    <row r="74" s="1" customFormat="1" ht="12" customHeight="1">
      <c r="B74" s="18"/>
      <c r="C74" s="29" t="s">
        <v>110</v>
      </c>
      <c r="D74" s="19"/>
      <c r="E74" s="19"/>
      <c r="F74" s="19"/>
      <c r="G74" s="19"/>
      <c r="H74" s="19"/>
      <c r="I74" s="19"/>
      <c r="J74" s="19"/>
      <c r="K74" s="19"/>
      <c r="L74" s="17"/>
    </row>
    <row r="75" s="2" customFormat="1" ht="16.5" customHeight="1">
      <c r="A75" s="35"/>
      <c r="B75" s="36"/>
      <c r="C75" s="37"/>
      <c r="D75" s="37"/>
      <c r="E75" s="166" t="s">
        <v>532</v>
      </c>
      <c r="F75" s="37"/>
      <c r="G75" s="37"/>
      <c r="H75" s="37"/>
      <c r="I75" s="37"/>
      <c r="J75" s="37"/>
      <c r="K75" s="37"/>
      <c r="L75" s="141"/>
      <c r="S75" s="35"/>
      <c r="T75" s="35"/>
      <c r="U75" s="35"/>
      <c r="V75" s="35"/>
      <c r="W75" s="35"/>
      <c r="X75" s="35"/>
      <c r="Y75" s="35"/>
      <c r="Z75" s="35"/>
      <c r="AA75" s="35"/>
      <c r="AB75" s="35"/>
      <c r="AC75" s="35"/>
      <c r="AD75" s="35"/>
      <c r="AE75" s="35"/>
    </row>
    <row r="76" s="2" customFormat="1" ht="12" customHeight="1">
      <c r="A76" s="35"/>
      <c r="B76" s="36"/>
      <c r="C76" s="29" t="s">
        <v>112</v>
      </c>
      <c r="D76" s="37"/>
      <c r="E76" s="37"/>
      <c r="F76" s="37"/>
      <c r="G76" s="37"/>
      <c r="H76" s="37"/>
      <c r="I76" s="37"/>
      <c r="J76" s="37"/>
      <c r="K76" s="37"/>
      <c r="L76" s="141"/>
      <c r="S76" s="35"/>
      <c r="T76" s="35"/>
      <c r="U76" s="35"/>
      <c r="V76" s="35"/>
      <c r="W76" s="35"/>
      <c r="X76" s="35"/>
      <c r="Y76" s="35"/>
      <c r="Z76" s="35"/>
      <c r="AA76" s="35"/>
      <c r="AB76" s="35"/>
      <c r="AC76" s="35"/>
      <c r="AD76" s="35"/>
      <c r="AE76" s="35"/>
    </row>
    <row r="77" s="2" customFormat="1" ht="16.5" customHeight="1">
      <c r="A77" s="35"/>
      <c r="B77" s="36"/>
      <c r="C77" s="37"/>
      <c r="D77" s="37"/>
      <c r="E77" s="66" t="str">
        <f>E11</f>
        <v>SO 3.1 - VON</v>
      </c>
      <c r="F77" s="37"/>
      <c r="G77" s="37"/>
      <c r="H77" s="37"/>
      <c r="I77" s="37"/>
      <c r="J77" s="37"/>
      <c r="K77" s="37"/>
      <c r="L77" s="141"/>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1"/>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TO Třemošná</v>
      </c>
      <c r="G79" s="37"/>
      <c r="H79" s="37"/>
      <c r="I79" s="29" t="s">
        <v>23</v>
      </c>
      <c r="J79" s="69" t="str">
        <f>IF(J14="","",J14)</f>
        <v>19. 5. 2022</v>
      </c>
      <c r="K79" s="37"/>
      <c r="L79" s="141"/>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1"/>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Správa železnic, s.o.- OŘ Plzeň</v>
      </c>
      <c r="G81" s="37"/>
      <c r="H81" s="37"/>
      <c r="I81" s="29" t="s">
        <v>31</v>
      </c>
      <c r="J81" s="33" t="str">
        <f>E23</f>
        <v xml:space="preserve"> </v>
      </c>
      <c r="K81" s="37"/>
      <c r="L81" s="141"/>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Jung</v>
      </c>
      <c r="K82" s="37"/>
      <c r="L82" s="141"/>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1"/>
      <c r="S83" s="35"/>
      <c r="T83" s="35"/>
      <c r="U83" s="35"/>
      <c r="V83" s="35"/>
      <c r="W83" s="35"/>
      <c r="X83" s="35"/>
      <c r="Y83" s="35"/>
      <c r="Z83" s="35"/>
      <c r="AA83" s="35"/>
      <c r="AB83" s="35"/>
      <c r="AC83" s="35"/>
      <c r="AD83" s="35"/>
      <c r="AE83" s="35"/>
    </row>
    <row r="84" s="9" customFormat="1" ht="29.28" customHeight="1">
      <c r="A84" s="171"/>
      <c r="B84" s="172"/>
      <c r="C84" s="173" t="s">
        <v>119</v>
      </c>
      <c r="D84" s="174" t="s">
        <v>57</v>
      </c>
      <c r="E84" s="174" t="s">
        <v>53</v>
      </c>
      <c r="F84" s="174" t="s">
        <v>54</v>
      </c>
      <c r="G84" s="174" t="s">
        <v>120</v>
      </c>
      <c r="H84" s="174" t="s">
        <v>121</v>
      </c>
      <c r="I84" s="174" t="s">
        <v>122</v>
      </c>
      <c r="J84" s="175" t="s">
        <v>116</v>
      </c>
      <c r="K84" s="176" t="s">
        <v>123</v>
      </c>
      <c r="L84" s="177"/>
      <c r="M84" s="89" t="s">
        <v>19</v>
      </c>
      <c r="N84" s="90" t="s">
        <v>42</v>
      </c>
      <c r="O84" s="90" t="s">
        <v>124</v>
      </c>
      <c r="P84" s="90" t="s">
        <v>125</v>
      </c>
      <c r="Q84" s="90" t="s">
        <v>126</v>
      </c>
      <c r="R84" s="90" t="s">
        <v>127</v>
      </c>
      <c r="S84" s="90" t="s">
        <v>128</v>
      </c>
      <c r="T84" s="91" t="s">
        <v>129</v>
      </c>
      <c r="U84" s="171"/>
      <c r="V84" s="171"/>
      <c r="W84" s="171"/>
      <c r="X84" s="171"/>
      <c r="Y84" s="171"/>
      <c r="Z84" s="171"/>
      <c r="AA84" s="171"/>
      <c r="AB84" s="171"/>
      <c r="AC84" s="171"/>
      <c r="AD84" s="171"/>
      <c r="AE84" s="171"/>
    </row>
    <row r="85" s="2" customFormat="1" ht="22.8" customHeight="1">
      <c r="A85" s="35"/>
      <c r="B85" s="36"/>
      <c r="C85" s="96" t="s">
        <v>130</v>
      </c>
      <c r="D85" s="37"/>
      <c r="E85" s="37"/>
      <c r="F85" s="37"/>
      <c r="G85" s="37"/>
      <c r="H85" s="37"/>
      <c r="I85" s="37"/>
      <c r="J85" s="178">
        <f>BK85</f>
        <v>0</v>
      </c>
      <c r="K85" s="37"/>
      <c r="L85" s="41"/>
      <c r="M85" s="92"/>
      <c r="N85" s="179"/>
      <c r="O85" s="93"/>
      <c r="P85" s="180">
        <f>SUM(P86:P106)</f>
        <v>0</v>
      </c>
      <c r="Q85" s="93"/>
      <c r="R85" s="180">
        <f>SUM(R86:R106)</f>
        <v>0</v>
      </c>
      <c r="S85" s="93"/>
      <c r="T85" s="181">
        <f>SUM(T86:T106)</f>
        <v>0</v>
      </c>
      <c r="U85" s="35"/>
      <c r="V85" s="35"/>
      <c r="W85" s="35"/>
      <c r="X85" s="35"/>
      <c r="Y85" s="35"/>
      <c r="Z85" s="35"/>
      <c r="AA85" s="35"/>
      <c r="AB85" s="35"/>
      <c r="AC85" s="35"/>
      <c r="AD85" s="35"/>
      <c r="AE85" s="35"/>
      <c r="AT85" s="14" t="s">
        <v>71</v>
      </c>
      <c r="AU85" s="14" t="s">
        <v>117</v>
      </c>
      <c r="BK85" s="182">
        <f>SUM(BK86:BK106)</f>
        <v>0</v>
      </c>
    </row>
    <row r="86" s="2" customFormat="1" ht="16.5" customHeight="1">
      <c r="A86" s="35"/>
      <c r="B86" s="36"/>
      <c r="C86" s="183" t="s">
        <v>79</v>
      </c>
      <c r="D86" s="183" t="s">
        <v>131</v>
      </c>
      <c r="E86" s="184" t="s">
        <v>534</v>
      </c>
      <c r="F86" s="185" t="s">
        <v>535</v>
      </c>
      <c r="G86" s="186" t="s">
        <v>187</v>
      </c>
      <c r="H86" s="187">
        <v>6</v>
      </c>
      <c r="I86" s="188"/>
      <c r="J86" s="189">
        <f>ROUND(I86*H86,2)</f>
        <v>0</v>
      </c>
      <c r="K86" s="190"/>
      <c r="L86" s="41"/>
      <c r="M86" s="191" t="s">
        <v>19</v>
      </c>
      <c r="N86" s="192" t="s">
        <v>43</v>
      </c>
      <c r="O86" s="81"/>
      <c r="P86" s="193">
        <f>O86*H86</f>
        <v>0</v>
      </c>
      <c r="Q86" s="193">
        <v>0</v>
      </c>
      <c r="R86" s="193">
        <f>Q86*H86</f>
        <v>0</v>
      </c>
      <c r="S86" s="193">
        <v>0</v>
      </c>
      <c r="T86" s="194">
        <f>S86*H86</f>
        <v>0</v>
      </c>
      <c r="U86" s="35"/>
      <c r="V86" s="35"/>
      <c r="W86" s="35"/>
      <c r="X86" s="35"/>
      <c r="Y86" s="35"/>
      <c r="Z86" s="35"/>
      <c r="AA86" s="35"/>
      <c r="AB86" s="35"/>
      <c r="AC86" s="35"/>
      <c r="AD86" s="35"/>
      <c r="AE86" s="35"/>
      <c r="AR86" s="195" t="s">
        <v>536</v>
      </c>
      <c r="AT86" s="195" t="s">
        <v>131</v>
      </c>
      <c r="AU86" s="195" t="s">
        <v>72</v>
      </c>
      <c r="AY86" s="14" t="s">
        <v>136</v>
      </c>
      <c r="BE86" s="196">
        <f>IF(N86="základní",J86,0)</f>
        <v>0</v>
      </c>
      <c r="BF86" s="196">
        <f>IF(N86="snížená",J86,0)</f>
        <v>0</v>
      </c>
      <c r="BG86" s="196">
        <f>IF(N86="zákl. přenesená",J86,0)</f>
        <v>0</v>
      </c>
      <c r="BH86" s="196">
        <f>IF(N86="sníž. přenesená",J86,0)</f>
        <v>0</v>
      </c>
      <c r="BI86" s="196">
        <f>IF(N86="nulová",J86,0)</f>
        <v>0</v>
      </c>
      <c r="BJ86" s="14" t="s">
        <v>79</v>
      </c>
      <c r="BK86" s="196">
        <f>ROUND(I86*H86,2)</f>
        <v>0</v>
      </c>
      <c r="BL86" s="14" t="s">
        <v>536</v>
      </c>
      <c r="BM86" s="195" t="s">
        <v>537</v>
      </c>
    </row>
    <row r="87" s="2" customFormat="1">
      <c r="A87" s="35"/>
      <c r="B87" s="36"/>
      <c r="C87" s="37"/>
      <c r="D87" s="197" t="s">
        <v>138</v>
      </c>
      <c r="E87" s="37"/>
      <c r="F87" s="198" t="s">
        <v>538</v>
      </c>
      <c r="G87" s="37"/>
      <c r="H87" s="37"/>
      <c r="I87" s="199"/>
      <c r="J87" s="37"/>
      <c r="K87" s="37"/>
      <c r="L87" s="41"/>
      <c r="M87" s="200"/>
      <c r="N87" s="201"/>
      <c r="O87" s="81"/>
      <c r="P87" s="81"/>
      <c r="Q87" s="81"/>
      <c r="R87" s="81"/>
      <c r="S87" s="81"/>
      <c r="T87" s="82"/>
      <c r="U87" s="35"/>
      <c r="V87" s="35"/>
      <c r="W87" s="35"/>
      <c r="X87" s="35"/>
      <c r="Y87" s="35"/>
      <c r="Z87" s="35"/>
      <c r="AA87" s="35"/>
      <c r="AB87" s="35"/>
      <c r="AC87" s="35"/>
      <c r="AD87" s="35"/>
      <c r="AE87" s="35"/>
      <c r="AT87" s="14" t="s">
        <v>138</v>
      </c>
      <c r="AU87" s="14" t="s">
        <v>72</v>
      </c>
    </row>
    <row r="88" s="2" customFormat="1" ht="16.5" customHeight="1">
      <c r="A88" s="35"/>
      <c r="B88" s="36"/>
      <c r="C88" s="183" t="s">
        <v>81</v>
      </c>
      <c r="D88" s="183" t="s">
        <v>131</v>
      </c>
      <c r="E88" s="184" t="s">
        <v>539</v>
      </c>
      <c r="F88" s="185" t="s">
        <v>540</v>
      </c>
      <c r="G88" s="186" t="s">
        <v>541</v>
      </c>
      <c r="H88" s="243"/>
      <c r="I88" s="188"/>
      <c r="J88" s="189">
        <f>ROUND(I88*H88,2)</f>
        <v>0</v>
      </c>
      <c r="K88" s="190"/>
      <c r="L88" s="41"/>
      <c r="M88" s="191" t="s">
        <v>19</v>
      </c>
      <c r="N88" s="192" t="s">
        <v>43</v>
      </c>
      <c r="O88" s="81"/>
      <c r="P88" s="193">
        <f>O88*H88</f>
        <v>0</v>
      </c>
      <c r="Q88" s="193">
        <v>0</v>
      </c>
      <c r="R88" s="193">
        <f>Q88*H88</f>
        <v>0</v>
      </c>
      <c r="S88" s="193">
        <v>0</v>
      </c>
      <c r="T88" s="194">
        <f>S88*H88</f>
        <v>0</v>
      </c>
      <c r="U88" s="35"/>
      <c r="V88" s="35"/>
      <c r="W88" s="35"/>
      <c r="X88" s="35"/>
      <c r="Y88" s="35"/>
      <c r="Z88" s="35"/>
      <c r="AA88" s="35"/>
      <c r="AB88" s="35"/>
      <c r="AC88" s="35"/>
      <c r="AD88" s="35"/>
      <c r="AE88" s="35"/>
      <c r="AR88" s="195" t="s">
        <v>536</v>
      </c>
      <c r="AT88" s="195" t="s">
        <v>131</v>
      </c>
      <c r="AU88" s="195" t="s">
        <v>72</v>
      </c>
      <c r="AY88" s="14" t="s">
        <v>136</v>
      </c>
      <c r="BE88" s="196">
        <f>IF(N88="základní",J88,0)</f>
        <v>0</v>
      </c>
      <c r="BF88" s="196">
        <f>IF(N88="snížená",J88,0)</f>
        <v>0</v>
      </c>
      <c r="BG88" s="196">
        <f>IF(N88="zákl. přenesená",J88,0)</f>
        <v>0</v>
      </c>
      <c r="BH88" s="196">
        <f>IF(N88="sníž. přenesená",J88,0)</f>
        <v>0</v>
      </c>
      <c r="BI88" s="196">
        <f>IF(N88="nulová",J88,0)</f>
        <v>0</v>
      </c>
      <c r="BJ88" s="14" t="s">
        <v>79</v>
      </c>
      <c r="BK88" s="196">
        <f>ROUND(I88*H88,2)</f>
        <v>0</v>
      </c>
      <c r="BL88" s="14" t="s">
        <v>536</v>
      </c>
      <c r="BM88" s="195" t="s">
        <v>542</v>
      </c>
    </row>
    <row r="89" s="2" customFormat="1">
      <c r="A89" s="35"/>
      <c r="B89" s="36"/>
      <c r="C89" s="37"/>
      <c r="D89" s="197" t="s">
        <v>138</v>
      </c>
      <c r="E89" s="37"/>
      <c r="F89" s="198" t="s">
        <v>540</v>
      </c>
      <c r="G89" s="37"/>
      <c r="H89" s="37"/>
      <c r="I89" s="199"/>
      <c r="J89" s="37"/>
      <c r="K89" s="37"/>
      <c r="L89" s="41"/>
      <c r="M89" s="200"/>
      <c r="N89" s="201"/>
      <c r="O89" s="81"/>
      <c r="P89" s="81"/>
      <c r="Q89" s="81"/>
      <c r="R89" s="81"/>
      <c r="S89" s="81"/>
      <c r="T89" s="82"/>
      <c r="U89" s="35"/>
      <c r="V89" s="35"/>
      <c r="W89" s="35"/>
      <c r="X89" s="35"/>
      <c r="Y89" s="35"/>
      <c r="Z89" s="35"/>
      <c r="AA89" s="35"/>
      <c r="AB89" s="35"/>
      <c r="AC89" s="35"/>
      <c r="AD89" s="35"/>
      <c r="AE89" s="35"/>
      <c r="AT89" s="14" t="s">
        <v>138</v>
      </c>
      <c r="AU89" s="14" t="s">
        <v>72</v>
      </c>
    </row>
    <row r="90" s="2" customFormat="1" ht="16.5" customHeight="1">
      <c r="A90" s="35"/>
      <c r="B90" s="36"/>
      <c r="C90" s="183" t="s">
        <v>148</v>
      </c>
      <c r="D90" s="183" t="s">
        <v>131</v>
      </c>
      <c r="E90" s="184" t="s">
        <v>543</v>
      </c>
      <c r="F90" s="185" t="s">
        <v>544</v>
      </c>
      <c r="G90" s="186" t="s">
        <v>541</v>
      </c>
      <c r="H90" s="243"/>
      <c r="I90" s="188"/>
      <c r="J90" s="189">
        <f>ROUND(I90*H90,2)</f>
        <v>0</v>
      </c>
      <c r="K90" s="190"/>
      <c r="L90" s="41"/>
      <c r="M90" s="191" t="s">
        <v>19</v>
      </c>
      <c r="N90" s="192" t="s">
        <v>43</v>
      </c>
      <c r="O90" s="81"/>
      <c r="P90" s="193">
        <f>O90*H90</f>
        <v>0</v>
      </c>
      <c r="Q90" s="193">
        <v>0</v>
      </c>
      <c r="R90" s="193">
        <f>Q90*H90</f>
        <v>0</v>
      </c>
      <c r="S90" s="193">
        <v>0</v>
      </c>
      <c r="T90" s="194">
        <f>S90*H90</f>
        <v>0</v>
      </c>
      <c r="U90" s="35"/>
      <c r="V90" s="35"/>
      <c r="W90" s="35"/>
      <c r="X90" s="35"/>
      <c r="Y90" s="35"/>
      <c r="Z90" s="35"/>
      <c r="AA90" s="35"/>
      <c r="AB90" s="35"/>
      <c r="AC90" s="35"/>
      <c r="AD90" s="35"/>
      <c r="AE90" s="35"/>
      <c r="AR90" s="195" t="s">
        <v>536</v>
      </c>
      <c r="AT90" s="195" t="s">
        <v>131</v>
      </c>
      <c r="AU90" s="195" t="s">
        <v>72</v>
      </c>
      <c r="AY90" s="14" t="s">
        <v>136</v>
      </c>
      <c r="BE90" s="196">
        <f>IF(N90="základní",J90,0)</f>
        <v>0</v>
      </c>
      <c r="BF90" s="196">
        <f>IF(N90="snížená",J90,0)</f>
        <v>0</v>
      </c>
      <c r="BG90" s="196">
        <f>IF(N90="zákl. přenesená",J90,0)</f>
        <v>0</v>
      </c>
      <c r="BH90" s="196">
        <f>IF(N90="sníž. přenesená",J90,0)</f>
        <v>0</v>
      </c>
      <c r="BI90" s="196">
        <f>IF(N90="nulová",J90,0)</f>
        <v>0</v>
      </c>
      <c r="BJ90" s="14" t="s">
        <v>79</v>
      </c>
      <c r="BK90" s="196">
        <f>ROUND(I90*H90,2)</f>
        <v>0</v>
      </c>
      <c r="BL90" s="14" t="s">
        <v>536</v>
      </c>
      <c r="BM90" s="195" t="s">
        <v>545</v>
      </c>
    </row>
    <row r="91" s="2" customFormat="1">
      <c r="A91" s="35"/>
      <c r="B91" s="36"/>
      <c r="C91" s="37"/>
      <c r="D91" s="197" t="s">
        <v>138</v>
      </c>
      <c r="E91" s="37"/>
      <c r="F91" s="198" t="s">
        <v>544</v>
      </c>
      <c r="G91" s="37"/>
      <c r="H91" s="37"/>
      <c r="I91" s="199"/>
      <c r="J91" s="37"/>
      <c r="K91" s="37"/>
      <c r="L91" s="41"/>
      <c r="M91" s="200"/>
      <c r="N91" s="201"/>
      <c r="O91" s="81"/>
      <c r="P91" s="81"/>
      <c r="Q91" s="81"/>
      <c r="R91" s="81"/>
      <c r="S91" s="81"/>
      <c r="T91" s="82"/>
      <c r="U91" s="35"/>
      <c r="V91" s="35"/>
      <c r="W91" s="35"/>
      <c r="X91" s="35"/>
      <c r="Y91" s="35"/>
      <c r="Z91" s="35"/>
      <c r="AA91" s="35"/>
      <c r="AB91" s="35"/>
      <c r="AC91" s="35"/>
      <c r="AD91" s="35"/>
      <c r="AE91" s="35"/>
      <c r="AT91" s="14" t="s">
        <v>138</v>
      </c>
      <c r="AU91" s="14" t="s">
        <v>72</v>
      </c>
    </row>
    <row r="92" s="2" customFormat="1" ht="16.5" customHeight="1">
      <c r="A92" s="35"/>
      <c r="B92" s="36"/>
      <c r="C92" s="183" t="s">
        <v>135</v>
      </c>
      <c r="D92" s="183" t="s">
        <v>131</v>
      </c>
      <c r="E92" s="184" t="s">
        <v>546</v>
      </c>
      <c r="F92" s="185" t="s">
        <v>547</v>
      </c>
      <c r="G92" s="186" t="s">
        <v>541</v>
      </c>
      <c r="H92" s="243"/>
      <c r="I92" s="188"/>
      <c r="J92" s="189">
        <f>ROUND(I92*H92,2)</f>
        <v>0</v>
      </c>
      <c r="K92" s="190"/>
      <c r="L92" s="41"/>
      <c r="M92" s="191" t="s">
        <v>19</v>
      </c>
      <c r="N92" s="192" t="s">
        <v>43</v>
      </c>
      <c r="O92" s="81"/>
      <c r="P92" s="193">
        <f>O92*H92</f>
        <v>0</v>
      </c>
      <c r="Q92" s="193">
        <v>0</v>
      </c>
      <c r="R92" s="193">
        <f>Q92*H92</f>
        <v>0</v>
      </c>
      <c r="S92" s="193">
        <v>0</v>
      </c>
      <c r="T92" s="194">
        <f>S92*H92</f>
        <v>0</v>
      </c>
      <c r="U92" s="35"/>
      <c r="V92" s="35"/>
      <c r="W92" s="35"/>
      <c r="X92" s="35"/>
      <c r="Y92" s="35"/>
      <c r="Z92" s="35"/>
      <c r="AA92" s="35"/>
      <c r="AB92" s="35"/>
      <c r="AC92" s="35"/>
      <c r="AD92" s="35"/>
      <c r="AE92" s="35"/>
      <c r="AR92" s="195" t="s">
        <v>536</v>
      </c>
      <c r="AT92" s="195" t="s">
        <v>131</v>
      </c>
      <c r="AU92" s="195" t="s">
        <v>72</v>
      </c>
      <c r="AY92" s="14" t="s">
        <v>136</v>
      </c>
      <c r="BE92" s="196">
        <f>IF(N92="základní",J92,0)</f>
        <v>0</v>
      </c>
      <c r="BF92" s="196">
        <f>IF(N92="snížená",J92,0)</f>
        <v>0</v>
      </c>
      <c r="BG92" s="196">
        <f>IF(N92="zákl. přenesená",J92,0)</f>
        <v>0</v>
      </c>
      <c r="BH92" s="196">
        <f>IF(N92="sníž. přenesená",J92,0)</f>
        <v>0</v>
      </c>
      <c r="BI92" s="196">
        <f>IF(N92="nulová",J92,0)</f>
        <v>0</v>
      </c>
      <c r="BJ92" s="14" t="s">
        <v>79</v>
      </c>
      <c r="BK92" s="196">
        <f>ROUND(I92*H92,2)</f>
        <v>0</v>
      </c>
      <c r="BL92" s="14" t="s">
        <v>536</v>
      </c>
      <c r="BM92" s="195" t="s">
        <v>548</v>
      </c>
    </row>
    <row r="93" s="2" customFormat="1">
      <c r="A93" s="35"/>
      <c r="B93" s="36"/>
      <c r="C93" s="37"/>
      <c r="D93" s="197" t="s">
        <v>138</v>
      </c>
      <c r="E93" s="37"/>
      <c r="F93" s="198" t="s">
        <v>547</v>
      </c>
      <c r="G93" s="37"/>
      <c r="H93" s="37"/>
      <c r="I93" s="199"/>
      <c r="J93" s="37"/>
      <c r="K93" s="37"/>
      <c r="L93" s="41"/>
      <c r="M93" s="200"/>
      <c r="N93" s="201"/>
      <c r="O93" s="81"/>
      <c r="P93" s="81"/>
      <c r="Q93" s="81"/>
      <c r="R93" s="81"/>
      <c r="S93" s="81"/>
      <c r="T93" s="82"/>
      <c r="U93" s="35"/>
      <c r="V93" s="35"/>
      <c r="W93" s="35"/>
      <c r="X93" s="35"/>
      <c r="Y93" s="35"/>
      <c r="Z93" s="35"/>
      <c r="AA93" s="35"/>
      <c r="AB93" s="35"/>
      <c r="AC93" s="35"/>
      <c r="AD93" s="35"/>
      <c r="AE93" s="35"/>
      <c r="AT93" s="14" t="s">
        <v>138</v>
      </c>
      <c r="AU93" s="14" t="s">
        <v>72</v>
      </c>
    </row>
    <row r="94" s="2" customFormat="1" ht="16.5" customHeight="1">
      <c r="A94" s="35"/>
      <c r="B94" s="36"/>
      <c r="C94" s="183" t="s">
        <v>163</v>
      </c>
      <c r="D94" s="183" t="s">
        <v>131</v>
      </c>
      <c r="E94" s="184" t="s">
        <v>549</v>
      </c>
      <c r="F94" s="185" t="s">
        <v>550</v>
      </c>
      <c r="G94" s="186" t="s">
        <v>541</v>
      </c>
      <c r="H94" s="243"/>
      <c r="I94" s="188"/>
      <c r="J94" s="189">
        <f>ROUND(I94*H94,2)</f>
        <v>0</v>
      </c>
      <c r="K94" s="190"/>
      <c r="L94" s="41"/>
      <c r="M94" s="191" t="s">
        <v>19</v>
      </c>
      <c r="N94" s="192" t="s">
        <v>43</v>
      </c>
      <c r="O94" s="81"/>
      <c r="P94" s="193">
        <f>O94*H94</f>
        <v>0</v>
      </c>
      <c r="Q94" s="193">
        <v>0</v>
      </c>
      <c r="R94" s="193">
        <f>Q94*H94</f>
        <v>0</v>
      </c>
      <c r="S94" s="193">
        <v>0</v>
      </c>
      <c r="T94" s="194">
        <f>S94*H94</f>
        <v>0</v>
      </c>
      <c r="U94" s="35"/>
      <c r="V94" s="35"/>
      <c r="W94" s="35"/>
      <c r="X94" s="35"/>
      <c r="Y94" s="35"/>
      <c r="Z94" s="35"/>
      <c r="AA94" s="35"/>
      <c r="AB94" s="35"/>
      <c r="AC94" s="35"/>
      <c r="AD94" s="35"/>
      <c r="AE94" s="35"/>
      <c r="AR94" s="195" t="s">
        <v>536</v>
      </c>
      <c r="AT94" s="195" t="s">
        <v>131</v>
      </c>
      <c r="AU94" s="195" t="s">
        <v>72</v>
      </c>
      <c r="AY94" s="14" t="s">
        <v>136</v>
      </c>
      <c r="BE94" s="196">
        <f>IF(N94="základní",J94,0)</f>
        <v>0</v>
      </c>
      <c r="BF94" s="196">
        <f>IF(N94="snížená",J94,0)</f>
        <v>0</v>
      </c>
      <c r="BG94" s="196">
        <f>IF(N94="zákl. přenesená",J94,0)</f>
        <v>0</v>
      </c>
      <c r="BH94" s="196">
        <f>IF(N94="sníž. přenesená",J94,0)</f>
        <v>0</v>
      </c>
      <c r="BI94" s="196">
        <f>IF(N94="nulová",J94,0)</f>
        <v>0</v>
      </c>
      <c r="BJ94" s="14" t="s">
        <v>79</v>
      </c>
      <c r="BK94" s="196">
        <f>ROUND(I94*H94,2)</f>
        <v>0</v>
      </c>
      <c r="BL94" s="14" t="s">
        <v>536</v>
      </c>
      <c r="BM94" s="195" t="s">
        <v>551</v>
      </c>
    </row>
    <row r="95" s="2" customFormat="1">
      <c r="A95" s="35"/>
      <c r="B95" s="36"/>
      <c r="C95" s="37"/>
      <c r="D95" s="197" t="s">
        <v>138</v>
      </c>
      <c r="E95" s="37"/>
      <c r="F95" s="198" t="s">
        <v>552</v>
      </c>
      <c r="G95" s="37"/>
      <c r="H95" s="37"/>
      <c r="I95" s="199"/>
      <c r="J95" s="37"/>
      <c r="K95" s="37"/>
      <c r="L95" s="41"/>
      <c r="M95" s="200"/>
      <c r="N95" s="201"/>
      <c r="O95" s="81"/>
      <c r="P95" s="81"/>
      <c r="Q95" s="81"/>
      <c r="R95" s="81"/>
      <c r="S95" s="81"/>
      <c r="T95" s="82"/>
      <c r="U95" s="35"/>
      <c r="V95" s="35"/>
      <c r="W95" s="35"/>
      <c r="X95" s="35"/>
      <c r="Y95" s="35"/>
      <c r="Z95" s="35"/>
      <c r="AA95" s="35"/>
      <c r="AB95" s="35"/>
      <c r="AC95" s="35"/>
      <c r="AD95" s="35"/>
      <c r="AE95" s="35"/>
      <c r="AT95" s="14" t="s">
        <v>138</v>
      </c>
      <c r="AU95" s="14" t="s">
        <v>72</v>
      </c>
    </row>
    <row r="96" s="2" customFormat="1">
      <c r="A96" s="35"/>
      <c r="B96" s="36"/>
      <c r="C96" s="37"/>
      <c r="D96" s="197" t="s">
        <v>158</v>
      </c>
      <c r="E96" s="37"/>
      <c r="F96" s="213" t="s">
        <v>553</v>
      </c>
      <c r="G96" s="37"/>
      <c r="H96" s="37"/>
      <c r="I96" s="199"/>
      <c r="J96" s="37"/>
      <c r="K96" s="37"/>
      <c r="L96" s="41"/>
      <c r="M96" s="200"/>
      <c r="N96" s="201"/>
      <c r="O96" s="81"/>
      <c r="P96" s="81"/>
      <c r="Q96" s="81"/>
      <c r="R96" s="81"/>
      <c r="S96" s="81"/>
      <c r="T96" s="82"/>
      <c r="U96" s="35"/>
      <c r="V96" s="35"/>
      <c r="W96" s="35"/>
      <c r="X96" s="35"/>
      <c r="Y96" s="35"/>
      <c r="Z96" s="35"/>
      <c r="AA96" s="35"/>
      <c r="AB96" s="35"/>
      <c r="AC96" s="35"/>
      <c r="AD96" s="35"/>
      <c r="AE96" s="35"/>
      <c r="AT96" s="14" t="s">
        <v>158</v>
      </c>
      <c r="AU96" s="14" t="s">
        <v>72</v>
      </c>
    </row>
    <row r="97" s="2" customFormat="1" ht="16.5" customHeight="1">
      <c r="A97" s="35"/>
      <c r="B97" s="36"/>
      <c r="C97" s="183" t="s">
        <v>169</v>
      </c>
      <c r="D97" s="183" t="s">
        <v>131</v>
      </c>
      <c r="E97" s="184" t="s">
        <v>554</v>
      </c>
      <c r="F97" s="185" t="s">
        <v>555</v>
      </c>
      <c r="G97" s="186" t="s">
        <v>541</v>
      </c>
      <c r="H97" s="243"/>
      <c r="I97" s="188"/>
      <c r="J97" s="189">
        <f>ROUND(I97*H97,2)</f>
        <v>0</v>
      </c>
      <c r="K97" s="190"/>
      <c r="L97" s="41"/>
      <c r="M97" s="191" t="s">
        <v>19</v>
      </c>
      <c r="N97" s="192" t="s">
        <v>43</v>
      </c>
      <c r="O97" s="81"/>
      <c r="P97" s="193">
        <f>O97*H97</f>
        <v>0</v>
      </c>
      <c r="Q97" s="193">
        <v>0</v>
      </c>
      <c r="R97" s="193">
        <f>Q97*H97</f>
        <v>0</v>
      </c>
      <c r="S97" s="193">
        <v>0</v>
      </c>
      <c r="T97" s="194">
        <f>S97*H97</f>
        <v>0</v>
      </c>
      <c r="U97" s="35"/>
      <c r="V97" s="35"/>
      <c r="W97" s="35"/>
      <c r="X97" s="35"/>
      <c r="Y97" s="35"/>
      <c r="Z97" s="35"/>
      <c r="AA97" s="35"/>
      <c r="AB97" s="35"/>
      <c r="AC97" s="35"/>
      <c r="AD97" s="35"/>
      <c r="AE97" s="35"/>
      <c r="AR97" s="195" t="s">
        <v>536</v>
      </c>
      <c r="AT97" s="195" t="s">
        <v>131</v>
      </c>
      <c r="AU97" s="195" t="s">
        <v>72</v>
      </c>
      <c r="AY97" s="14" t="s">
        <v>136</v>
      </c>
      <c r="BE97" s="196">
        <f>IF(N97="základní",J97,0)</f>
        <v>0</v>
      </c>
      <c r="BF97" s="196">
        <f>IF(N97="snížená",J97,0)</f>
        <v>0</v>
      </c>
      <c r="BG97" s="196">
        <f>IF(N97="zákl. přenesená",J97,0)</f>
        <v>0</v>
      </c>
      <c r="BH97" s="196">
        <f>IF(N97="sníž. přenesená",J97,0)</f>
        <v>0</v>
      </c>
      <c r="BI97" s="196">
        <f>IF(N97="nulová",J97,0)</f>
        <v>0</v>
      </c>
      <c r="BJ97" s="14" t="s">
        <v>79</v>
      </c>
      <c r="BK97" s="196">
        <f>ROUND(I97*H97,2)</f>
        <v>0</v>
      </c>
      <c r="BL97" s="14" t="s">
        <v>536</v>
      </c>
      <c r="BM97" s="195" t="s">
        <v>556</v>
      </c>
    </row>
    <row r="98" s="2" customFormat="1">
      <c r="A98" s="35"/>
      <c r="B98" s="36"/>
      <c r="C98" s="37"/>
      <c r="D98" s="197" t="s">
        <v>138</v>
      </c>
      <c r="E98" s="37"/>
      <c r="F98" s="198" t="s">
        <v>557</v>
      </c>
      <c r="G98" s="37"/>
      <c r="H98" s="37"/>
      <c r="I98" s="199"/>
      <c r="J98" s="37"/>
      <c r="K98" s="37"/>
      <c r="L98" s="41"/>
      <c r="M98" s="200"/>
      <c r="N98" s="201"/>
      <c r="O98" s="81"/>
      <c r="P98" s="81"/>
      <c r="Q98" s="81"/>
      <c r="R98" s="81"/>
      <c r="S98" s="81"/>
      <c r="T98" s="82"/>
      <c r="U98" s="35"/>
      <c r="V98" s="35"/>
      <c r="W98" s="35"/>
      <c r="X98" s="35"/>
      <c r="Y98" s="35"/>
      <c r="Z98" s="35"/>
      <c r="AA98" s="35"/>
      <c r="AB98" s="35"/>
      <c r="AC98" s="35"/>
      <c r="AD98" s="35"/>
      <c r="AE98" s="35"/>
      <c r="AT98" s="14" t="s">
        <v>138</v>
      </c>
      <c r="AU98" s="14" t="s">
        <v>72</v>
      </c>
    </row>
    <row r="99" s="2" customFormat="1">
      <c r="A99" s="35"/>
      <c r="B99" s="36"/>
      <c r="C99" s="37"/>
      <c r="D99" s="197" t="s">
        <v>158</v>
      </c>
      <c r="E99" s="37"/>
      <c r="F99" s="213" t="s">
        <v>553</v>
      </c>
      <c r="G99" s="37"/>
      <c r="H99" s="37"/>
      <c r="I99" s="199"/>
      <c r="J99" s="37"/>
      <c r="K99" s="37"/>
      <c r="L99" s="41"/>
      <c r="M99" s="200"/>
      <c r="N99" s="201"/>
      <c r="O99" s="81"/>
      <c r="P99" s="81"/>
      <c r="Q99" s="81"/>
      <c r="R99" s="81"/>
      <c r="S99" s="81"/>
      <c r="T99" s="82"/>
      <c r="U99" s="35"/>
      <c r="V99" s="35"/>
      <c r="W99" s="35"/>
      <c r="X99" s="35"/>
      <c r="Y99" s="35"/>
      <c r="Z99" s="35"/>
      <c r="AA99" s="35"/>
      <c r="AB99" s="35"/>
      <c r="AC99" s="35"/>
      <c r="AD99" s="35"/>
      <c r="AE99" s="35"/>
      <c r="AT99" s="14" t="s">
        <v>158</v>
      </c>
      <c r="AU99" s="14" t="s">
        <v>72</v>
      </c>
    </row>
    <row r="100" s="2" customFormat="1" ht="37.8" customHeight="1">
      <c r="A100" s="35"/>
      <c r="B100" s="36"/>
      <c r="C100" s="183" t="s">
        <v>176</v>
      </c>
      <c r="D100" s="183" t="s">
        <v>131</v>
      </c>
      <c r="E100" s="184" t="s">
        <v>558</v>
      </c>
      <c r="F100" s="185" t="s">
        <v>559</v>
      </c>
      <c r="G100" s="186" t="s">
        <v>541</v>
      </c>
      <c r="H100" s="243"/>
      <c r="I100" s="188"/>
      <c r="J100" s="189">
        <f>ROUND(I100*H100,2)</f>
        <v>0</v>
      </c>
      <c r="K100" s="190"/>
      <c r="L100" s="41"/>
      <c r="M100" s="191" t="s">
        <v>19</v>
      </c>
      <c r="N100" s="192" t="s">
        <v>43</v>
      </c>
      <c r="O100" s="81"/>
      <c r="P100" s="193">
        <f>O100*H100</f>
        <v>0</v>
      </c>
      <c r="Q100" s="193">
        <v>0</v>
      </c>
      <c r="R100" s="193">
        <f>Q100*H100</f>
        <v>0</v>
      </c>
      <c r="S100" s="193">
        <v>0</v>
      </c>
      <c r="T100" s="194">
        <f>S100*H100</f>
        <v>0</v>
      </c>
      <c r="U100" s="35"/>
      <c r="V100" s="35"/>
      <c r="W100" s="35"/>
      <c r="X100" s="35"/>
      <c r="Y100" s="35"/>
      <c r="Z100" s="35"/>
      <c r="AA100" s="35"/>
      <c r="AB100" s="35"/>
      <c r="AC100" s="35"/>
      <c r="AD100" s="35"/>
      <c r="AE100" s="35"/>
      <c r="AR100" s="195" t="s">
        <v>536</v>
      </c>
      <c r="AT100" s="195" t="s">
        <v>131</v>
      </c>
      <c r="AU100" s="195" t="s">
        <v>72</v>
      </c>
      <c r="AY100" s="14" t="s">
        <v>136</v>
      </c>
      <c r="BE100" s="196">
        <f>IF(N100="základní",J100,0)</f>
        <v>0</v>
      </c>
      <c r="BF100" s="196">
        <f>IF(N100="snížená",J100,0)</f>
        <v>0</v>
      </c>
      <c r="BG100" s="196">
        <f>IF(N100="zákl. přenesená",J100,0)</f>
        <v>0</v>
      </c>
      <c r="BH100" s="196">
        <f>IF(N100="sníž. přenesená",J100,0)</f>
        <v>0</v>
      </c>
      <c r="BI100" s="196">
        <f>IF(N100="nulová",J100,0)</f>
        <v>0</v>
      </c>
      <c r="BJ100" s="14" t="s">
        <v>79</v>
      </c>
      <c r="BK100" s="196">
        <f>ROUND(I100*H100,2)</f>
        <v>0</v>
      </c>
      <c r="BL100" s="14" t="s">
        <v>536</v>
      </c>
      <c r="BM100" s="195" t="s">
        <v>560</v>
      </c>
    </row>
    <row r="101" s="2" customFormat="1">
      <c r="A101" s="35"/>
      <c r="B101" s="36"/>
      <c r="C101" s="37"/>
      <c r="D101" s="197" t="s">
        <v>138</v>
      </c>
      <c r="E101" s="37"/>
      <c r="F101" s="198" t="s">
        <v>559</v>
      </c>
      <c r="G101" s="37"/>
      <c r="H101" s="37"/>
      <c r="I101" s="199"/>
      <c r="J101" s="37"/>
      <c r="K101" s="37"/>
      <c r="L101" s="41"/>
      <c r="M101" s="200"/>
      <c r="N101" s="201"/>
      <c r="O101" s="81"/>
      <c r="P101" s="81"/>
      <c r="Q101" s="81"/>
      <c r="R101" s="81"/>
      <c r="S101" s="81"/>
      <c r="T101" s="82"/>
      <c r="U101" s="35"/>
      <c r="V101" s="35"/>
      <c r="W101" s="35"/>
      <c r="X101" s="35"/>
      <c r="Y101" s="35"/>
      <c r="Z101" s="35"/>
      <c r="AA101" s="35"/>
      <c r="AB101" s="35"/>
      <c r="AC101" s="35"/>
      <c r="AD101" s="35"/>
      <c r="AE101" s="35"/>
      <c r="AT101" s="14" t="s">
        <v>138</v>
      </c>
      <c r="AU101" s="14" t="s">
        <v>72</v>
      </c>
    </row>
    <row r="102" s="2" customFormat="1">
      <c r="A102" s="35"/>
      <c r="B102" s="36"/>
      <c r="C102" s="37"/>
      <c r="D102" s="197" t="s">
        <v>158</v>
      </c>
      <c r="E102" s="37"/>
      <c r="F102" s="213" t="s">
        <v>561</v>
      </c>
      <c r="G102" s="37"/>
      <c r="H102" s="37"/>
      <c r="I102" s="199"/>
      <c r="J102" s="37"/>
      <c r="K102" s="37"/>
      <c r="L102" s="41"/>
      <c r="M102" s="200"/>
      <c r="N102" s="201"/>
      <c r="O102" s="81"/>
      <c r="P102" s="81"/>
      <c r="Q102" s="81"/>
      <c r="R102" s="81"/>
      <c r="S102" s="81"/>
      <c r="T102" s="82"/>
      <c r="U102" s="35"/>
      <c r="V102" s="35"/>
      <c r="W102" s="35"/>
      <c r="X102" s="35"/>
      <c r="Y102" s="35"/>
      <c r="Z102" s="35"/>
      <c r="AA102" s="35"/>
      <c r="AB102" s="35"/>
      <c r="AC102" s="35"/>
      <c r="AD102" s="35"/>
      <c r="AE102" s="35"/>
      <c r="AT102" s="14" t="s">
        <v>158</v>
      </c>
      <c r="AU102" s="14" t="s">
        <v>72</v>
      </c>
    </row>
    <row r="103" s="2" customFormat="1" ht="16.5" customHeight="1">
      <c r="A103" s="35"/>
      <c r="B103" s="36"/>
      <c r="C103" s="183" t="s">
        <v>184</v>
      </c>
      <c r="D103" s="183" t="s">
        <v>131</v>
      </c>
      <c r="E103" s="184" t="s">
        <v>562</v>
      </c>
      <c r="F103" s="185" t="s">
        <v>563</v>
      </c>
      <c r="G103" s="186" t="s">
        <v>326</v>
      </c>
      <c r="H103" s="187">
        <v>3087</v>
      </c>
      <c r="I103" s="188"/>
      <c r="J103" s="189">
        <f>ROUND(I103*H103,2)</f>
        <v>0</v>
      </c>
      <c r="K103" s="190"/>
      <c r="L103" s="41"/>
      <c r="M103" s="191" t="s">
        <v>19</v>
      </c>
      <c r="N103" s="192" t="s">
        <v>43</v>
      </c>
      <c r="O103" s="81"/>
      <c r="P103" s="193">
        <f>O103*H103</f>
        <v>0</v>
      </c>
      <c r="Q103" s="193">
        <v>0</v>
      </c>
      <c r="R103" s="193">
        <f>Q103*H103</f>
        <v>0</v>
      </c>
      <c r="S103" s="193">
        <v>0</v>
      </c>
      <c r="T103" s="194">
        <f>S103*H103</f>
        <v>0</v>
      </c>
      <c r="U103" s="35"/>
      <c r="V103" s="35"/>
      <c r="W103" s="35"/>
      <c r="X103" s="35"/>
      <c r="Y103" s="35"/>
      <c r="Z103" s="35"/>
      <c r="AA103" s="35"/>
      <c r="AB103" s="35"/>
      <c r="AC103" s="35"/>
      <c r="AD103" s="35"/>
      <c r="AE103" s="35"/>
      <c r="AR103" s="195" t="s">
        <v>536</v>
      </c>
      <c r="AT103" s="195" t="s">
        <v>131</v>
      </c>
      <c r="AU103" s="195" t="s">
        <v>72</v>
      </c>
      <c r="AY103" s="14" t="s">
        <v>136</v>
      </c>
      <c r="BE103" s="196">
        <f>IF(N103="základní",J103,0)</f>
        <v>0</v>
      </c>
      <c r="BF103" s="196">
        <f>IF(N103="snížená",J103,0)</f>
        <v>0</v>
      </c>
      <c r="BG103" s="196">
        <f>IF(N103="zákl. přenesená",J103,0)</f>
        <v>0</v>
      </c>
      <c r="BH103" s="196">
        <f>IF(N103="sníž. přenesená",J103,0)</f>
        <v>0</v>
      </c>
      <c r="BI103" s="196">
        <f>IF(N103="nulová",J103,0)</f>
        <v>0</v>
      </c>
      <c r="BJ103" s="14" t="s">
        <v>79</v>
      </c>
      <c r="BK103" s="196">
        <f>ROUND(I103*H103,2)</f>
        <v>0</v>
      </c>
      <c r="BL103" s="14" t="s">
        <v>536</v>
      </c>
      <c r="BM103" s="195" t="s">
        <v>564</v>
      </c>
    </row>
    <row r="104" s="2" customFormat="1">
      <c r="A104" s="35"/>
      <c r="B104" s="36"/>
      <c r="C104" s="37"/>
      <c r="D104" s="197" t="s">
        <v>138</v>
      </c>
      <c r="E104" s="37"/>
      <c r="F104" s="198" t="s">
        <v>565</v>
      </c>
      <c r="G104" s="37"/>
      <c r="H104" s="37"/>
      <c r="I104" s="199"/>
      <c r="J104" s="37"/>
      <c r="K104" s="37"/>
      <c r="L104" s="41"/>
      <c r="M104" s="200"/>
      <c r="N104" s="201"/>
      <c r="O104" s="81"/>
      <c r="P104" s="81"/>
      <c r="Q104" s="81"/>
      <c r="R104" s="81"/>
      <c r="S104" s="81"/>
      <c r="T104" s="82"/>
      <c r="U104" s="35"/>
      <c r="V104" s="35"/>
      <c r="W104" s="35"/>
      <c r="X104" s="35"/>
      <c r="Y104" s="35"/>
      <c r="Z104" s="35"/>
      <c r="AA104" s="35"/>
      <c r="AB104" s="35"/>
      <c r="AC104" s="35"/>
      <c r="AD104" s="35"/>
      <c r="AE104" s="35"/>
      <c r="AT104" s="14" t="s">
        <v>138</v>
      </c>
      <c r="AU104" s="14" t="s">
        <v>72</v>
      </c>
    </row>
    <row r="105" s="2" customFormat="1" ht="24.15" customHeight="1">
      <c r="A105" s="35"/>
      <c r="B105" s="36"/>
      <c r="C105" s="183" t="s">
        <v>191</v>
      </c>
      <c r="D105" s="183" t="s">
        <v>131</v>
      </c>
      <c r="E105" s="184" t="s">
        <v>566</v>
      </c>
      <c r="F105" s="185" t="s">
        <v>567</v>
      </c>
      <c r="G105" s="186" t="s">
        <v>568</v>
      </c>
      <c r="H105" s="187">
        <v>1800</v>
      </c>
      <c r="I105" s="188"/>
      <c r="J105" s="189">
        <f>ROUND(I105*H105,2)</f>
        <v>0</v>
      </c>
      <c r="K105" s="190"/>
      <c r="L105" s="41"/>
      <c r="M105" s="191" t="s">
        <v>19</v>
      </c>
      <c r="N105" s="192" t="s">
        <v>43</v>
      </c>
      <c r="O105" s="81"/>
      <c r="P105" s="193">
        <f>O105*H105</f>
        <v>0</v>
      </c>
      <c r="Q105" s="193">
        <v>0</v>
      </c>
      <c r="R105" s="193">
        <f>Q105*H105</f>
        <v>0</v>
      </c>
      <c r="S105" s="193">
        <v>0</v>
      </c>
      <c r="T105" s="194">
        <f>S105*H105</f>
        <v>0</v>
      </c>
      <c r="U105" s="35"/>
      <c r="V105" s="35"/>
      <c r="W105" s="35"/>
      <c r="X105" s="35"/>
      <c r="Y105" s="35"/>
      <c r="Z105" s="35"/>
      <c r="AA105" s="35"/>
      <c r="AB105" s="35"/>
      <c r="AC105" s="35"/>
      <c r="AD105" s="35"/>
      <c r="AE105" s="35"/>
      <c r="AR105" s="195" t="s">
        <v>536</v>
      </c>
      <c r="AT105" s="195" t="s">
        <v>131</v>
      </c>
      <c r="AU105" s="195" t="s">
        <v>72</v>
      </c>
      <c r="AY105" s="14" t="s">
        <v>136</v>
      </c>
      <c r="BE105" s="196">
        <f>IF(N105="základní",J105,0)</f>
        <v>0</v>
      </c>
      <c r="BF105" s="196">
        <f>IF(N105="snížená",J105,0)</f>
        <v>0</v>
      </c>
      <c r="BG105" s="196">
        <f>IF(N105="zákl. přenesená",J105,0)</f>
        <v>0</v>
      </c>
      <c r="BH105" s="196">
        <f>IF(N105="sníž. přenesená",J105,0)</f>
        <v>0</v>
      </c>
      <c r="BI105" s="196">
        <f>IF(N105="nulová",J105,0)</f>
        <v>0</v>
      </c>
      <c r="BJ105" s="14" t="s">
        <v>79</v>
      </c>
      <c r="BK105" s="196">
        <f>ROUND(I105*H105,2)</f>
        <v>0</v>
      </c>
      <c r="BL105" s="14" t="s">
        <v>536</v>
      </c>
      <c r="BM105" s="195" t="s">
        <v>569</v>
      </c>
    </row>
    <row r="106" s="2" customFormat="1">
      <c r="A106" s="35"/>
      <c r="B106" s="36"/>
      <c r="C106" s="37"/>
      <c r="D106" s="197" t="s">
        <v>138</v>
      </c>
      <c r="E106" s="37"/>
      <c r="F106" s="198" t="s">
        <v>567</v>
      </c>
      <c r="G106" s="37"/>
      <c r="H106" s="37"/>
      <c r="I106" s="199"/>
      <c r="J106" s="37"/>
      <c r="K106" s="37"/>
      <c r="L106" s="41"/>
      <c r="M106" s="236"/>
      <c r="N106" s="237"/>
      <c r="O106" s="238"/>
      <c r="P106" s="238"/>
      <c r="Q106" s="238"/>
      <c r="R106" s="238"/>
      <c r="S106" s="238"/>
      <c r="T106" s="239"/>
      <c r="U106" s="35"/>
      <c r="V106" s="35"/>
      <c r="W106" s="35"/>
      <c r="X106" s="35"/>
      <c r="Y106" s="35"/>
      <c r="Z106" s="35"/>
      <c r="AA106" s="35"/>
      <c r="AB106" s="35"/>
      <c r="AC106" s="35"/>
      <c r="AD106" s="35"/>
      <c r="AE106" s="35"/>
      <c r="AT106" s="14" t="s">
        <v>138</v>
      </c>
      <c r="AU106" s="14" t="s">
        <v>72</v>
      </c>
    </row>
    <row r="107" s="2" customFormat="1" ht="6.96" customHeight="1">
      <c r="A107" s="35"/>
      <c r="B107" s="56"/>
      <c r="C107" s="57"/>
      <c r="D107" s="57"/>
      <c r="E107" s="57"/>
      <c r="F107" s="57"/>
      <c r="G107" s="57"/>
      <c r="H107" s="57"/>
      <c r="I107" s="57"/>
      <c r="J107" s="57"/>
      <c r="K107" s="57"/>
      <c r="L107" s="41"/>
      <c r="M107" s="35"/>
      <c r="O107" s="35"/>
      <c r="P107" s="35"/>
      <c r="Q107" s="35"/>
      <c r="R107" s="35"/>
      <c r="S107" s="35"/>
      <c r="T107" s="35"/>
      <c r="U107" s="35"/>
      <c r="V107" s="35"/>
      <c r="W107" s="35"/>
      <c r="X107" s="35"/>
      <c r="Y107" s="35"/>
      <c r="Z107" s="35"/>
      <c r="AA107" s="35"/>
      <c r="AB107" s="35"/>
      <c r="AC107" s="35"/>
      <c r="AD107" s="35"/>
      <c r="AE107" s="35"/>
    </row>
  </sheetData>
  <sheetProtection sheet="1" autoFilter="0" formatColumns="0" formatRows="0" objects="1" scenarios="1" spinCount="100000" saltValue="55Lk6JJdqoTO7qc421njztPhyel7vJqihWsMuZSMK2OCkRxKQCRm13Gw0hpoitt8okIbl7biGI6I0LVCLJMnnQ==" hashValue="/x48Inm+KGO77gA3qi0+oPYTK6T4u0ezs4hFwBDYAoEhwu+BoBLCCDnBWCiFnjOA3keYJxmlBS4TK6nzb5m+Fg==" algorithmName="SHA-512" password="CC35"/>
  <autoFilter ref="C84:K10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44" customWidth="1"/>
    <col min="2" max="2" width="1.667969" style="244" customWidth="1"/>
    <col min="3" max="4" width="5" style="244" customWidth="1"/>
    <col min="5" max="5" width="11.66016" style="244" customWidth="1"/>
    <col min="6" max="6" width="9.160156" style="244" customWidth="1"/>
    <col min="7" max="7" width="5" style="244" customWidth="1"/>
    <col min="8" max="8" width="77.83203" style="244" customWidth="1"/>
    <col min="9" max="10" width="20" style="244" customWidth="1"/>
    <col min="11" max="11" width="1.667969" style="244" customWidth="1"/>
  </cols>
  <sheetData>
    <row r="1" s="1" customFormat="1" ht="37.5" customHeight="1"/>
    <row r="2" s="1" customFormat="1" ht="7.5" customHeight="1">
      <c r="B2" s="245"/>
      <c r="C2" s="246"/>
      <c r="D2" s="246"/>
      <c r="E2" s="246"/>
      <c r="F2" s="246"/>
      <c r="G2" s="246"/>
      <c r="H2" s="246"/>
      <c r="I2" s="246"/>
      <c r="J2" s="246"/>
      <c r="K2" s="247"/>
    </row>
    <row r="3" s="12" customFormat="1" ht="45" customHeight="1">
      <c r="B3" s="248"/>
      <c r="C3" s="249" t="s">
        <v>570</v>
      </c>
      <c r="D3" s="249"/>
      <c r="E3" s="249"/>
      <c r="F3" s="249"/>
      <c r="G3" s="249"/>
      <c r="H3" s="249"/>
      <c r="I3" s="249"/>
      <c r="J3" s="249"/>
      <c r="K3" s="250"/>
    </row>
    <row r="4" s="1" customFormat="1" ht="25.5" customHeight="1">
      <c r="B4" s="251"/>
      <c r="C4" s="252" t="s">
        <v>571</v>
      </c>
      <c r="D4" s="252"/>
      <c r="E4" s="252"/>
      <c r="F4" s="252"/>
      <c r="G4" s="252"/>
      <c r="H4" s="252"/>
      <c r="I4" s="252"/>
      <c r="J4" s="252"/>
      <c r="K4" s="253"/>
    </row>
    <row r="5" s="1" customFormat="1" ht="5.25" customHeight="1">
      <c r="B5" s="251"/>
      <c r="C5" s="254"/>
      <c r="D5" s="254"/>
      <c r="E5" s="254"/>
      <c r="F5" s="254"/>
      <c r="G5" s="254"/>
      <c r="H5" s="254"/>
      <c r="I5" s="254"/>
      <c r="J5" s="254"/>
      <c r="K5" s="253"/>
    </row>
    <row r="6" s="1" customFormat="1" ht="15" customHeight="1">
      <c r="B6" s="251"/>
      <c r="C6" s="255" t="s">
        <v>572</v>
      </c>
      <c r="D6" s="255"/>
      <c r="E6" s="255"/>
      <c r="F6" s="255"/>
      <c r="G6" s="255"/>
      <c r="H6" s="255"/>
      <c r="I6" s="255"/>
      <c r="J6" s="255"/>
      <c r="K6" s="253"/>
    </row>
    <row r="7" s="1" customFormat="1" ht="15" customHeight="1">
      <c r="B7" s="256"/>
      <c r="C7" s="255" t="s">
        <v>573</v>
      </c>
      <c r="D7" s="255"/>
      <c r="E7" s="255"/>
      <c r="F7" s="255"/>
      <c r="G7" s="255"/>
      <c r="H7" s="255"/>
      <c r="I7" s="255"/>
      <c r="J7" s="255"/>
      <c r="K7" s="253"/>
    </row>
    <row r="8" s="1" customFormat="1" ht="12.75" customHeight="1">
      <c r="B8" s="256"/>
      <c r="C8" s="255"/>
      <c r="D8" s="255"/>
      <c r="E8" s="255"/>
      <c r="F8" s="255"/>
      <c r="G8" s="255"/>
      <c r="H8" s="255"/>
      <c r="I8" s="255"/>
      <c r="J8" s="255"/>
      <c r="K8" s="253"/>
    </row>
    <row r="9" s="1" customFormat="1" ht="15" customHeight="1">
      <c r="B9" s="256"/>
      <c r="C9" s="255" t="s">
        <v>574</v>
      </c>
      <c r="D9" s="255"/>
      <c r="E9" s="255"/>
      <c r="F9" s="255"/>
      <c r="G9" s="255"/>
      <c r="H9" s="255"/>
      <c r="I9" s="255"/>
      <c r="J9" s="255"/>
      <c r="K9" s="253"/>
    </row>
    <row r="10" s="1" customFormat="1" ht="15" customHeight="1">
      <c r="B10" s="256"/>
      <c r="C10" s="255"/>
      <c r="D10" s="255" t="s">
        <v>575</v>
      </c>
      <c r="E10" s="255"/>
      <c r="F10" s="255"/>
      <c r="G10" s="255"/>
      <c r="H10" s="255"/>
      <c r="I10" s="255"/>
      <c r="J10" s="255"/>
      <c r="K10" s="253"/>
    </row>
    <row r="11" s="1" customFormat="1" ht="15" customHeight="1">
      <c r="B11" s="256"/>
      <c r="C11" s="257"/>
      <c r="D11" s="255" t="s">
        <v>576</v>
      </c>
      <c r="E11" s="255"/>
      <c r="F11" s="255"/>
      <c r="G11" s="255"/>
      <c r="H11" s="255"/>
      <c r="I11" s="255"/>
      <c r="J11" s="255"/>
      <c r="K11" s="253"/>
    </row>
    <row r="12" s="1" customFormat="1" ht="15" customHeight="1">
      <c r="B12" s="256"/>
      <c r="C12" s="257"/>
      <c r="D12" s="255"/>
      <c r="E12" s="255"/>
      <c r="F12" s="255"/>
      <c r="G12" s="255"/>
      <c r="H12" s="255"/>
      <c r="I12" s="255"/>
      <c r="J12" s="255"/>
      <c r="K12" s="253"/>
    </row>
    <row r="13" s="1" customFormat="1" ht="15" customHeight="1">
      <c r="B13" s="256"/>
      <c r="C13" s="257"/>
      <c r="D13" s="258" t="s">
        <v>577</v>
      </c>
      <c r="E13" s="255"/>
      <c r="F13" s="255"/>
      <c r="G13" s="255"/>
      <c r="H13" s="255"/>
      <c r="I13" s="255"/>
      <c r="J13" s="255"/>
      <c r="K13" s="253"/>
    </row>
    <row r="14" s="1" customFormat="1" ht="12.75" customHeight="1">
      <c r="B14" s="256"/>
      <c r="C14" s="257"/>
      <c r="D14" s="257"/>
      <c r="E14" s="257"/>
      <c r="F14" s="257"/>
      <c r="G14" s="257"/>
      <c r="H14" s="257"/>
      <c r="I14" s="257"/>
      <c r="J14" s="257"/>
      <c r="K14" s="253"/>
    </row>
    <row r="15" s="1" customFormat="1" ht="15" customHeight="1">
      <c r="B15" s="256"/>
      <c r="C15" s="257"/>
      <c r="D15" s="255" t="s">
        <v>578</v>
      </c>
      <c r="E15" s="255"/>
      <c r="F15" s="255"/>
      <c r="G15" s="255"/>
      <c r="H15" s="255"/>
      <c r="I15" s="255"/>
      <c r="J15" s="255"/>
      <c r="K15" s="253"/>
    </row>
    <row r="16" s="1" customFormat="1" ht="15" customHeight="1">
      <c r="B16" s="256"/>
      <c r="C16" s="257"/>
      <c r="D16" s="255" t="s">
        <v>579</v>
      </c>
      <c r="E16" s="255"/>
      <c r="F16" s="255"/>
      <c r="G16" s="255"/>
      <c r="H16" s="255"/>
      <c r="I16" s="255"/>
      <c r="J16" s="255"/>
      <c r="K16" s="253"/>
    </row>
    <row r="17" s="1" customFormat="1" ht="15" customHeight="1">
      <c r="B17" s="256"/>
      <c r="C17" s="257"/>
      <c r="D17" s="255" t="s">
        <v>580</v>
      </c>
      <c r="E17" s="255"/>
      <c r="F17" s="255"/>
      <c r="G17" s="255"/>
      <c r="H17" s="255"/>
      <c r="I17" s="255"/>
      <c r="J17" s="255"/>
      <c r="K17" s="253"/>
    </row>
    <row r="18" s="1" customFormat="1" ht="15" customHeight="1">
      <c r="B18" s="256"/>
      <c r="C18" s="257"/>
      <c r="D18" s="257"/>
      <c r="E18" s="259" t="s">
        <v>78</v>
      </c>
      <c r="F18" s="255" t="s">
        <v>581</v>
      </c>
      <c r="G18" s="255"/>
      <c r="H18" s="255"/>
      <c r="I18" s="255"/>
      <c r="J18" s="255"/>
      <c r="K18" s="253"/>
    </row>
    <row r="19" s="1" customFormat="1" ht="15" customHeight="1">
      <c r="B19" s="256"/>
      <c r="C19" s="257"/>
      <c r="D19" s="257"/>
      <c r="E19" s="259" t="s">
        <v>582</v>
      </c>
      <c r="F19" s="255" t="s">
        <v>583</v>
      </c>
      <c r="G19" s="255"/>
      <c r="H19" s="255"/>
      <c r="I19" s="255"/>
      <c r="J19" s="255"/>
      <c r="K19" s="253"/>
    </row>
    <row r="20" s="1" customFormat="1" ht="15" customHeight="1">
      <c r="B20" s="256"/>
      <c r="C20" s="257"/>
      <c r="D20" s="257"/>
      <c r="E20" s="259" t="s">
        <v>584</v>
      </c>
      <c r="F20" s="255" t="s">
        <v>585</v>
      </c>
      <c r="G20" s="255"/>
      <c r="H20" s="255"/>
      <c r="I20" s="255"/>
      <c r="J20" s="255"/>
      <c r="K20" s="253"/>
    </row>
    <row r="21" s="1" customFormat="1" ht="15" customHeight="1">
      <c r="B21" s="256"/>
      <c r="C21" s="257"/>
      <c r="D21" s="257"/>
      <c r="E21" s="259" t="s">
        <v>105</v>
      </c>
      <c r="F21" s="255" t="s">
        <v>586</v>
      </c>
      <c r="G21" s="255"/>
      <c r="H21" s="255"/>
      <c r="I21" s="255"/>
      <c r="J21" s="255"/>
      <c r="K21" s="253"/>
    </row>
    <row r="22" s="1" customFormat="1" ht="15" customHeight="1">
      <c r="B22" s="256"/>
      <c r="C22" s="257"/>
      <c r="D22" s="257"/>
      <c r="E22" s="259" t="s">
        <v>587</v>
      </c>
      <c r="F22" s="255" t="s">
        <v>588</v>
      </c>
      <c r="G22" s="255"/>
      <c r="H22" s="255"/>
      <c r="I22" s="255"/>
      <c r="J22" s="255"/>
      <c r="K22" s="253"/>
    </row>
    <row r="23" s="1" customFormat="1" ht="15" customHeight="1">
      <c r="B23" s="256"/>
      <c r="C23" s="257"/>
      <c r="D23" s="257"/>
      <c r="E23" s="259" t="s">
        <v>85</v>
      </c>
      <c r="F23" s="255" t="s">
        <v>589</v>
      </c>
      <c r="G23" s="255"/>
      <c r="H23" s="255"/>
      <c r="I23" s="255"/>
      <c r="J23" s="255"/>
      <c r="K23" s="253"/>
    </row>
    <row r="24" s="1" customFormat="1" ht="12.75" customHeight="1">
      <c r="B24" s="256"/>
      <c r="C24" s="257"/>
      <c r="D24" s="257"/>
      <c r="E24" s="257"/>
      <c r="F24" s="257"/>
      <c r="G24" s="257"/>
      <c r="H24" s="257"/>
      <c r="I24" s="257"/>
      <c r="J24" s="257"/>
      <c r="K24" s="253"/>
    </row>
    <row r="25" s="1" customFormat="1" ht="15" customHeight="1">
      <c r="B25" s="256"/>
      <c r="C25" s="255" t="s">
        <v>590</v>
      </c>
      <c r="D25" s="255"/>
      <c r="E25" s="255"/>
      <c r="F25" s="255"/>
      <c r="G25" s="255"/>
      <c r="H25" s="255"/>
      <c r="I25" s="255"/>
      <c r="J25" s="255"/>
      <c r="K25" s="253"/>
    </row>
    <row r="26" s="1" customFormat="1" ht="15" customHeight="1">
      <c r="B26" s="256"/>
      <c r="C26" s="255" t="s">
        <v>591</v>
      </c>
      <c r="D26" s="255"/>
      <c r="E26" s="255"/>
      <c r="F26" s="255"/>
      <c r="G26" s="255"/>
      <c r="H26" s="255"/>
      <c r="I26" s="255"/>
      <c r="J26" s="255"/>
      <c r="K26" s="253"/>
    </row>
    <row r="27" s="1" customFormat="1" ht="15" customHeight="1">
      <c r="B27" s="256"/>
      <c r="C27" s="255"/>
      <c r="D27" s="255" t="s">
        <v>592</v>
      </c>
      <c r="E27" s="255"/>
      <c r="F27" s="255"/>
      <c r="G27" s="255"/>
      <c r="H27" s="255"/>
      <c r="I27" s="255"/>
      <c r="J27" s="255"/>
      <c r="K27" s="253"/>
    </row>
    <row r="28" s="1" customFormat="1" ht="15" customHeight="1">
      <c r="B28" s="256"/>
      <c r="C28" s="257"/>
      <c r="D28" s="255" t="s">
        <v>593</v>
      </c>
      <c r="E28" s="255"/>
      <c r="F28" s="255"/>
      <c r="G28" s="255"/>
      <c r="H28" s="255"/>
      <c r="I28" s="255"/>
      <c r="J28" s="255"/>
      <c r="K28" s="253"/>
    </row>
    <row r="29" s="1" customFormat="1" ht="12.75" customHeight="1">
      <c r="B29" s="256"/>
      <c r="C29" s="257"/>
      <c r="D29" s="257"/>
      <c r="E29" s="257"/>
      <c r="F29" s="257"/>
      <c r="G29" s="257"/>
      <c r="H29" s="257"/>
      <c r="I29" s="257"/>
      <c r="J29" s="257"/>
      <c r="K29" s="253"/>
    </row>
    <row r="30" s="1" customFormat="1" ht="15" customHeight="1">
      <c r="B30" s="256"/>
      <c r="C30" s="257"/>
      <c r="D30" s="255" t="s">
        <v>594</v>
      </c>
      <c r="E30" s="255"/>
      <c r="F30" s="255"/>
      <c r="G30" s="255"/>
      <c r="H30" s="255"/>
      <c r="I30" s="255"/>
      <c r="J30" s="255"/>
      <c r="K30" s="253"/>
    </row>
    <row r="31" s="1" customFormat="1" ht="15" customHeight="1">
      <c r="B31" s="256"/>
      <c r="C31" s="257"/>
      <c r="D31" s="255" t="s">
        <v>595</v>
      </c>
      <c r="E31" s="255"/>
      <c r="F31" s="255"/>
      <c r="G31" s="255"/>
      <c r="H31" s="255"/>
      <c r="I31" s="255"/>
      <c r="J31" s="255"/>
      <c r="K31" s="253"/>
    </row>
    <row r="32" s="1" customFormat="1" ht="12.75" customHeight="1">
      <c r="B32" s="256"/>
      <c r="C32" s="257"/>
      <c r="D32" s="257"/>
      <c r="E32" s="257"/>
      <c r="F32" s="257"/>
      <c r="G32" s="257"/>
      <c r="H32" s="257"/>
      <c r="I32" s="257"/>
      <c r="J32" s="257"/>
      <c r="K32" s="253"/>
    </row>
    <row r="33" s="1" customFormat="1" ht="15" customHeight="1">
      <c r="B33" s="256"/>
      <c r="C33" s="257"/>
      <c r="D33" s="255" t="s">
        <v>596</v>
      </c>
      <c r="E33" s="255"/>
      <c r="F33" s="255"/>
      <c r="G33" s="255"/>
      <c r="H33" s="255"/>
      <c r="I33" s="255"/>
      <c r="J33" s="255"/>
      <c r="K33" s="253"/>
    </row>
    <row r="34" s="1" customFormat="1" ht="15" customHeight="1">
      <c r="B34" s="256"/>
      <c r="C34" s="257"/>
      <c r="D34" s="255" t="s">
        <v>597</v>
      </c>
      <c r="E34" s="255"/>
      <c r="F34" s="255"/>
      <c r="G34" s="255"/>
      <c r="H34" s="255"/>
      <c r="I34" s="255"/>
      <c r="J34" s="255"/>
      <c r="K34" s="253"/>
    </row>
    <row r="35" s="1" customFormat="1" ht="15" customHeight="1">
      <c r="B35" s="256"/>
      <c r="C35" s="257"/>
      <c r="D35" s="255" t="s">
        <v>598</v>
      </c>
      <c r="E35" s="255"/>
      <c r="F35" s="255"/>
      <c r="G35" s="255"/>
      <c r="H35" s="255"/>
      <c r="I35" s="255"/>
      <c r="J35" s="255"/>
      <c r="K35" s="253"/>
    </row>
    <row r="36" s="1" customFormat="1" ht="15" customHeight="1">
      <c r="B36" s="256"/>
      <c r="C36" s="257"/>
      <c r="D36" s="255"/>
      <c r="E36" s="258" t="s">
        <v>119</v>
      </c>
      <c r="F36" s="255"/>
      <c r="G36" s="255" t="s">
        <v>599</v>
      </c>
      <c r="H36" s="255"/>
      <c r="I36" s="255"/>
      <c r="J36" s="255"/>
      <c r="K36" s="253"/>
    </row>
    <row r="37" s="1" customFormat="1" ht="30.75" customHeight="1">
      <c r="B37" s="256"/>
      <c r="C37" s="257"/>
      <c r="D37" s="255"/>
      <c r="E37" s="258" t="s">
        <v>600</v>
      </c>
      <c r="F37" s="255"/>
      <c r="G37" s="255" t="s">
        <v>601</v>
      </c>
      <c r="H37" s="255"/>
      <c r="I37" s="255"/>
      <c r="J37" s="255"/>
      <c r="K37" s="253"/>
    </row>
    <row r="38" s="1" customFormat="1" ht="15" customHeight="1">
      <c r="B38" s="256"/>
      <c r="C38" s="257"/>
      <c r="D38" s="255"/>
      <c r="E38" s="258" t="s">
        <v>53</v>
      </c>
      <c r="F38" s="255"/>
      <c r="G38" s="255" t="s">
        <v>602</v>
      </c>
      <c r="H38" s="255"/>
      <c r="I38" s="255"/>
      <c r="J38" s="255"/>
      <c r="K38" s="253"/>
    </row>
    <row r="39" s="1" customFormat="1" ht="15" customHeight="1">
      <c r="B39" s="256"/>
      <c r="C39" s="257"/>
      <c r="D39" s="255"/>
      <c r="E39" s="258" t="s">
        <v>54</v>
      </c>
      <c r="F39" s="255"/>
      <c r="G39" s="255" t="s">
        <v>603</v>
      </c>
      <c r="H39" s="255"/>
      <c r="I39" s="255"/>
      <c r="J39" s="255"/>
      <c r="K39" s="253"/>
    </row>
    <row r="40" s="1" customFormat="1" ht="15" customHeight="1">
      <c r="B40" s="256"/>
      <c r="C40" s="257"/>
      <c r="D40" s="255"/>
      <c r="E40" s="258" t="s">
        <v>120</v>
      </c>
      <c r="F40" s="255"/>
      <c r="G40" s="255" t="s">
        <v>604</v>
      </c>
      <c r="H40" s="255"/>
      <c r="I40" s="255"/>
      <c r="J40" s="255"/>
      <c r="K40" s="253"/>
    </row>
    <row r="41" s="1" customFormat="1" ht="15" customHeight="1">
      <c r="B41" s="256"/>
      <c r="C41" s="257"/>
      <c r="D41" s="255"/>
      <c r="E41" s="258" t="s">
        <v>121</v>
      </c>
      <c r="F41" s="255"/>
      <c r="G41" s="255" t="s">
        <v>605</v>
      </c>
      <c r="H41" s="255"/>
      <c r="I41" s="255"/>
      <c r="J41" s="255"/>
      <c r="K41" s="253"/>
    </row>
    <row r="42" s="1" customFormat="1" ht="15" customHeight="1">
      <c r="B42" s="256"/>
      <c r="C42" s="257"/>
      <c r="D42" s="255"/>
      <c r="E42" s="258" t="s">
        <v>606</v>
      </c>
      <c r="F42" s="255"/>
      <c r="G42" s="255" t="s">
        <v>607</v>
      </c>
      <c r="H42" s="255"/>
      <c r="I42" s="255"/>
      <c r="J42" s="255"/>
      <c r="K42" s="253"/>
    </row>
    <row r="43" s="1" customFormat="1" ht="15" customHeight="1">
      <c r="B43" s="256"/>
      <c r="C43" s="257"/>
      <c r="D43" s="255"/>
      <c r="E43" s="258"/>
      <c r="F43" s="255"/>
      <c r="G43" s="255" t="s">
        <v>608</v>
      </c>
      <c r="H43" s="255"/>
      <c r="I43" s="255"/>
      <c r="J43" s="255"/>
      <c r="K43" s="253"/>
    </row>
    <row r="44" s="1" customFormat="1" ht="15" customHeight="1">
      <c r="B44" s="256"/>
      <c r="C44" s="257"/>
      <c r="D44" s="255"/>
      <c r="E44" s="258" t="s">
        <v>609</v>
      </c>
      <c r="F44" s="255"/>
      <c r="G44" s="255" t="s">
        <v>610</v>
      </c>
      <c r="H44" s="255"/>
      <c r="I44" s="255"/>
      <c r="J44" s="255"/>
      <c r="K44" s="253"/>
    </row>
    <row r="45" s="1" customFormat="1" ht="15" customHeight="1">
      <c r="B45" s="256"/>
      <c r="C45" s="257"/>
      <c r="D45" s="255"/>
      <c r="E45" s="258" t="s">
        <v>123</v>
      </c>
      <c r="F45" s="255"/>
      <c r="G45" s="255" t="s">
        <v>611</v>
      </c>
      <c r="H45" s="255"/>
      <c r="I45" s="255"/>
      <c r="J45" s="255"/>
      <c r="K45" s="253"/>
    </row>
    <row r="46" s="1" customFormat="1" ht="12.75" customHeight="1">
      <c r="B46" s="256"/>
      <c r="C46" s="257"/>
      <c r="D46" s="255"/>
      <c r="E46" s="255"/>
      <c r="F46" s="255"/>
      <c r="G46" s="255"/>
      <c r="H46" s="255"/>
      <c r="I46" s="255"/>
      <c r="J46" s="255"/>
      <c r="K46" s="253"/>
    </row>
    <row r="47" s="1" customFormat="1" ht="15" customHeight="1">
      <c r="B47" s="256"/>
      <c r="C47" s="257"/>
      <c r="D47" s="255" t="s">
        <v>612</v>
      </c>
      <c r="E47" s="255"/>
      <c r="F47" s="255"/>
      <c r="G47" s="255"/>
      <c r="H47" s="255"/>
      <c r="I47" s="255"/>
      <c r="J47" s="255"/>
      <c r="K47" s="253"/>
    </row>
    <row r="48" s="1" customFormat="1" ht="15" customHeight="1">
      <c r="B48" s="256"/>
      <c r="C48" s="257"/>
      <c r="D48" s="257"/>
      <c r="E48" s="255" t="s">
        <v>613</v>
      </c>
      <c r="F48" s="255"/>
      <c r="G48" s="255"/>
      <c r="H48" s="255"/>
      <c r="I48" s="255"/>
      <c r="J48" s="255"/>
      <c r="K48" s="253"/>
    </row>
    <row r="49" s="1" customFormat="1" ht="15" customHeight="1">
      <c r="B49" s="256"/>
      <c r="C49" s="257"/>
      <c r="D49" s="257"/>
      <c r="E49" s="255" t="s">
        <v>614</v>
      </c>
      <c r="F49" s="255"/>
      <c r="G49" s="255"/>
      <c r="H49" s="255"/>
      <c r="I49" s="255"/>
      <c r="J49" s="255"/>
      <c r="K49" s="253"/>
    </row>
    <row r="50" s="1" customFormat="1" ht="15" customHeight="1">
      <c r="B50" s="256"/>
      <c r="C50" s="257"/>
      <c r="D50" s="257"/>
      <c r="E50" s="255" t="s">
        <v>615</v>
      </c>
      <c r="F50" s="255"/>
      <c r="G50" s="255"/>
      <c r="H50" s="255"/>
      <c r="I50" s="255"/>
      <c r="J50" s="255"/>
      <c r="K50" s="253"/>
    </row>
    <row r="51" s="1" customFormat="1" ht="15" customHeight="1">
      <c r="B51" s="256"/>
      <c r="C51" s="257"/>
      <c r="D51" s="255" t="s">
        <v>616</v>
      </c>
      <c r="E51" s="255"/>
      <c r="F51" s="255"/>
      <c r="G51" s="255"/>
      <c r="H51" s="255"/>
      <c r="I51" s="255"/>
      <c r="J51" s="255"/>
      <c r="K51" s="253"/>
    </row>
    <row r="52" s="1" customFormat="1" ht="25.5" customHeight="1">
      <c r="B52" s="251"/>
      <c r="C52" s="252" t="s">
        <v>617</v>
      </c>
      <c r="D52" s="252"/>
      <c r="E52" s="252"/>
      <c r="F52" s="252"/>
      <c r="G52" s="252"/>
      <c r="H52" s="252"/>
      <c r="I52" s="252"/>
      <c r="J52" s="252"/>
      <c r="K52" s="253"/>
    </row>
    <row r="53" s="1" customFormat="1" ht="5.25" customHeight="1">
      <c r="B53" s="251"/>
      <c r="C53" s="254"/>
      <c r="D53" s="254"/>
      <c r="E53" s="254"/>
      <c r="F53" s="254"/>
      <c r="G53" s="254"/>
      <c r="H53" s="254"/>
      <c r="I53" s="254"/>
      <c r="J53" s="254"/>
      <c r="K53" s="253"/>
    </row>
    <row r="54" s="1" customFormat="1" ht="15" customHeight="1">
      <c r="B54" s="251"/>
      <c r="C54" s="255" t="s">
        <v>618</v>
      </c>
      <c r="D54" s="255"/>
      <c r="E54" s="255"/>
      <c r="F54" s="255"/>
      <c r="G54" s="255"/>
      <c r="H54" s="255"/>
      <c r="I54" s="255"/>
      <c r="J54" s="255"/>
      <c r="K54" s="253"/>
    </row>
    <row r="55" s="1" customFormat="1" ht="15" customHeight="1">
      <c r="B55" s="251"/>
      <c r="C55" s="255" t="s">
        <v>619</v>
      </c>
      <c r="D55" s="255"/>
      <c r="E55" s="255"/>
      <c r="F55" s="255"/>
      <c r="G55" s="255"/>
      <c r="H55" s="255"/>
      <c r="I55" s="255"/>
      <c r="J55" s="255"/>
      <c r="K55" s="253"/>
    </row>
    <row r="56" s="1" customFormat="1" ht="12.75" customHeight="1">
      <c r="B56" s="251"/>
      <c r="C56" s="255"/>
      <c r="D56" s="255"/>
      <c r="E56" s="255"/>
      <c r="F56" s="255"/>
      <c r="G56" s="255"/>
      <c r="H56" s="255"/>
      <c r="I56" s="255"/>
      <c r="J56" s="255"/>
      <c r="K56" s="253"/>
    </row>
    <row r="57" s="1" customFormat="1" ht="15" customHeight="1">
      <c r="B57" s="251"/>
      <c r="C57" s="255" t="s">
        <v>620</v>
      </c>
      <c r="D57" s="255"/>
      <c r="E57" s="255"/>
      <c r="F57" s="255"/>
      <c r="G57" s="255"/>
      <c r="H57" s="255"/>
      <c r="I57" s="255"/>
      <c r="J57" s="255"/>
      <c r="K57" s="253"/>
    </row>
    <row r="58" s="1" customFormat="1" ht="15" customHeight="1">
      <c r="B58" s="251"/>
      <c r="C58" s="257"/>
      <c r="D58" s="255" t="s">
        <v>621</v>
      </c>
      <c r="E58" s="255"/>
      <c r="F58" s="255"/>
      <c r="G58" s="255"/>
      <c r="H58" s="255"/>
      <c r="I58" s="255"/>
      <c r="J58" s="255"/>
      <c r="K58" s="253"/>
    </row>
    <row r="59" s="1" customFormat="1" ht="15" customHeight="1">
      <c r="B59" s="251"/>
      <c r="C59" s="257"/>
      <c r="D59" s="255" t="s">
        <v>622</v>
      </c>
      <c r="E59" s="255"/>
      <c r="F59" s="255"/>
      <c r="G59" s="255"/>
      <c r="H59" s="255"/>
      <c r="I59" s="255"/>
      <c r="J59" s="255"/>
      <c r="K59" s="253"/>
    </row>
    <row r="60" s="1" customFormat="1" ht="15" customHeight="1">
      <c r="B60" s="251"/>
      <c r="C60" s="257"/>
      <c r="D60" s="255" t="s">
        <v>623</v>
      </c>
      <c r="E60" s="255"/>
      <c r="F60" s="255"/>
      <c r="G60" s="255"/>
      <c r="H60" s="255"/>
      <c r="I60" s="255"/>
      <c r="J60" s="255"/>
      <c r="K60" s="253"/>
    </row>
    <row r="61" s="1" customFormat="1" ht="15" customHeight="1">
      <c r="B61" s="251"/>
      <c r="C61" s="257"/>
      <c r="D61" s="255" t="s">
        <v>624</v>
      </c>
      <c r="E61" s="255"/>
      <c r="F61" s="255"/>
      <c r="G61" s="255"/>
      <c r="H61" s="255"/>
      <c r="I61" s="255"/>
      <c r="J61" s="255"/>
      <c r="K61" s="253"/>
    </row>
    <row r="62" s="1" customFormat="1" ht="15" customHeight="1">
      <c r="B62" s="251"/>
      <c r="C62" s="257"/>
      <c r="D62" s="260" t="s">
        <v>625</v>
      </c>
      <c r="E62" s="260"/>
      <c r="F62" s="260"/>
      <c r="G62" s="260"/>
      <c r="H62" s="260"/>
      <c r="I62" s="260"/>
      <c r="J62" s="260"/>
      <c r="K62" s="253"/>
    </row>
    <row r="63" s="1" customFormat="1" ht="15" customHeight="1">
      <c r="B63" s="251"/>
      <c r="C63" s="257"/>
      <c r="D63" s="255" t="s">
        <v>626</v>
      </c>
      <c r="E63" s="255"/>
      <c r="F63" s="255"/>
      <c r="G63" s="255"/>
      <c r="H63" s="255"/>
      <c r="I63" s="255"/>
      <c r="J63" s="255"/>
      <c r="K63" s="253"/>
    </row>
    <row r="64" s="1" customFormat="1" ht="12.75" customHeight="1">
      <c r="B64" s="251"/>
      <c r="C64" s="257"/>
      <c r="D64" s="257"/>
      <c r="E64" s="261"/>
      <c r="F64" s="257"/>
      <c r="G64" s="257"/>
      <c r="H64" s="257"/>
      <c r="I64" s="257"/>
      <c r="J64" s="257"/>
      <c r="K64" s="253"/>
    </row>
    <row r="65" s="1" customFormat="1" ht="15" customHeight="1">
      <c r="B65" s="251"/>
      <c r="C65" s="257"/>
      <c r="D65" s="255" t="s">
        <v>627</v>
      </c>
      <c r="E65" s="255"/>
      <c r="F65" s="255"/>
      <c r="G65" s="255"/>
      <c r="H65" s="255"/>
      <c r="I65" s="255"/>
      <c r="J65" s="255"/>
      <c r="K65" s="253"/>
    </row>
    <row r="66" s="1" customFormat="1" ht="15" customHeight="1">
      <c r="B66" s="251"/>
      <c r="C66" s="257"/>
      <c r="D66" s="260" t="s">
        <v>628</v>
      </c>
      <c r="E66" s="260"/>
      <c r="F66" s="260"/>
      <c r="G66" s="260"/>
      <c r="H66" s="260"/>
      <c r="I66" s="260"/>
      <c r="J66" s="260"/>
      <c r="K66" s="253"/>
    </row>
    <row r="67" s="1" customFormat="1" ht="15" customHeight="1">
      <c r="B67" s="251"/>
      <c r="C67" s="257"/>
      <c r="D67" s="255" t="s">
        <v>629</v>
      </c>
      <c r="E67" s="255"/>
      <c r="F67" s="255"/>
      <c r="G67" s="255"/>
      <c r="H67" s="255"/>
      <c r="I67" s="255"/>
      <c r="J67" s="255"/>
      <c r="K67" s="253"/>
    </row>
    <row r="68" s="1" customFormat="1" ht="15" customHeight="1">
      <c r="B68" s="251"/>
      <c r="C68" s="257"/>
      <c r="D68" s="255" t="s">
        <v>630</v>
      </c>
      <c r="E68" s="255"/>
      <c r="F68" s="255"/>
      <c r="G68" s="255"/>
      <c r="H68" s="255"/>
      <c r="I68" s="255"/>
      <c r="J68" s="255"/>
      <c r="K68" s="253"/>
    </row>
    <row r="69" s="1" customFormat="1" ht="15" customHeight="1">
      <c r="B69" s="251"/>
      <c r="C69" s="257"/>
      <c r="D69" s="255" t="s">
        <v>631</v>
      </c>
      <c r="E69" s="255"/>
      <c r="F69" s="255"/>
      <c r="G69" s="255"/>
      <c r="H69" s="255"/>
      <c r="I69" s="255"/>
      <c r="J69" s="255"/>
      <c r="K69" s="253"/>
    </row>
    <row r="70" s="1" customFormat="1" ht="15" customHeight="1">
      <c r="B70" s="251"/>
      <c r="C70" s="257"/>
      <c r="D70" s="255" t="s">
        <v>632</v>
      </c>
      <c r="E70" s="255"/>
      <c r="F70" s="255"/>
      <c r="G70" s="255"/>
      <c r="H70" s="255"/>
      <c r="I70" s="255"/>
      <c r="J70" s="255"/>
      <c r="K70" s="253"/>
    </row>
    <row r="71" s="1" customFormat="1" ht="12.75" customHeight="1">
      <c r="B71" s="262"/>
      <c r="C71" s="263"/>
      <c r="D71" s="263"/>
      <c r="E71" s="263"/>
      <c r="F71" s="263"/>
      <c r="G71" s="263"/>
      <c r="H71" s="263"/>
      <c r="I71" s="263"/>
      <c r="J71" s="263"/>
      <c r="K71" s="264"/>
    </row>
    <row r="72" s="1" customFormat="1" ht="18.75" customHeight="1">
      <c r="B72" s="265"/>
      <c r="C72" s="265"/>
      <c r="D72" s="265"/>
      <c r="E72" s="265"/>
      <c r="F72" s="265"/>
      <c r="G72" s="265"/>
      <c r="H72" s="265"/>
      <c r="I72" s="265"/>
      <c r="J72" s="265"/>
      <c r="K72" s="266"/>
    </row>
    <row r="73" s="1" customFormat="1" ht="18.75" customHeight="1">
      <c r="B73" s="266"/>
      <c r="C73" s="266"/>
      <c r="D73" s="266"/>
      <c r="E73" s="266"/>
      <c r="F73" s="266"/>
      <c r="G73" s="266"/>
      <c r="H73" s="266"/>
      <c r="I73" s="266"/>
      <c r="J73" s="266"/>
      <c r="K73" s="266"/>
    </row>
    <row r="74" s="1" customFormat="1" ht="7.5" customHeight="1">
      <c r="B74" s="267"/>
      <c r="C74" s="268"/>
      <c r="D74" s="268"/>
      <c r="E74" s="268"/>
      <c r="F74" s="268"/>
      <c r="G74" s="268"/>
      <c r="H74" s="268"/>
      <c r="I74" s="268"/>
      <c r="J74" s="268"/>
      <c r="K74" s="269"/>
    </row>
    <row r="75" s="1" customFormat="1" ht="45" customHeight="1">
      <c r="B75" s="270"/>
      <c r="C75" s="271" t="s">
        <v>633</v>
      </c>
      <c r="D75" s="271"/>
      <c r="E75" s="271"/>
      <c r="F75" s="271"/>
      <c r="G75" s="271"/>
      <c r="H75" s="271"/>
      <c r="I75" s="271"/>
      <c r="J75" s="271"/>
      <c r="K75" s="272"/>
    </row>
    <row r="76" s="1" customFormat="1" ht="17.25" customHeight="1">
      <c r="B76" s="270"/>
      <c r="C76" s="273" t="s">
        <v>634</v>
      </c>
      <c r="D76" s="273"/>
      <c r="E76" s="273"/>
      <c r="F76" s="273" t="s">
        <v>635</v>
      </c>
      <c r="G76" s="274"/>
      <c r="H76" s="273" t="s">
        <v>54</v>
      </c>
      <c r="I76" s="273" t="s">
        <v>57</v>
      </c>
      <c r="J76" s="273" t="s">
        <v>636</v>
      </c>
      <c r="K76" s="272"/>
    </row>
    <row r="77" s="1" customFormat="1" ht="17.25" customHeight="1">
      <c r="B77" s="270"/>
      <c r="C77" s="275" t="s">
        <v>637</v>
      </c>
      <c r="D77" s="275"/>
      <c r="E77" s="275"/>
      <c r="F77" s="276" t="s">
        <v>638</v>
      </c>
      <c r="G77" s="277"/>
      <c r="H77" s="275"/>
      <c r="I77" s="275"/>
      <c r="J77" s="275" t="s">
        <v>639</v>
      </c>
      <c r="K77" s="272"/>
    </row>
    <row r="78" s="1" customFormat="1" ht="5.25" customHeight="1">
      <c r="B78" s="270"/>
      <c r="C78" s="278"/>
      <c r="D78" s="278"/>
      <c r="E78" s="278"/>
      <c r="F78" s="278"/>
      <c r="G78" s="279"/>
      <c r="H78" s="278"/>
      <c r="I78" s="278"/>
      <c r="J78" s="278"/>
      <c r="K78" s="272"/>
    </row>
    <row r="79" s="1" customFormat="1" ht="15" customHeight="1">
      <c r="B79" s="270"/>
      <c r="C79" s="258" t="s">
        <v>53</v>
      </c>
      <c r="D79" s="280"/>
      <c r="E79" s="280"/>
      <c r="F79" s="281" t="s">
        <v>640</v>
      </c>
      <c r="G79" s="282"/>
      <c r="H79" s="258" t="s">
        <v>641</v>
      </c>
      <c r="I79" s="258" t="s">
        <v>642</v>
      </c>
      <c r="J79" s="258">
        <v>20</v>
      </c>
      <c r="K79" s="272"/>
    </row>
    <row r="80" s="1" customFormat="1" ht="15" customHeight="1">
      <c r="B80" s="270"/>
      <c r="C80" s="258" t="s">
        <v>643</v>
      </c>
      <c r="D80" s="258"/>
      <c r="E80" s="258"/>
      <c r="F80" s="281" t="s">
        <v>640</v>
      </c>
      <c r="G80" s="282"/>
      <c r="H80" s="258" t="s">
        <v>644</v>
      </c>
      <c r="I80" s="258" t="s">
        <v>642</v>
      </c>
      <c r="J80" s="258">
        <v>120</v>
      </c>
      <c r="K80" s="272"/>
    </row>
    <row r="81" s="1" customFormat="1" ht="15" customHeight="1">
      <c r="B81" s="283"/>
      <c r="C81" s="258" t="s">
        <v>645</v>
      </c>
      <c r="D81" s="258"/>
      <c r="E81" s="258"/>
      <c r="F81" s="281" t="s">
        <v>646</v>
      </c>
      <c r="G81" s="282"/>
      <c r="H81" s="258" t="s">
        <v>647</v>
      </c>
      <c r="I81" s="258" t="s">
        <v>642</v>
      </c>
      <c r="J81" s="258">
        <v>50</v>
      </c>
      <c r="K81" s="272"/>
    </row>
    <row r="82" s="1" customFormat="1" ht="15" customHeight="1">
      <c r="B82" s="283"/>
      <c r="C82" s="258" t="s">
        <v>648</v>
      </c>
      <c r="D82" s="258"/>
      <c r="E82" s="258"/>
      <c r="F82" s="281" t="s">
        <v>640</v>
      </c>
      <c r="G82" s="282"/>
      <c r="H82" s="258" t="s">
        <v>649</v>
      </c>
      <c r="I82" s="258" t="s">
        <v>650</v>
      </c>
      <c r="J82" s="258"/>
      <c r="K82" s="272"/>
    </row>
    <row r="83" s="1" customFormat="1" ht="15" customHeight="1">
      <c r="B83" s="283"/>
      <c r="C83" s="284" t="s">
        <v>651</v>
      </c>
      <c r="D83" s="284"/>
      <c r="E83" s="284"/>
      <c r="F83" s="285" t="s">
        <v>646</v>
      </c>
      <c r="G83" s="284"/>
      <c r="H83" s="284" t="s">
        <v>652</v>
      </c>
      <c r="I83" s="284" t="s">
        <v>642</v>
      </c>
      <c r="J83" s="284">
        <v>15</v>
      </c>
      <c r="K83" s="272"/>
    </row>
    <row r="84" s="1" customFormat="1" ht="15" customHeight="1">
      <c r="B84" s="283"/>
      <c r="C84" s="284" t="s">
        <v>653</v>
      </c>
      <c r="D84" s="284"/>
      <c r="E84" s="284"/>
      <c r="F84" s="285" t="s">
        <v>646</v>
      </c>
      <c r="G84" s="284"/>
      <c r="H84" s="284" t="s">
        <v>654</v>
      </c>
      <c r="I84" s="284" t="s">
        <v>642</v>
      </c>
      <c r="J84" s="284">
        <v>15</v>
      </c>
      <c r="K84" s="272"/>
    </row>
    <row r="85" s="1" customFormat="1" ht="15" customHeight="1">
      <c r="B85" s="283"/>
      <c r="C85" s="284" t="s">
        <v>655</v>
      </c>
      <c r="D85" s="284"/>
      <c r="E85" s="284"/>
      <c r="F85" s="285" t="s">
        <v>646</v>
      </c>
      <c r="G85" s="284"/>
      <c r="H85" s="284" t="s">
        <v>656</v>
      </c>
      <c r="I85" s="284" t="s">
        <v>642</v>
      </c>
      <c r="J85" s="284">
        <v>20</v>
      </c>
      <c r="K85" s="272"/>
    </row>
    <row r="86" s="1" customFormat="1" ht="15" customHeight="1">
      <c r="B86" s="283"/>
      <c r="C86" s="284" t="s">
        <v>657</v>
      </c>
      <c r="D86" s="284"/>
      <c r="E86" s="284"/>
      <c r="F86" s="285" t="s">
        <v>646</v>
      </c>
      <c r="G86" s="284"/>
      <c r="H86" s="284" t="s">
        <v>658</v>
      </c>
      <c r="I86" s="284" t="s">
        <v>642</v>
      </c>
      <c r="J86" s="284">
        <v>20</v>
      </c>
      <c r="K86" s="272"/>
    </row>
    <row r="87" s="1" customFormat="1" ht="15" customHeight="1">
      <c r="B87" s="283"/>
      <c r="C87" s="258" t="s">
        <v>659</v>
      </c>
      <c r="D87" s="258"/>
      <c r="E87" s="258"/>
      <c r="F87" s="281" t="s">
        <v>646</v>
      </c>
      <c r="G87" s="282"/>
      <c r="H87" s="258" t="s">
        <v>660</v>
      </c>
      <c r="I87" s="258" t="s">
        <v>642</v>
      </c>
      <c r="J87" s="258">
        <v>50</v>
      </c>
      <c r="K87" s="272"/>
    </row>
    <row r="88" s="1" customFormat="1" ht="15" customHeight="1">
      <c r="B88" s="283"/>
      <c r="C88" s="258" t="s">
        <v>661</v>
      </c>
      <c r="D88" s="258"/>
      <c r="E88" s="258"/>
      <c r="F88" s="281" t="s">
        <v>646</v>
      </c>
      <c r="G88" s="282"/>
      <c r="H88" s="258" t="s">
        <v>662</v>
      </c>
      <c r="I88" s="258" t="s">
        <v>642</v>
      </c>
      <c r="J88" s="258">
        <v>20</v>
      </c>
      <c r="K88" s="272"/>
    </row>
    <row r="89" s="1" customFormat="1" ht="15" customHeight="1">
      <c r="B89" s="283"/>
      <c r="C89" s="258" t="s">
        <v>663</v>
      </c>
      <c r="D89" s="258"/>
      <c r="E89" s="258"/>
      <c r="F89" s="281" t="s">
        <v>646</v>
      </c>
      <c r="G89" s="282"/>
      <c r="H89" s="258" t="s">
        <v>664</v>
      </c>
      <c r="I89" s="258" t="s">
        <v>642</v>
      </c>
      <c r="J89" s="258">
        <v>20</v>
      </c>
      <c r="K89" s="272"/>
    </row>
    <row r="90" s="1" customFormat="1" ht="15" customHeight="1">
      <c r="B90" s="283"/>
      <c r="C90" s="258" t="s">
        <v>665</v>
      </c>
      <c r="D90" s="258"/>
      <c r="E90" s="258"/>
      <c r="F90" s="281" t="s">
        <v>646</v>
      </c>
      <c r="G90" s="282"/>
      <c r="H90" s="258" t="s">
        <v>666</v>
      </c>
      <c r="I90" s="258" t="s">
        <v>642</v>
      </c>
      <c r="J90" s="258">
        <v>50</v>
      </c>
      <c r="K90" s="272"/>
    </row>
    <row r="91" s="1" customFormat="1" ht="15" customHeight="1">
      <c r="B91" s="283"/>
      <c r="C91" s="258" t="s">
        <v>667</v>
      </c>
      <c r="D91" s="258"/>
      <c r="E91" s="258"/>
      <c r="F91" s="281" t="s">
        <v>646</v>
      </c>
      <c r="G91" s="282"/>
      <c r="H91" s="258" t="s">
        <v>667</v>
      </c>
      <c r="I91" s="258" t="s">
        <v>642</v>
      </c>
      <c r="J91" s="258">
        <v>50</v>
      </c>
      <c r="K91" s="272"/>
    </row>
    <row r="92" s="1" customFormat="1" ht="15" customHeight="1">
      <c r="B92" s="283"/>
      <c r="C92" s="258" t="s">
        <v>668</v>
      </c>
      <c r="D92" s="258"/>
      <c r="E92" s="258"/>
      <c r="F92" s="281" t="s">
        <v>646</v>
      </c>
      <c r="G92" s="282"/>
      <c r="H92" s="258" t="s">
        <v>669</v>
      </c>
      <c r="I92" s="258" t="s">
        <v>642</v>
      </c>
      <c r="J92" s="258">
        <v>255</v>
      </c>
      <c r="K92" s="272"/>
    </row>
    <row r="93" s="1" customFormat="1" ht="15" customHeight="1">
      <c r="B93" s="283"/>
      <c r="C93" s="258" t="s">
        <v>670</v>
      </c>
      <c r="D93" s="258"/>
      <c r="E93" s="258"/>
      <c r="F93" s="281" t="s">
        <v>640</v>
      </c>
      <c r="G93" s="282"/>
      <c r="H93" s="258" t="s">
        <v>671</v>
      </c>
      <c r="I93" s="258" t="s">
        <v>672</v>
      </c>
      <c r="J93" s="258"/>
      <c r="K93" s="272"/>
    </row>
    <row r="94" s="1" customFormat="1" ht="15" customHeight="1">
      <c r="B94" s="283"/>
      <c r="C94" s="258" t="s">
        <v>673</v>
      </c>
      <c r="D94" s="258"/>
      <c r="E94" s="258"/>
      <c r="F94" s="281" t="s">
        <v>640</v>
      </c>
      <c r="G94" s="282"/>
      <c r="H94" s="258" t="s">
        <v>674</v>
      </c>
      <c r="I94" s="258" t="s">
        <v>675</v>
      </c>
      <c r="J94" s="258"/>
      <c r="K94" s="272"/>
    </row>
    <row r="95" s="1" customFormat="1" ht="15" customHeight="1">
      <c r="B95" s="283"/>
      <c r="C95" s="258" t="s">
        <v>676</v>
      </c>
      <c r="D95" s="258"/>
      <c r="E95" s="258"/>
      <c r="F95" s="281" t="s">
        <v>640</v>
      </c>
      <c r="G95" s="282"/>
      <c r="H95" s="258" t="s">
        <v>676</v>
      </c>
      <c r="I95" s="258" t="s">
        <v>675</v>
      </c>
      <c r="J95" s="258"/>
      <c r="K95" s="272"/>
    </row>
    <row r="96" s="1" customFormat="1" ht="15" customHeight="1">
      <c r="B96" s="283"/>
      <c r="C96" s="258" t="s">
        <v>38</v>
      </c>
      <c r="D96" s="258"/>
      <c r="E96" s="258"/>
      <c r="F96" s="281" t="s">
        <v>640</v>
      </c>
      <c r="G96" s="282"/>
      <c r="H96" s="258" t="s">
        <v>677</v>
      </c>
      <c r="I96" s="258" t="s">
        <v>675</v>
      </c>
      <c r="J96" s="258"/>
      <c r="K96" s="272"/>
    </row>
    <row r="97" s="1" customFormat="1" ht="15" customHeight="1">
      <c r="B97" s="283"/>
      <c r="C97" s="258" t="s">
        <v>48</v>
      </c>
      <c r="D97" s="258"/>
      <c r="E97" s="258"/>
      <c r="F97" s="281" t="s">
        <v>640</v>
      </c>
      <c r="G97" s="282"/>
      <c r="H97" s="258" t="s">
        <v>678</v>
      </c>
      <c r="I97" s="258" t="s">
        <v>675</v>
      </c>
      <c r="J97" s="258"/>
      <c r="K97" s="272"/>
    </row>
    <row r="98" s="1" customFormat="1" ht="15" customHeight="1">
      <c r="B98" s="286"/>
      <c r="C98" s="287"/>
      <c r="D98" s="287"/>
      <c r="E98" s="287"/>
      <c r="F98" s="287"/>
      <c r="G98" s="287"/>
      <c r="H98" s="287"/>
      <c r="I98" s="287"/>
      <c r="J98" s="287"/>
      <c r="K98" s="288"/>
    </row>
    <row r="99" s="1" customFormat="1" ht="18.75" customHeight="1">
      <c r="B99" s="289"/>
      <c r="C99" s="290"/>
      <c r="D99" s="290"/>
      <c r="E99" s="290"/>
      <c r="F99" s="290"/>
      <c r="G99" s="290"/>
      <c r="H99" s="290"/>
      <c r="I99" s="290"/>
      <c r="J99" s="290"/>
      <c r="K99" s="289"/>
    </row>
    <row r="100" s="1" customFormat="1" ht="18.75" customHeight="1">
      <c r="B100" s="266"/>
      <c r="C100" s="266"/>
      <c r="D100" s="266"/>
      <c r="E100" s="266"/>
      <c r="F100" s="266"/>
      <c r="G100" s="266"/>
      <c r="H100" s="266"/>
      <c r="I100" s="266"/>
      <c r="J100" s="266"/>
      <c r="K100" s="266"/>
    </row>
    <row r="101" s="1" customFormat="1" ht="7.5" customHeight="1">
      <c r="B101" s="267"/>
      <c r="C101" s="268"/>
      <c r="D101" s="268"/>
      <c r="E101" s="268"/>
      <c r="F101" s="268"/>
      <c r="G101" s="268"/>
      <c r="H101" s="268"/>
      <c r="I101" s="268"/>
      <c r="J101" s="268"/>
      <c r="K101" s="269"/>
    </row>
    <row r="102" s="1" customFormat="1" ht="45" customHeight="1">
      <c r="B102" s="270"/>
      <c r="C102" s="271" t="s">
        <v>679</v>
      </c>
      <c r="D102" s="271"/>
      <c r="E102" s="271"/>
      <c r="F102" s="271"/>
      <c r="G102" s="271"/>
      <c r="H102" s="271"/>
      <c r="I102" s="271"/>
      <c r="J102" s="271"/>
      <c r="K102" s="272"/>
    </row>
    <row r="103" s="1" customFormat="1" ht="17.25" customHeight="1">
      <c r="B103" s="270"/>
      <c r="C103" s="273" t="s">
        <v>634</v>
      </c>
      <c r="D103" s="273"/>
      <c r="E103" s="273"/>
      <c r="F103" s="273" t="s">
        <v>635</v>
      </c>
      <c r="G103" s="274"/>
      <c r="H103" s="273" t="s">
        <v>54</v>
      </c>
      <c r="I103" s="273" t="s">
        <v>57</v>
      </c>
      <c r="J103" s="273" t="s">
        <v>636</v>
      </c>
      <c r="K103" s="272"/>
    </row>
    <row r="104" s="1" customFormat="1" ht="17.25" customHeight="1">
      <c r="B104" s="270"/>
      <c r="C104" s="275" t="s">
        <v>637</v>
      </c>
      <c r="D104" s="275"/>
      <c r="E104" s="275"/>
      <c r="F104" s="276" t="s">
        <v>638</v>
      </c>
      <c r="G104" s="277"/>
      <c r="H104" s="275"/>
      <c r="I104" s="275"/>
      <c r="J104" s="275" t="s">
        <v>639</v>
      </c>
      <c r="K104" s="272"/>
    </row>
    <row r="105" s="1" customFormat="1" ht="5.25" customHeight="1">
      <c r="B105" s="270"/>
      <c r="C105" s="273"/>
      <c r="D105" s="273"/>
      <c r="E105" s="273"/>
      <c r="F105" s="273"/>
      <c r="G105" s="291"/>
      <c r="H105" s="273"/>
      <c r="I105" s="273"/>
      <c r="J105" s="273"/>
      <c r="K105" s="272"/>
    </row>
    <row r="106" s="1" customFormat="1" ht="15" customHeight="1">
      <c r="B106" s="270"/>
      <c r="C106" s="258" t="s">
        <v>53</v>
      </c>
      <c r="D106" s="280"/>
      <c r="E106" s="280"/>
      <c r="F106" s="281" t="s">
        <v>640</v>
      </c>
      <c r="G106" s="258"/>
      <c r="H106" s="258" t="s">
        <v>680</v>
      </c>
      <c r="I106" s="258" t="s">
        <v>642</v>
      </c>
      <c r="J106" s="258">
        <v>20</v>
      </c>
      <c r="K106" s="272"/>
    </row>
    <row r="107" s="1" customFormat="1" ht="15" customHeight="1">
      <c r="B107" s="270"/>
      <c r="C107" s="258" t="s">
        <v>643</v>
      </c>
      <c r="D107" s="258"/>
      <c r="E107" s="258"/>
      <c r="F107" s="281" t="s">
        <v>640</v>
      </c>
      <c r="G107" s="258"/>
      <c r="H107" s="258" t="s">
        <v>680</v>
      </c>
      <c r="I107" s="258" t="s">
        <v>642</v>
      </c>
      <c r="J107" s="258">
        <v>120</v>
      </c>
      <c r="K107" s="272"/>
    </row>
    <row r="108" s="1" customFormat="1" ht="15" customHeight="1">
      <c r="B108" s="283"/>
      <c r="C108" s="258" t="s">
        <v>645</v>
      </c>
      <c r="D108" s="258"/>
      <c r="E108" s="258"/>
      <c r="F108" s="281" t="s">
        <v>646</v>
      </c>
      <c r="G108" s="258"/>
      <c r="H108" s="258" t="s">
        <v>680</v>
      </c>
      <c r="I108" s="258" t="s">
        <v>642</v>
      </c>
      <c r="J108" s="258">
        <v>50</v>
      </c>
      <c r="K108" s="272"/>
    </row>
    <row r="109" s="1" customFormat="1" ht="15" customHeight="1">
      <c r="B109" s="283"/>
      <c r="C109" s="258" t="s">
        <v>648</v>
      </c>
      <c r="D109" s="258"/>
      <c r="E109" s="258"/>
      <c r="F109" s="281" t="s">
        <v>640</v>
      </c>
      <c r="G109" s="258"/>
      <c r="H109" s="258" t="s">
        <v>680</v>
      </c>
      <c r="I109" s="258" t="s">
        <v>650</v>
      </c>
      <c r="J109" s="258"/>
      <c r="K109" s="272"/>
    </row>
    <row r="110" s="1" customFormat="1" ht="15" customHeight="1">
      <c r="B110" s="283"/>
      <c r="C110" s="258" t="s">
        <v>659</v>
      </c>
      <c r="D110" s="258"/>
      <c r="E110" s="258"/>
      <c r="F110" s="281" t="s">
        <v>646</v>
      </c>
      <c r="G110" s="258"/>
      <c r="H110" s="258" t="s">
        <v>680</v>
      </c>
      <c r="I110" s="258" t="s">
        <v>642</v>
      </c>
      <c r="J110" s="258">
        <v>50</v>
      </c>
      <c r="K110" s="272"/>
    </row>
    <row r="111" s="1" customFormat="1" ht="15" customHeight="1">
      <c r="B111" s="283"/>
      <c r="C111" s="258" t="s">
        <v>667</v>
      </c>
      <c r="D111" s="258"/>
      <c r="E111" s="258"/>
      <c r="F111" s="281" t="s">
        <v>646</v>
      </c>
      <c r="G111" s="258"/>
      <c r="H111" s="258" t="s">
        <v>680</v>
      </c>
      <c r="I111" s="258" t="s">
        <v>642</v>
      </c>
      <c r="J111" s="258">
        <v>50</v>
      </c>
      <c r="K111" s="272"/>
    </row>
    <row r="112" s="1" customFormat="1" ht="15" customHeight="1">
      <c r="B112" s="283"/>
      <c r="C112" s="258" t="s">
        <v>665</v>
      </c>
      <c r="D112" s="258"/>
      <c r="E112" s="258"/>
      <c r="F112" s="281" t="s">
        <v>646</v>
      </c>
      <c r="G112" s="258"/>
      <c r="H112" s="258" t="s">
        <v>680</v>
      </c>
      <c r="I112" s="258" t="s">
        <v>642</v>
      </c>
      <c r="J112" s="258">
        <v>50</v>
      </c>
      <c r="K112" s="272"/>
    </row>
    <row r="113" s="1" customFormat="1" ht="15" customHeight="1">
      <c r="B113" s="283"/>
      <c r="C113" s="258" t="s">
        <v>53</v>
      </c>
      <c r="D113" s="258"/>
      <c r="E113" s="258"/>
      <c r="F113" s="281" t="s">
        <v>640</v>
      </c>
      <c r="G113" s="258"/>
      <c r="H113" s="258" t="s">
        <v>681</v>
      </c>
      <c r="I113" s="258" t="s">
        <v>642</v>
      </c>
      <c r="J113" s="258">
        <v>20</v>
      </c>
      <c r="K113" s="272"/>
    </row>
    <row r="114" s="1" customFormat="1" ht="15" customHeight="1">
      <c r="B114" s="283"/>
      <c r="C114" s="258" t="s">
        <v>682</v>
      </c>
      <c r="D114" s="258"/>
      <c r="E114" s="258"/>
      <c r="F114" s="281" t="s">
        <v>640</v>
      </c>
      <c r="G114" s="258"/>
      <c r="H114" s="258" t="s">
        <v>683</v>
      </c>
      <c r="I114" s="258" t="s">
        <v>642</v>
      </c>
      <c r="J114" s="258">
        <v>120</v>
      </c>
      <c r="K114" s="272"/>
    </row>
    <row r="115" s="1" customFormat="1" ht="15" customHeight="1">
      <c r="B115" s="283"/>
      <c r="C115" s="258" t="s">
        <v>38</v>
      </c>
      <c r="D115" s="258"/>
      <c r="E115" s="258"/>
      <c r="F115" s="281" t="s">
        <v>640</v>
      </c>
      <c r="G115" s="258"/>
      <c r="H115" s="258" t="s">
        <v>684</v>
      </c>
      <c r="I115" s="258" t="s">
        <v>675</v>
      </c>
      <c r="J115" s="258"/>
      <c r="K115" s="272"/>
    </row>
    <row r="116" s="1" customFormat="1" ht="15" customHeight="1">
      <c r="B116" s="283"/>
      <c r="C116" s="258" t="s">
        <v>48</v>
      </c>
      <c r="D116" s="258"/>
      <c r="E116" s="258"/>
      <c r="F116" s="281" t="s">
        <v>640</v>
      </c>
      <c r="G116" s="258"/>
      <c r="H116" s="258" t="s">
        <v>685</v>
      </c>
      <c r="I116" s="258" t="s">
        <v>675</v>
      </c>
      <c r="J116" s="258"/>
      <c r="K116" s="272"/>
    </row>
    <row r="117" s="1" customFormat="1" ht="15" customHeight="1">
      <c r="B117" s="283"/>
      <c r="C117" s="258" t="s">
        <v>57</v>
      </c>
      <c r="D117" s="258"/>
      <c r="E117" s="258"/>
      <c r="F117" s="281" t="s">
        <v>640</v>
      </c>
      <c r="G117" s="258"/>
      <c r="H117" s="258" t="s">
        <v>686</v>
      </c>
      <c r="I117" s="258" t="s">
        <v>687</v>
      </c>
      <c r="J117" s="258"/>
      <c r="K117" s="272"/>
    </row>
    <row r="118" s="1" customFormat="1" ht="15" customHeight="1">
      <c r="B118" s="286"/>
      <c r="C118" s="292"/>
      <c r="D118" s="292"/>
      <c r="E118" s="292"/>
      <c r="F118" s="292"/>
      <c r="G118" s="292"/>
      <c r="H118" s="292"/>
      <c r="I118" s="292"/>
      <c r="J118" s="292"/>
      <c r="K118" s="288"/>
    </row>
    <row r="119" s="1" customFormat="1" ht="18.75" customHeight="1">
      <c r="B119" s="293"/>
      <c r="C119" s="294"/>
      <c r="D119" s="294"/>
      <c r="E119" s="294"/>
      <c r="F119" s="295"/>
      <c r="G119" s="294"/>
      <c r="H119" s="294"/>
      <c r="I119" s="294"/>
      <c r="J119" s="294"/>
      <c r="K119" s="293"/>
    </row>
    <row r="120" s="1" customFormat="1" ht="18.75" customHeight="1">
      <c r="B120" s="266"/>
      <c r="C120" s="266"/>
      <c r="D120" s="266"/>
      <c r="E120" s="266"/>
      <c r="F120" s="266"/>
      <c r="G120" s="266"/>
      <c r="H120" s="266"/>
      <c r="I120" s="266"/>
      <c r="J120" s="266"/>
      <c r="K120" s="266"/>
    </row>
    <row r="121" s="1" customFormat="1" ht="7.5" customHeight="1">
      <c r="B121" s="296"/>
      <c r="C121" s="297"/>
      <c r="D121" s="297"/>
      <c r="E121" s="297"/>
      <c r="F121" s="297"/>
      <c r="G121" s="297"/>
      <c r="H121" s="297"/>
      <c r="I121" s="297"/>
      <c r="J121" s="297"/>
      <c r="K121" s="298"/>
    </row>
    <row r="122" s="1" customFormat="1" ht="45" customHeight="1">
      <c r="B122" s="299"/>
      <c r="C122" s="249" t="s">
        <v>688</v>
      </c>
      <c r="D122" s="249"/>
      <c r="E122" s="249"/>
      <c r="F122" s="249"/>
      <c r="G122" s="249"/>
      <c r="H122" s="249"/>
      <c r="I122" s="249"/>
      <c r="J122" s="249"/>
      <c r="K122" s="300"/>
    </row>
    <row r="123" s="1" customFormat="1" ht="17.25" customHeight="1">
      <c r="B123" s="301"/>
      <c r="C123" s="273" t="s">
        <v>634</v>
      </c>
      <c r="D123" s="273"/>
      <c r="E123" s="273"/>
      <c r="F123" s="273" t="s">
        <v>635</v>
      </c>
      <c r="G123" s="274"/>
      <c r="H123" s="273" t="s">
        <v>54</v>
      </c>
      <c r="I123" s="273" t="s">
        <v>57</v>
      </c>
      <c r="J123" s="273" t="s">
        <v>636</v>
      </c>
      <c r="K123" s="302"/>
    </row>
    <row r="124" s="1" customFormat="1" ht="17.25" customHeight="1">
      <c r="B124" s="301"/>
      <c r="C124" s="275" t="s">
        <v>637</v>
      </c>
      <c r="D124" s="275"/>
      <c r="E124" s="275"/>
      <c r="F124" s="276" t="s">
        <v>638</v>
      </c>
      <c r="G124" s="277"/>
      <c r="H124" s="275"/>
      <c r="I124" s="275"/>
      <c r="J124" s="275" t="s">
        <v>639</v>
      </c>
      <c r="K124" s="302"/>
    </row>
    <row r="125" s="1" customFormat="1" ht="5.25" customHeight="1">
      <c r="B125" s="303"/>
      <c r="C125" s="278"/>
      <c r="D125" s="278"/>
      <c r="E125" s="278"/>
      <c r="F125" s="278"/>
      <c r="G125" s="304"/>
      <c r="H125" s="278"/>
      <c r="I125" s="278"/>
      <c r="J125" s="278"/>
      <c r="K125" s="305"/>
    </row>
    <row r="126" s="1" customFormat="1" ht="15" customHeight="1">
      <c r="B126" s="303"/>
      <c r="C126" s="258" t="s">
        <v>643</v>
      </c>
      <c r="D126" s="280"/>
      <c r="E126" s="280"/>
      <c r="F126" s="281" t="s">
        <v>640</v>
      </c>
      <c r="G126" s="258"/>
      <c r="H126" s="258" t="s">
        <v>680</v>
      </c>
      <c r="I126" s="258" t="s">
        <v>642</v>
      </c>
      <c r="J126" s="258">
        <v>120</v>
      </c>
      <c r="K126" s="306"/>
    </row>
    <row r="127" s="1" customFormat="1" ht="15" customHeight="1">
      <c r="B127" s="303"/>
      <c r="C127" s="258" t="s">
        <v>689</v>
      </c>
      <c r="D127" s="258"/>
      <c r="E127" s="258"/>
      <c r="F127" s="281" t="s">
        <v>640</v>
      </c>
      <c r="G127" s="258"/>
      <c r="H127" s="258" t="s">
        <v>690</v>
      </c>
      <c r="I127" s="258" t="s">
        <v>642</v>
      </c>
      <c r="J127" s="258" t="s">
        <v>691</v>
      </c>
      <c r="K127" s="306"/>
    </row>
    <row r="128" s="1" customFormat="1" ht="15" customHeight="1">
      <c r="B128" s="303"/>
      <c r="C128" s="258" t="s">
        <v>85</v>
      </c>
      <c r="D128" s="258"/>
      <c r="E128" s="258"/>
      <c r="F128" s="281" t="s">
        <v>640</v>
      </c>
      <c r="G128" s="258"/>
      <c r="H128" s="258" t="s">
        <v>692</v>
      </c>
      <c r="I128" s="258" t="s">
        <v>642</v>
      </c>
      <c r="J128" s="258" t="s">
        <v>691</v>
      </c>
      <c r="K128" s="306"/>
    </row>
    <row r="129" s="1" customFormat="1" ht="15" customHeight="1">
      <c r="B129" s="303"/>
      <c r="C129" s="258" t="s">
        <v>651</v>
      </c>
      <c r="D129" s="258"/>
      <c r="E129" s="258"/>
      <c r="F129" s="281" t="s">
        <v>646</v>
      </c>
      <c r="G129" s="258"/>
      <c r="H129" s="258" t="s">
        <v>652</v>
      </c>
      <c r="I129" s="258" t="s">
        <v>642</v>
      </c>
      <c r="J129" s="258">
        <v>15</v>
      </c>
      <c r="K129" s="306"/>
    </row>
    <row r="130" s="1" customFormat="1" ht="15" customHeight="1">
      <c r="B130" s="303"/>
      <c r="C130" s="284" t="s">
        <v>653</v>
      </c>
      <c r="D130" s="284"/>
      <c r="E130" s="284"/>
      <c r="F130" s="285" t="s">
        <v>646</v>
      </c>
      <c r="G130" s="284"/>
      <c r="H130" s="284" t="s">
        <v>654</v>
      </c>
      <c r="I130" s="284" t="s">
        <v>642</v>
      </c>
      <c r="J130" s="284">
        <v>15</v>
      </c>
      <c r="K130" s="306"/>
    </row>
    <row r="131" s="1" customFormat="1" ht="15" customHeight="1">
      <c r="B131" s="303"/>
      <c r="C131" s="284" t="s">
        <v>655</v>
      </c>
      <c r="D131" s="284"/>
      <c r="E131" s="284"/>
      <c r="F131" s="285" t="s">
        <v>646</v>
      </c>
      <c r="G131" s="284"/>
      <c r="H131" s="284" t="s">
        <v>656</v>
      </c>
      <c r="I131" s="284" t="s">
        <v>642</v>
      </c>
      <c r="J131" s="284">
        <v>20</v>
      </c>
      <c r="K131" s="306"/>
    </row>
    <row r="132" s="1" customFormat="1" ht="15" customHeight="1">
      <c r="B132" s="303"/>
      <c r="C132" s="284" t="s">
        <v>657</v>
      </c>
      <c r="D132" s="284"/>
      <c r="E132" s="284"/>
      <c r="F132" s="285" t="s">
        <v>646</v>
      </c>
      <c r="G132" s="284"/>
      <c r="H132" s="284" t="s">
        <v>658</v>
      </c>
      <c r="I132" s="284" t="s">
        <v>642</v>
      </c>
      <c r="J132" s="284">
        <v>20</v>
      </c>
      <c r="K132" s="306"/>
    </row>
    <row r="133" s="1" customFormat="1" ht="15" customHeight="1">
      <c r="B133" s="303"/>
      <c r="C133" s="258" t="s">
        <v>645</v>
      </c>
      <c r="D133" s="258"/>
      <c r="E133" s="258"/>
      <c r="F133" s="281" t="s">
        <v>646</v>
      </c>
      <c r="G133" s="258"/>
      <c r="H133" s="258" t="s">
        <v>680</v>
      </c>
      <c r="I133" s="258" t="s">
        <v>642</v>
      </c>
      <c r="J133" s="258">
        <v>50</v>
      </c>
      <c r="K133" s="306"/>
    </row>
    <row r="134" s="1" customFormat="1" ht="15" customHeight="1">
      <c r="B134" s="303"/>
      <c r="C134" s="258" t="s">
        <v>659</v>
      </c>
      <c r="D134" s="258"/>
      <c r="E134" s="258"/>
      <c r="F134" s="281" t="s">
        <v>646</v>
      </c>
      <c r="G134" s="258"/>
      <c r="H134" s="258" t="s">
        <v>680</v>
      </c>
      <c r="I134" s="258" t="s">
        <v>642</v>
      </c>
      <c r="J134" s="258">
        <v>50</v>
      </c>
      <c r="K134" s="306"/>
    </row>
    <row r="135" s="1" customFormat="1" ht="15" customHeight="1">
      <c r="B135" s="303"/>
      <c r="C135" s="258" t="s">
        <v>665</v>
      </c>
      <c r="D135" s="258"/>
      <c r="E135" s="258"/>
      <c r="F135" s="281" t="s">
        <v>646</v>
      </c>
      <c r="G135" s="258"/>
      <c r="H135" s="258" t="s">
        <v>680</v>
      </c>
      <c r="I135" s="258" t="s">
        <v>642</v>
      </c>
      <c r="J135" s="258">
        <v>50</v>
      </c>
      <c r="K135" s="306"/>
    </row>
    <row r="136" s="1" customFormat="1" ht="15" customHeight="1">
      <c r="B136" s="303"/>
      <c r="C136" s="258" t="s">
        <v>667</v>
      </c>
      <c r="D136" s="258"/>
      <c r="E136" s="258"/>
      <c r="F136" s="281" t="s">
        <v>646</v>
      </c>
      <c r="G136" s="258"/>
      <c r="H136" s="258" t="s">
        <v>680</v>
      </c>
      <c r="I136" s="258" t="s">
        <v>642</v>
      </c>
      <c r="J136" s="258">
        <v>50</v>
      </c>
      <c r="K136" s="306"/>
    </row>
    <row r="137" s="1" customFormat="1" ht="15" customHeight="1">
      <c r="B137" s="303"/>
      <c r="C137" s="258" t="s">
        <v>668</v>
      </c>
      <c r="D137" s="258"/>
      <c r="E137" s="258"/>
      <c r="F137" s="281" t="s">
        <v>646</v>
      </c>
      <c r="G137" s="258"/>
      <c r="H137" s="258" t="s">
        <v>693</v>
      </c>
      <c r="I137" s="258" t="s">
        <v>642</v>
      </c>
      <c r="J137" s="258">
        <v>255</v>
      </c>
      <c r="K137" s="306"/>
    </row>
    <row r="138" s="1" customFormat="1" ht="15" customHeight="1">
      <c r="B138" s="303"/>
      <c r="C138" s="258" t="s">
        <v>670</v>
      </c>
      <c r="D138" s="258"/>
      <c r="E138" s="258"/>
      <c r="F138" s="281" t="s">
        <v>640</v>
      </c>
      <c r="G138" s="258"/>
      <c r="H138" s="258" t="s">
        <v>694</v>
      </c>
      <c r="I138" s="258" t="s">
        <v>672</v>
      </c>
      <c r="J138" s="258"/>
      <c r="K138" s="306"/>
    </row>
    <row r="139" s="1" customFormat="1" ht="15" customHeight="1">
      <c r="B139" s="303"/>
      <c r="C139" s="258" t="s">
        <v>673</v>
      </c>
      <c r="D139" s="258"/>
      <c r="E139" s="258"/>
      <c r="F139" s="281" t="s">
        <v>640</v>
      </c>
      <c r="G139" s="258"/>
      <c r="H139" s="258" t="s">
        <v>695</v>
      </c>
      <c r="I139" s="258" t="s">
        <v>675</v>
      </c>
      <c r="J139" s="258"/>
      <c r="K139" s="306"/>
    </row>
    <row r="140" s="1" customFormat="1" ht="15" customHeight="1">
      <c r="B140" s="303"/>
      <c r="C140" s="258" t="s">
        <v>676</v>
      </c>
      <c r="D140" s="258"/>
      <c r="E140" s="258"/>
      <c r="F140" s="281" t="s">
        <v>640</v>
      </c>
      <c r="G140" s="258"/>
      <c r="H140" s="258" t="s">
        <v>676</v>
      </c>
      <c r="I140" s="258" t="s">
        <v>675</v>
      </c>
      <c r="J140" s="258"/>
      <c r="K140" s="306"/>
    </row>
    <row r="141" s="1" customFormat="1" ht="15" customHeight="1">
      <c r="B141" s="303"/>
      <c r="C141" s="258" t="s">
        <v>38</v>
      </c>
      <c r="D141" s="258"/>
      <c r="E141" s="258"/>
      <c r="F141" s="281" t="s">
        <v>640</v>
      </c>
      <c r="G141" s="258"/>
      <c r="H141" s="258" t="s">
        <v>696</v>
      </c>
      <c r="I141" s="258" t="s">
        <v>675</v>
      </c>
      <c r="J141" s="258"/>
      <c r="K141" s="306"/>
    </row>
    <row r="142" s="1" customFormat="1" ht="15" customHeight="1">
      <c r="B142" s="303"/>
      <c r="C142" s="258" t="s">
        <v>697</v>
      </c>
      <c r="D142" s="258"/>
      <c r="E142" s="258"/>
      <c r="F142" s="281" t="s">
        <v>640</v>
      </c>
      <c r="G142" s="258"/>
      <c r="H142" s="258" t="s">
        <v>698</v>
      </c>
      <c r="I142" s="258" t="s">
        <v>675</v>
      </c>
      <c r="J142" s="258"/>
      <c r="K142" s="306"/>
    </row>
    <row r="143" s="1" customFormat="1" ht="15" customHeight="1">
      <c r="B143" s="307"/>
      <c r="C143" s="308"/>
      <c r="D143" s="308"/>
      <c r="E143" s="308"/>
      <c r="F143" s="308"/>
      <c r="G143" s="308"/>
      <c r="H143" s="308"/>
      <c r="I143" s="308"/>
      <c r="J143" s="308"/>
      <c r="K143" s="309"/>
    </row>
    <row r="144" s="1" customFormat="1" ht="18.75" customHeight="1">
      <c r="B144" s="294"/>
      <c r="C144" s="294"/>
      <c r="D144" s="294"/>
      <c r="E144" s="294"/>
      <c r="F144" s="295"/>
      <c r="G144" s="294"/>
      <c r="H144" s="294"/>
      <c r="I144" s="294"/>
      <c r="J144" s="294"/>
      <c r="K144" s="294"/>
    </row>
    <row r="145" s="1" customFormat="1" ht="18.75" customHeight="1">
      <c r="B145" s="266"/>
      <c r="C145" s="266"/>
      <c r="D145" s="266"/>
      <c r="E145" s="266"/>
      <c r="F145" s="266"/>
      <c r="G145" s="266"/>
      <c r="H145" s="266"/>
      <c r="I145" s="266"/>
      <c r="J145" s="266"/>
      <c r="K145" s="266"/>
    </row>
    <row r="146" s="1" customFormat="1" ht="7.5" customHeight="1">
      <c r="B146" s="267"/>
      <c r="C146" s="268"/>
      <c r="D146" s="268"/>
      <c r="E146" s="268"/>
      <c r="F146" s="268"/>
      <c r="G146" s="268"/>
      <c r="H146" s="268"/>
      <c r="I146" s="268"/>
      <c r="J146" s="268"/>
      <c r="K146" s="269"/>
    </row>
    <row r="147" s="1" customFormat="1" ht="45" customHeight="1">
      <c r="B147" s="270"/>
      <c r="C147" s="271" t="s">
        <v>699</v>
      </c>
      <c r="D147" s="271"/>
      <c r="E147" s="271"/>
      <c r="F147" s="271"/>
      <c r="G147" s="271"/>
      <c r="H147" s="271"/>
      <c r="I147" s="271"/>
      <c r="J147" s="271"/>
      <c r="K147" s="272"/>
    </row>
    <row r="148" s="1" customFormat="1" ht="17.25" customHeight="1">
      <c r="B148" s="270"/>
      <c r="C148" s="273" t="s">
        <v>634</v>
      </c>
      <c r="D148" s="273"/>
      <c r="E148" s="273"/>
      <c r="F148" s="273" t="s">
        <v>635</v>
      </c>
      <c r="G148" s="274"/>
      <c r="H148" s="273" t="s">
        <v>54</v>
      </c>
      <c r="I148" s="273" t="s">
        <v>57</v>
      </c>
      <c r="J148" s="273" t="s">
        <v>636</v>
      </c>
      <c r="K148" s="272"/>
    </row>
    <row r="149" s="1" customFormat="1" ht="17.25" customHeight="1">
      <c r="B149" s="270"/>
      <c r="C149" s="275" t="s">
        <v>637</v>
      </c>
      <c r="D149" s="275"/>
      <c r="E149" s="275"/>
      <c r="F149" s="276" t="s">
        <v>638</v>
      </c>
      <c r="G149" s="277"/>
      <c r="H149" s="275"/>
      <c r="I149" s="275"/>
      <c r="J149" s="275" t="s">
        <v>639</v>
      </c>
      <c r="K149" s="272"/>
    </row>
    <row r="150" s="1" customFormat="1" ht="5.25" customHeight="1">
      <c r="B150" s="283"/>
      <c r="C150" s="278"/>
      <c r="D150" s="278"/>
      <c r="E150" s="278"/>
      <c r="F150" s="278"/>
      <c r="G150" s="279"/>
      <c r="H150" s="278"/>
      <c r="I150" s="278"/>
      <c r="J150" s="278"/>
      <c r="K150" s="306"/>
    </row>
    <row r="151" s="1" customFormat="1" ht="15" customHeight="1">
      <c r="B151" s="283"/>
      <c r="C151" s="310" t="s">
        <v>643</v>
      </c>
      <c r="D151" s="258"/>
      <c r="E151" s="258"/>
      <c r="F151" s="311" t="s">
        <v>640</v>
      </c>
      <c r="G151" s="258"/>
      <c r="H151" s="310" t="s">
        <v>680</v>
      </c>
      <c r="I151" s="310" t="s">
        <v>642</v>
      </c>
      <c r="J151" s="310">
        <v>120</v>
      </c>
      <c r="K151" s="306"/>
    </row>
    <row r="152" s="1" customFormat="1" ht="15" customHeight="1">
      <c r="B152" s="283"/>
      <c r="C152" s="310" t="s">
        <v>689</v>
      </c>
      <c r="D152" s="258"/>
      <c r="E152" s="258"/>
      <c r="F152" s="311" t="s">
        <v>640</v>
      </c>
      <c r="G152" s="258"/>
      <c r="H152" s="310" t="s">
        <v>700</v>
      </c>
      <c r="I152" s="310" t="s">
        <v>642</v>
      </c>
      <c r="J152" s="310" t="s">
        <v>691</v>
      </c>
      <c r="K152" s="306"/>
    </row>
    <row r="153" s="1" customFormat="1" ht="15" customHeight="1">
      <c r="B153" s="283"/>
      <c r="C153" s="310" t="s">
        <v>85</v>
      </c>
      <c r="D153" s="258"/>
      <c r="E153" s="258"/>
      <c r="F153" s="311" t="s">
        <v>640</v>
      </c>
      <c r="G153" s="258"/>
      <c r="H153" s="310" t="s">
        <v>701</v>
      </c>
      <c r="I153" s="310" t="s">
        <v>642</v>
      </c>
      <c r="J153" s="310" t="s">
        <v>691</v>
      </c>
      <c r="K153" s="306"/>
    </row>
    <row r="154" s="1" customFormat="1" ht="15" customHeight="1">
      <c r="B154" s="283"/>
      <c r="C154" s="310" t="s">
        <v>645</v>
      </c>
      <c r="D154" s="258"/>
      <c r="E154" s="258"/>
      <c r="F154" s="311" t="s">
        <v>646</v>
      </c>
      <c r="G154" s="258"/>
      <c r="H154" s="310" t="s">
        <v>680</v>
      </c>
      <c r="I154" s="310" t="s">
        <v>642</v>
      </c>
      <c r="J154" s="310">
        <v>50</v>
      </c>
      <c r="K154" s="306"/>
    </row>
    <row r="155" s="1" customFormat="1" ht="15" customHeight="1">
      <c r="B155" s="283"/>
      <c r="C155" s="310" t="s">
        <v>648</v>
      </c>
      <c r="D155" s="258"/>
      <c r="E155" s="258"/>
      <c r="F155" s="311" t="s">
        <v>640</v>
      </c>
      <c r="G155" s="258"/>
      <c r="H155" s="310" t="s">
        <v>680</v>
      </c>
      <c r="I155" s="310" t="s">
        <v>650</v>
      </c>
      <c r="J155" s="310"/>
      <c r="K155" s="306"/>
    </row>
    <row r="156" s="1" customFormat="1" ht="15" customHeight="1">
      <c r="B156" s="283"/>
      <c r="C156" s="310" t="s">
        <v>659</v>
      </c>
      <c r="D156" s="258"/>
      <c r="E156" s="258"/>
      <c r="F156" s="311" t="s">
        <v>646</v>
      </c>
      <c r="G156" s="258"/>
      <c r="H156" s="310" t="s">
        <v>680</v>
      </c>
      <c r="I156" s="310" t="s">
        <v>642</v>
      </c>
      <c r="J156" s="310">
        <v>50</v>
      </c>
      <c r="K156" s="306"/>
    </row>
    <row r="157" s="1" customFormat="1" ht="15" customHeight="1">
      <c r="B157" s="283"/>
      <c r="C157" s="310" t="s">
        <v>667</v>
      </c>
      <c r="D157" s="258"/>
      <c r="E157" s="258"/>
      <c r="F157" s="311" t="s">
        <v>646</v>
      </c>
      <c r="G157" s="258"/>
      <c r="H157" s="310" t="s">
        <v>680</v>
      </c>
      <c r="I157" s="310" t="s">
        <v>642</v>
      </c>
      <c r="J157" s="310">
        <v>50</v>
      </c>
      <c r="K157" s="306"/>
    </row>
    <row r="158" s="1" customFormat="1" ht="15" customHeight="1">
      <c r="B158" s="283"/>
      <c r="C158" s="310" t="s">
        <v>665</v>
      </c>
      <c r="D158" s="258"/>
      <c r="E158" s="258"/>
      <c r="F158" s="311" t="s">
        <v>646</v>
      </c>
      <c r="G158" s="258"/>
      <c r="H158" s="310" t="s">
        <v>680</v>
      </c>
      <c r="I158" s="310" t="s">
        <v>642</v>
      </c>
      <c r="J158" s="310">
        <v>50</v>
      </c>
      <c r="K158" s="306"/>
    </row>
    <row r="159" s="1" customFormat="1" ht="15" customHeight="1">
      <c r="B159" s="283"/>
      <c r="C159" s="310" t="s">
        <v>115</v>
      </c>
      <c r="D159" s="258"/>
      <c r="E159" s="258"/>
      <c r="F159" s="311" t="s">
        <v>640</v>
      </c>
      <c r="G159" s="258"/>
      <c r="H159" s="310" t="s">
        <v>702</v>
      </c>
      <c r="I159" s="310" t="s">
        <v>642</v>
      </c>
      <c r="J159" s="310" t="s">
        <v>703</v>
      </c>
      <c r="K159" s="306"/>
    </row>
    <row r="160" s="1" customFormat="1" ht="15" customHeight="1">
      <c r="B160" s="283"/>
      <c r="C160" s="310" t="s">
        <v>704</v>
      </c>
      <c r="D160" s="258"/>
      <c r="E160" s="258"/>
      <c r="F160" s="311" t="s">
        <v>640</v>
      </c>
      <c r="G160" s="258"/>
      <c r="H160" s="310" t="s">
        <v>705</v>
      </c>
      <c r="I160" s="310" t="s">
        <v>675</v>
      </c>
      <c r="J160" s="310"/>
      <c r="K160" s="306"/>
    </row>
    <row r="161" s="1" customFormat="1" ht="15" customHeight="1">
      <c r="B161" s="312"/>
      <c r="C161" s="292"/>
      <c r="D161" s="292"/>
      <c r="E161" s="292"/>
      <c r="F161" s="292"/>
      <c r="G161" s="292"/>
      <c r="H161" s="292"/>
      <c r="I161" s="292"/>
      <c r="J161" s="292"/>
      <c r="K161" s="313"/>
    </row>
    <row r="162" s="1" customFormat="1" ht="18.75" customHeight="1">
      <c r="B162" s="294"/>
      <c r="C162" s="304"/>
      <c r="D162" s="304"/>
      <c r="E162" s="304"/>
      <c r="F162" s="314"/>
      <c r="G162" s="304"/>
      <c r="H162" s="304"/>
      <c r="I162" s="304"/>
      <c r="J162" s="304"/>
      <c r="K162" s="294"/>
    </row>
    <row r="163" s="1" customFormat="1" ht="18.75" customHeight="1">
      <c r="B163" s="266"/>
      <c r="C163" s="266"/>
      <c r="D163" s="266"/>
      <c r="E163" s="266"/>
      <c r="F163" s="266"/>
      <c r="G163" s="266"/>
      <c r="H163" s="266"/>
      <c r="I163" s="266"/>
      <c r="J163" s="266"/>
      <c r="K163" s="266"/>
    </row>
    <row r="164" s="1" customFormat="1" ht="7.5" customHeight="1">
      <c r="B164" s="245"/>
      <c r="C164" s="246"/>
      <c r="D164" s="246"/>
      <c r="E164" s="246"/>
      <c r="F164" s="246"/>
      <c r="G164" s="246"/>
      <c r="H164" s="246"/>
      <c r="I164" s="246"/>
      <c r="J164" s="246"/>
      <c r="K164" s="247"/>
    </row>
    <row r="165" s="1" customFormat="1" ht="45" customHeight="1">
      <c r="B165" s="248"/>
      <c r="C165" s="249" t="s">
        <v>706</v>
      </c>
      <c r="D165" s="249"/>
      <c r="E165" s="249"/>
      <c r="F165" s="249"/>
      <c r="G165" s="249"/>
      <c r="H165" s="249"/>
      <c r="I165" s="249"/>
      <c r="J165" s="249"/>
      <c r="K165" s="250"/>
    </row>
    <row r="166" s="1" customFormat="1" ht="17.25" customHeight="1">
      <c r="B166" s="248"/>
      <c r="C166" s="273" t="s">
        <v>634</v>
      </c>
      <c r="D166" s="273"/>
      <c r="E166" s="273"/>
      <c r="F166" s="273" t="s">
        <v>635</v>
      </c>
      <c r="G166" s="315"/>
      <c r="H166" s="316" t="s">
        <v>54</v>
      </c>
      <c r="I166" s="316" t="s">
        <v>57</v>
      </c>
      <c r="J166" s="273" t="s">
        <v>636</v>
      </c>
      <c r="K166" s="250"/>
    </row>
    <row r="167" s="1" customFormat="1" ht="17.25" customHeight="1">
      <c r="B167" s="251"/>
      <c r="C167" s="275" t="s">
        <v>637</v>
      </c>
      <c r="D167" s="275"/>
      <c r="E167" s="275"/>
      <c r="F167" s="276" t="s">
        <v>638</v>
      </c>
      <c r="G167" s="317"/>
      <c r="H167" s="318"/>
      <c r="I167" s="318"/>
      <c r="J167" s="275" t="s">
        <v>639</v>
      </c>
      <c r="K167" s="253"/>
    </row>
    <row r="168" s="1" customFormat="1" ht="5.25" customHeight="1">
      <c r="B168" s="283"/>
      <c r="C168" s="278"/>
      <c r="D168" s="278"/>
      <c r="E168" s="278"/>
      <c r="F168" s="278"/>
      <c r="G168" s="279"/>
      <c r="H168" s="278"/>
      <c r="I168" s="278"/>
      <c r="J168" s="278"/>
      <c r="K168" s="306"/>
    </row>
    <row r="169" s="1" customFormat="1" ht="15" customHeight="1">
      <c r="B169" s="283"/>
      <c r="C169" s="258" t="s">
        <v>643</v>
      </c>
      <c r="D169" s="258"/>
      <c r="E169" s="258"/>
      <c r="F169" s="281" t="s">
        <v>640</v>
      </c>
      <c r="G169" s="258"/>
      <c r="H169" s="258" t="s">
        <v>680</v>
      </c>
      <c r="I169" s="258" t="s">
        <v>642</v>
      </c>
      <c r="J169" s="258">
        <v>120</v>
      </c>
      <c r="K169" s="306"/>
    </row>
    <row r="170" s="1" customFormat="1" ht="15" customHeight="1">
      <c r="B170" s="283"/>
      <c r="C170" s="258" t="s">
        <v>689</v>
      </c>
      <c r="D170" s="258"/>
      <c r="E170" s="258"/>
      <c r="F170" s="281" t="s">
        <v>640</v>
      </c>
      <c r="G170" s="258"/>
      <c r="H170" s="258" t="s">
        <v>690</v>
      </c>
      <c r="I170" s="258" t="s">
        <v>642</v>
      </c>
      <c r="J170" s="258" t="s">
        <v>691</v>
      </c>
      <c r="K170" s="306"/>
    </row>
    <row r="171" s="1" customFormat="1" ht="15" customHeight="1">
      <c r="B171" s="283"/>
      <c r="C171" s="258" t="s">
        <v>85</v>
      </c>
      <c r="D171" s="258"/>
      <c r="E171" s="258"/>
      <c r="F171" s="281" t="s">
        <v>640</v>
      </c>
      <c r="G171" s="258"/>
      <c r="H171" s="258" t="s">
        <v>707</v>
      </c>
      <c r="I171" s="258" t="s">
        <v>642</v>
      </c>
      <c r="J171" s="258" t="s">
        <v>691</v>
      </c>
      <c r="K171" s="306"/>
    </row>
    <row r="172" s="1" customFormat="1" ht="15" customHeight="1">
      <c r="B172" s="283"/>
      <c r="C172" s="258" t="s">
        <v>645</v>
      </c>
      <c r="D172" s="258"/>
      <c r="E172" s="258"/>
      <c r="F172" s="281" t="s">
        <v>646</v>
      </c>
      <c r="G172" s="258"/>
      <c r="H172" s="258" t="s">
        <v>707</v>
      </c>
      <c r="I172" s="258" t="s">
        <v>642</v>
      </c>
      <c r="J172" s="258">
        <v>50</v>
      </c>
      <c r="K172" s="306"/>
    </row>
    <row r="173" s="1" customFormat="1" ht="15" customHeight="1">
      <c r="B173" s="283"/>
      <c r="C173" s="258" t="s">
        <v>648</v>
      </c>
      <c r="D173" s="258"/>
      <c r="E173" s="258"/>
      <c r="F173" s="281" t="s">
        <v>640</v>
      </c>
      <c r="G173" s="258"/>
      <c r="H173" s="258" t="s">
        <v>707</v>
      </c>
      <c r="I173" s="258" t="s">
        <v>650</v>
      </c>
      <c r="J173" s="258"/>
      <c r="K173" s="306"/>
    </row>
    <row r="174" s="1" customFormat="1" ht="15" customHeight="1">
      <c r="B174" s="283"/>
      <c r="C174" s="258" t="s">
        <v>659</v>
      </c>
      <c r="D174" s="258"/>
      <c r="E174" s="258"/>
      <c r="F174" s="281" t="s">
        <v>646</v>
      </c>
      <c r="G174" s="258"/>
      <c r="H174" s="258" t="s">
        <v>707</v>
      </c>
      <c r="I174" s="258" t="s">
        <v>642</v>
      </c>
      <c r="J174" s="258">
        <v>50</v>
      </c>
      <c r="K174" s="306"/>
    </row>
    <row r="175" s="1" customFormat="1" ht="15" customHeight="1">
      <c r="B175" s="283"/>
      <c r="C175" s="258" t="s">
        <v>667</v>
      </c>
      <c r="D175" s="258"/>
      <c r="E175" s="258"/>
      <c r="F175" s="281" t="s">
        <v>646</v>
      </c>
      <c r="G175" s="258"/>
      <c r="H175" s="258" t="s">
        <v>707</v>
      </c>
      <c r="I175" s="258" t="s">
        <v>642</v>
      </c>
      <c r="J175" s="258">
        <v>50</v>
      </c>
      <c r="K175" s="306"/>
    </row>
    <row r="176" s="1" customFormat="1" ht="15" customHeight="1">
      <c r="B176" s="283"/>
      <c r="C176" s="258" t="s">
        <v>665</v>
      </c>
      <c r="D176" s="258"/>
      <c r="E176" s="258"/>
      <c r="F176" s="281" t="s">
        <v>646</v>
      </c>
      <c r="G176" s="258"/>
      <c r="H176" s="258" t="s">
        <v>707</v>
      </c>
      <c r="I176" s="258" t="s">
        <v>642</v>
      </c>
      <c r="J176" s="258">
        <v>50</v>
      </c>
      <c r="K176" s="306"/>
    </row>
    <row r="177" s="1" customFormat="1" ht="15" customHeight="1">
      <c r="B177" s="283"/>
      <c r="C177" s="258" t="s">
        <v>119</v>
      </c>
      <c r="D177" s="258"/>
      <c r="E177" s="258"/>
      <c r="F177" s="281" t="s">
        <v>640</v>
      </c>
      <c r="G177" s="258"/>
      <c r="H177" s="258" t="s">
        <v>708</v>
      </c>
      <c r="I177" s="258" t="s">
        <v>709</v>
      </c>
      <c r="J177" s="258"/>
      <c r="K177" s="306"/>
    </row>
    <row r="178" s="1" customFormat="1" ht="15" customHeight="1">
      <c r="B178" s="283"/>
      <c r="C178" s="258" t="s">
        <v>57</v>
      </c>
      <c r="D178" s="258"/>
      <c r="E178" s="258"/>
      <c r="F178" s="281" t="s">
        <v>640</v>
      </c>
      <c r="G178" s="258"/>
      <c r="H178" s="258" t="s">
        <v>710</v>
      </c>
      <c r="I178" s="258" t="s">
        <v>711</v>
      </c>
      <c r="J178" s="258">
        <v>1</v>
      </c>
      <c r="K178" s="306"/>
    </row>
    <row r="179" s="1" customFormat="1" ht="15" customHeight="1">
      <c r="B179" s="283"/>
      <c r="C179" s="258" t="s">
        <v>53</v>
      </c>
      <c r="D179" s="258"/>
      <c r="E179" s="258"/>
      <c r="F179" s="281" t="s">
        <v>640</v>
      </c>
      <c r="G179" s="258"/>
      <c r="H179" s="258" t="s">
        <v>712</v>
      </c>
      <c r="I179" s="258" t="s">
        <v>642</v>
      </c>
      <c r="J179" s="258">
        <v>20</v>
      </c>
      <c r="K179" s="306"/>
    </row>
    <row r="180" s="1" customFormat="1" ht="15" customHeight="1">
      <c r="B180" s="283"/>
      <c r="C180" s="258" t="s">
        <v>54</v>
      </c>
      <c r="D180" s="258"/>
      <c r="E180" s="258"/>
      <c r="F180" s="281" t="s">
        <v>640</v>
      </c>
      <c r="G180" s="258"/>
      <c r="H180" s="258" t="s">
        <v>713</v>
      </c>
      <c r="I180" s="258" t="s">
        <v>642</v>
      </c>
      <c r="J180" s="258">
        <v>255</v>
      </c>
      <c r="K180" s="306"/>
    </row>
    <row r="181" s="1" customFormat="1" ht="15" customHeight="1">
      <c r="B181" s="283"/>
      <c r="C181" s="258" t="s">
        <v>120</v>
      </c>
      <c r="D181" s="258"/>
      <c r="E181" s="258"/>
      <c r="F181" s="281" t="s">
        <v>640</v>
      </c>
      <c r="G181" s="258"/>
      <c r="H181" s="258" t="s">
        <v>604</v>
      </c>
      <c r="I181" s="258" t="s">
        <v>642</v>
      </c>
      <c r="J181" s="258">
        <v>10</v>
      </c>
      <c r="K181" s="306"/>
    </row>
    <row r="182" s="1" customFormat="1" ht="15" customHeight="1">
      <c r="B182" s="283"/>
      <c r="C182" s="258" t="s">
        <v>121</v>
      </c>
      <c r="D182" s="258"/>
      <c r="E182" s="258"/>
      <c r="F182" s="281" t="s">
        <v>640</v>
      </c>
      <c r="G182" s="258"/>
      <c r="H182" s="258" t="s">
        <v>714</v>
      </c>
      <c r="I182" s="258" t="s">
        <v>675</v>
      </c>
      <c r="J182" s="258"/>
      <c r="K182" s="306"/>
    </row>
    <row r="183" s="1" customFormat="1" ht="15" customHeight="1">
      <c r="B183" s="283"/>
      <c r="C183" s="258" t="s">
        <v>715</v>
      </c>
      <c r="D183" s="258"/>
      <c r="E183" s="258"/>
      <c r="F183" s="281" t="s">
        <v>640</v>
      </c>
      <c r="G183" s="258"/>
      <c r="H183" s="258" t="s">
        <v>716</v>
      </c>
      <c r="I183" s="258" t="s">
        <v>675</v>
      </c>
      <c r="J183" s="258"/>
      <c r="K183" s="306"/>
    </row>
    <row r="184" s="1" customFormat="1" ht="15" customHeight="1">
      <c r="B184" s="283"/>
      <c r="C184" s="258" t="s">
        <v>704</v>
      </c>
      <c r="D184" s="258"/>
      <c r="E184" s="258"/>
      <c r="F184" s="281" t="s">
        <v>640</v>
      </c>
      <c r="G184" s="258"/>
      <c r="H184" s="258" t="s">
        <v>717</v>
      </c>
      <c r="I184" s="258" t="s">
        <v>675</v>
      </c>
      <c r="J184" s="258"/>
      <c r="K184" s="306"/>
    </row>
    <row r="185" s="1" customFormat="1" ht="15" customHeight="1">
      <c r="B185" s="283"/>
      <c r="C185" s="258" t="s">
        <v>123</v>
      </c>
      <c r="D185" s="258"/>
      <c r="E185" s="258"/>
      <c r="F185" s="281" t="s">
        <v>646</v>
      </c>
      <c r="G185" s="258"/>
      <c r="H185" s="258" t="s">
        <v>718</v>
      </c>
      <c r="I185" s="258" t="s">
        <v>642</v>
      </c>
      <c r="J185" s="258">
        <v>50</v>
      </c>
      <c r="K185" s="306"/>
    </row>
    <row r="186" s="1" customFormat="1" ht="15" customHeight="1">
      <c r="B186" s="283"/>
      <c r="C186" s="258" t="s">
        <v>719</v>
      </c>
      <c r="D186" s="258"/>
      <c r="E186" s="258"/>
      <c r="F186" s="281" t="s">
        <v>646</v>
      </c>
      <c r="G186" s="258"/>
      <c r="H186" s="258" t="s">
        <v>720</v>
      </c>
      <c r="I186" s="258" t="s">
        <v>721</v>
      </c>
      <c r="J186" s="258"/>
      <c r="K186" s="306"/>
    </row>
    <row r="187" s="1" customFormat="1" ht="15" customHeight="1">
      <c r="B187" s="283"/>
      <c r="C187" s="258" t="s">
        <v>722</v>
      </c>
      <c r="D187" s="258"/>
      <c r="E187" s="258"/>
      <c r="F187" s="281" t="s">
        <v>646</v>
      </c>
      <c r="G187" s="258"/>
      <c r="H187" s="258" t="s">
        <v>723</v>
      </c>
      <c r="I187" s="258" t="s">
        <v>721</v>
      </c>
      <c r="J187" s="258"/>
      <c r="K187" s="306"/>
    </row>
    <row r="188" s="1" customFormat="1" ht="15" customHeight="1">
      <c r="B188" s="283"/>
      <c r="C188" s="258" t="s">
        <v>724</v>
      </c>
      <c r="D188" s="258"/>
      <c r="E188" s="258"/>
      <c r="F188" s="281" t="s">
        <v>646</v>
      </c>
      <c r="G188" s="258"/>
      <c r="H188" s="258" t="s">
        <v>725</v>
      </c>
      <c r="I188" s="258" t="s">
        <v>721</v>
      </c>
      <c r="J188" s="258"/>
      <c r="K188" s="306"/>
    </row>
    <row r="189" s="1" customFormat="1" ht="15" customHeight="1">
      <c r="B189" s="283"/>
      <c r="C189" s="319" t="s">
        <v>726</v>
      </c>
      <c r="D189" s="258"/>
      <c r="E189" s="258"/>
      <c r="F189" s="281" t="s">
        <v>646</v>
      </c>
      <c r="G189" s="258"/>
      <c r="H189" s="258" t="s">
        <v>727</v>
      </c>
      <c r="I189" s="258" t="s">
        <v>728</v>
      </c>
      <c r="J189" s="320" t="s">
        <v>729</v>
      </c>
      <c r="K189" s="306"/>
    </row>
    <row r="190" s="1" customFormat="1" ht="15" customHeight="1">
      <c r="B190" s="283"/>
      <c r="C190" s="319" t="s">
        <v>42</v>
      </c>
      <c r="D190" s="258"/>
      <c r="E190" s="258"/>
      <c r="F190" s="281" t="s">
        <v>640</v>
      </c>
      <c r="G190" s="258"/>
      <c r="H190" s="255" t="s">
        <v>730</v>
      </c>
      <c r="I190" s="258" t="s">
        <v>731</v>
      </c>
      <c r="J190" s="258"/>
      <c r="K190" s="306"/>
    </row>
    <row r="191" s="1" customFormat="1" ht="15" customHeight="1">
      <c r="B191" s="283"/>
      <c r="C191" s="319" t="s">
        <v>732</v>
      </c>
      <c r="D191" s="258"/>
      <c r="E191" s="258"/>
      <c r="F191" s="281" t="s">
        <v>640</v>
      </c>
      <c r="G191" s="258"/>
      <c r="H191" s="258" t="s">
        <v>733</v>
      </c>
      <c r="I191" s="258" t="s">
        <v>675</v>
      </c>
      <c r="J191" s="258"/>
      <c r="K191" s="306"/>
    </row>
    <row r="192" s="1" customFormat="1" ht="15" customHeight="1">
      <c r="B192" s="283"/>
      <c r="C192" s="319" t="s">
        <v>734</v>
      </c>
      <c r="D192" s="258"/>
      <c r="E192" s="258"/>
      <c r="F192" s="281" t="s">
        <v>640</v>
      </c>
      <c r="G192" s="258"/>
      <c r="H192" s="258" t="s">
        <v>735</v>
      </c>
      <c r="I192" s="258" t="s">
        <v>675</v>
      </c>
      <c r="J192" s="258"/>
      <c r="K192" s="306"/>
    </row>
    <row r="193" s="1" customFormat="1" ht="15" customHeight="1">
      <c r="B193" s="283"/>
      <c r="C193" s="319" t="s">
        <v>736</v>
      </c>
      <c r="D193" s="258"/>
      <c r="E193" s="258"/>
      <c r="F193" s="281" t="s">
        <v>646</v>
      </c>
      <c r="G193" s="258"/>
      <c r="H193" s="258" t="s">
        <v>737</v>
      </c>
      <c r="I193" s="258" t="s">
        <v>675</v>
      </c>
      <c r="J193" s="258"/>
      <c r="K193" s="306"/>
    </row>
    <row r="194" s="1" customFormat="1" ht="15" customHeight="1">
      <c r="B194" s="312"/>
      <c r="C194" s="321"/>
      <c r="D194" s="292"/>
      <c r="E194" s="292"/>
      <c r="F194" s="292"/>
      <c r="G194" s="292"/>
      <c r="H194" s="292"/>
      <c r="I194" s="292"/>
      <c r="J194" s="292"/>
      <c r="K194" s="313"/>
    </row>
    <row r="195" s="1" customFormat="1" ht="18.75" customHeight="1">
      <c r="B195" s="294"/>
      <c r="C195" s="304"/>
      <c r="D195" s="304"/>
      <c r="E195" s="304"/>
      <c r="F195" s="314"/>
      <c r="G195" s="304"/>
      <c r="H195" s="304"/>
      <c r="I195" s="304"/>
      <c r="J195" s="304"/>
      <c r="K195" s="294"/>
    </row>
    <row r="196" s="1" customFormat="1" ht="18.75" customHeight="1">
      <c r="B196" s="294"/>
      <c r="C196" s="304"/>
      <c r="D196" s="304"/>
      <c r="E196" s="304"/>
      <c r="F196" s="314"/>
      <c r="G196" s="304"/>
      <c r="H196" s="304"/>
      <c r="I196" s="304"/>
      <c r="J196" s="304"/>
      <c r="K196" s="294"/>
    </row>
    <row r="197" s="1" customFormat="1" ht="18.75" customHeight="1">
      <c r="B197" s="266"/>
      <c r="C197" s="266"/>
      <c r="D197" s="266"/>
      <c r="E197" s="266"/>
      <c r="F197" s="266"/>
      <c r="G197" s="266"/>
      <c r="H197" s="266"/>
      <c r="I197" s="266"/>
      <c r="J197" s="266"/>
      <c r="K197" s="266"/>
    </row>
    <row r="198" s="1" customFormat="1" ht="13.5">
      <c r="B198" s="245"/>
      <c r="C198" s="246"/>
      <c r="D198" s="246"/>
      <c r="E198" s="246"/>
      <c r="F198" s="246"/>
      <c r="G198" s="246"/>
      <c r="H198" s="246"/>
      <c r="I198" s="246"/>
      <c r="J198" s="246"/>
      <c r="K198" s="247"/>
    </row>
    <row r="199" s="1" customFormat="1" ht="21">
      <c r="B199" s="248"/>
      <c r="C199" s="249" t="s">
        <v>738</v>
      </c>
      <c r="D199" s="249"/>
      <c r="E199" s="249"/>
      <c r="F199" s="249"/>
      <c r="G199" s="249"/>
      <c r="H199" s="249"/>
      <c r="I199" s="249"/>
      <c r="J199" s="249"/>
      <c r="K199" s="250"/>
    </row>
    <row r="200" s="1" customFormat="1" ht="25.5" customHeight="1">
      <c r="B200" s="248"/>
      <c r="C200" s="322" t="s">
        <v>739</v>
      </c>
      <c r="D200" s="322"/>
      <c r="E200" s="322"/>
      <c r="F200" s="322" t="s">
        <v>740</v>
      </c>
      <c r="G200" s="323"/>
      <c r="H200" s="322" t="s">
        <v>741</v>
      </c>
      <c r="I200" s="322"/>
      <c r="J200" s="322"/>
      <c r="K200" s="250"/>
    </row>
    <row r="201" s="1" customFormat="1" ht="5.25" customHeight="1">
      <c r="B201" s="283"/>
      <c r="C201" s="278"/>
      <c r="D201" s="278"/>
      <c r="E201" s="278"/>
      <c r="F201" s="278"/>
      <c r="G201" s="304"/>
      <c r="H201" s="278"/>
      <c r="I201" s="278"/>
      <c r="J201" s="278"/>
      <c r="K201" s="306"/>
    </row>
    <row r="202" s="1" customFormat="1" ht="15" customHeight="1">
      <c r="B202" s="283"/>
      <c r="C202" s="258" t="s">
        <v>731</v>
      </c>
      <c r="D202" s="258"/>
      <c r="E202" s="258"/>
      <c r="F202" s="281" t="s">
        <v>43</v>
      </c>
      <c r="G202" s="258"/>
      <c r="H202" s="258" t="s">
        <v>742</v>
      </c>
      <c r="I202" s="258"/>
      <c r="J202" s="258"/>
      <c r="K202" s="306"/>
    </row>
    <row r="203" s="1" customFormat="1" ht="15" customHeight="1">
      <c r="B203" s="283"/>
      <c r="C203" s="258"/>
      <c r="D203" s="258"/>
      <c r="E203" s="258"/>
      <c r="F203" s="281" t="s">
        <v>44</v>
      </c>
      <c r="G203" s="258"/>
      <c r="H203" s="258" t="s">
        <v>743</v>
      </c>
      <c r="I203" s="258"/>
      <c r="J203" s="258"/>
      <c r="K203" s="306"/>
    </row>
    <row r="204" s="1" customFormat="1" ht="15" customHeight="1">
      <c r="B204" s="283"/>
      <c r="C204" s="258"/>
      <c r="D204" s="258"/>
      <c r="E204" s="258"/>
      <c r="F204" s="281" t="s">
        <v>47</v>
      </c>
      <c r="G204" s="258"/>
      <c r="H204" s="258" t="s">
        <v>744</v>
      </c>
      <c r="I204" s="258"/>
      <c r="J204" s="258"/>
      <c r="K204" s="306"/>
    </row>
    <row r="205" s="1" customFormat="1" ht="15" customHeight="1">
      <c r="B205" s="283"/>
      <c r="C205" s="258"/>
      <c r="D205" s="258"/>
      <c r="E205" s="258"/>
      <c r="F205" s="281" t="s">
        <v>45</v>
      </c>
      <c r="G205" s="258"/>
      <c r="H205" s="258" t="s">
        <v>745</v>
      </c>
      <c r="I205" s="258"/>
      <c r="J205" s="258"/>
      <c r="K205" s="306"/>
    </row>
    <row r="206" s="1" customFormat="1" ht="15" customHeight="1">
      <c r="B206" s="283"/>
      <c r="C206" s="258"/>
      <c r="D206" s="258"/>
      <c r="E206" s="258"/>
      <c r="F206" s="281" t="s">
        <v>46</v>
      </c>
      <c r="G206" s="258"/>
      <c r="H206" s="258" t="s">
        <v>746</v>
      </c>
      <c r="I206" s="258"/>
      <c r="J206" s="258"/>
      <c r="K206" s="306"/>
    </row>
    <row r="207" s="1" customFormat="1" ht="15" customHeight="1">
      <c r="B207" s="283"/>
      <c r="C207" s="258"/>
      <c r="D207" s="258"/>
      <c r="E207" s="258"/>
      <c r="F207" s="281"/>
      <c r="G207" s="258"/>
      <c r="H207" s="258"/>
      <c r="I207" s="258"/>
      <c r="J207" s="258"/>
      <c r="K207" s="306"/>
    </row>
    <row r="208" s="1" customFormat="1" ht="15" customHeight="1">
      <c r="B208" s="283"/>
      <c r="C208" s="258" t="s">
        <v>687</v>
      </c>
      <c r="D208" s="258"/>
      <c r="E208" s="258"/>
      <c r="F208" s="281" t="s">
        <v>78</v>
      </c>
      <c r="G208" s="258"/>
      <c r="H208" s="258" t="s">
        <v>747</v>
      </c>
      <c r="I208" s="258"/>
      <c r="J208" s="258"/>
      <c r="K208" s="306"/>
    </row>
    <row r="209" s="1" customFormat="1" ht="15" customHeight="1">
      <c r="B209" s="283"/>
      <c r="C209" s="258"/>
      <c r="D209" s="258"/>
      <c r="E209" s="258"/>
      <c r="F209" s="281" t="s">
        <v>584</v>
      </c>
      <c r="G209" s="258"/>
      <c r="H209" s="258" t="s">
        <v>585</v>
      </c>
      <c r="I209" s="258"/>
      <c r="J209" s="258"/>
      <c r="K209" s="306"/>
    </row>
    <row r="210" s="1" customFormat="1" ht="15" customHeight="1">
      <c r="B210" s="283"/>
      <c r="C210" s="258"/>
      <c r="D210" s="258"/>
      <c r="E210" s="258"/>
      <c r="F210" s="281" t="s">
        <v>582</v>
      </c>
      <c r="G210" s="258"/>
      <c r="H210" s="258" t="s">
        <v>748</v>
      </c>
      <c r="I210" s="258"/>
      <c r="J210" s="258"/>
      <c r="K210" s="306"/>
    </row>
    <row r="211" s="1" customFormat="1" ht="15" customHeight="1">
      <c r="B211" s="324"/>
      <c r="C211" s="258"/>
      <c r="D211" s="258"/>
      <c r="E211" s="258"/>
      <c r="F211" s="281" t="s">
        <v>105</v>
      </c>
      <c r="G211" s="319"/>
      <c r="H211" s="310" t="s">
        <v>586</v>
      </c>
      <c r="I211" s="310"/>
      <c r="J211" s="310"/>
      <c r="K211" s="325"/>
    </row>
    <row r="212" s="1" customFormat="1" ht="15" customHeight="1">
      <c r="B212" s="324"/>
      <c r="C212" s="258"/>
      <c r="D212" s="258"/>
      <c r="E212" s="258"/>
      <c r="F212" s="281" t="s">
        <v>587</v>
      </c>
      <c r="G212" s="319"/>
      <c r="H212" s="310" t="s">
        <v>749</v>
      </c>
      <c r="I212" s="310"/>
      <c r="J212" s="310"/>
      <c r="K212" s="325"/>
    </row>
    <row r="213" s="1" customFormat="1" ht="15" customHeight="1">
      <c r="B213" s="324"/>
      <c r="C213" s="258"/>
      <c r="D213" s="258"/>
      <c r="E213" s="258"/>
      <c r="F213" s="281"/>
      <c r="G213" s="319"/>
      <c r="H213" s="310"/>
      <c r="I213" s="310"/>
      <c r="J213" s="310"/>
      <c r="K213" s="325"/>
    </row>
    <row r="214" s="1" customFormat="1" ht="15" customHeight="1">
      <c r="B214" s="324"/>
      <c r="C214" s="258" t="s">
        <v>711</v>
      </c>
      <c r="D214" s="258"/>
      <c r="E214" s="258"/>
      <c r="F214" s="281">
        <v>1</v>
      </c>
      <c r="G214" s="319"/>
      <c r="H214" s="310" t="s">
        <v>750</v>
      </c>
      <c r="I214" s="310"/>
      <c r="J214" s="310"/>
      <c r="K214" s="325"/>
    </row>
    <row r="215" s="1" customFormat="1" ht="15" customHeight="1">
      <c r="B215" s="324"/>
      <c r="C215" s="258"/>
      <c r="D215" s="258"/>
      <c r="E215" s="258"/>
      <c r="F215" s="281">
        <v>2</v>
      </c>
      <c r="G215" s="319"/>
      <c r="H215" s="310" t="s">
        <v>751</v>
      </c>
      <c r="I215" s="310"/>
      <c r="J215" s="310"/>
      <c r="K215" s="325"/>
    </row>
    <row r="216" s="1" customFormat="1" ht="15" customHeight="1">
      <c r="B216" s="324"/>
      <c r="C216" s="258"/>
      <c r="D216" s="258"/>
      <c r="E216" s="258"/>
      <c r="F216" s="281">
        <v>3</v>
      </c>
      <c r="G216" s="319"/>
      <c r="H216" s="310" t="s">
        <v>752</v>
      </c>
      <c r="I216" s="310"/>
      <c r="J216" s="310"/>
      <c r="K216" s="325"/>
    </row>
    <row r="217" s="1" customFormat="1" ht="15" customHeight="1">
      <c r="B217" s="324"/>
      <c r="C217" s="258"/>
      <c r="D217" s="258"/>
      <c r="E217" s="258"/>
      <c r="F217" s="281">
        <v>4</v>
      </c>
      <c r="G217" s="319"/>
      <c r="H217" s="310" t="s">
        <v>753</v>
      </c>
      <c r="I217" s="310"/>
      <c r="J217" s="310"/>
      <c r="K217" s="325"/>
    </row>
    <row r="218" s="1" customFormat="1" ht="12.75" customHeight="1">
      <c r="B218" s="326"/>
      <c r="C218" s="327"/>
      <c r="D218" s="327"/>
      <c r="E218" s="327"/>
      <c r="F218" s="327"/>
      <c r="G218" s="327"/>
      <c r="H218" s="327"/>
      <c r="I218" s="327"/>
      <c r="J218" s="327"/>
      <c r="K218" s="32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Jung Milan</dc:creator>
  <cp:lastModifiedBy>Jung Milan</cp:lastModifiedBy>
  <dcterms:created xsi:type="dcterms:W3CDTF">2023-04-03T04:10:05Z</dcterms:created>
  <dcterms:modified xsi:type="dcterms:W3CDTF">2023-04-03T04:10:14Z</dcterms:modified>
</cp:coreProperties>
</file>