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E.2. 1 - Stavební část" sheetId="2" r:id="rId2"/>
    <sheet name="E.2. 1.1 - Demolice, bour..." sheetId="3" r:id="rId3"/>
    <sheet name="E.2. 9 - Informační systé..." sheetId="4" r:id="rId4"/>
    <sheet name="E.2.10 - Umělé osvětlení ..." sheetId="5" r:id="rId5"/>
    <sheet name="E.2.13 - Vybavení budov" sheetId="6" r:id="rId6"/>
    <sheet name="SO 02 - Deštová kanalizace" sheetId="7" r:id="rId7"/>
    <sheet name="SO 03 - Zpevněné plochy" sheetId="8" r:id="rId8"/>
    <sheet name="VO - Všeobecný objekt" sheetId="9" r:id="rId9"/>
    <sheet name="Pokyny pro vyplnění" sheetId="10" r:id="rId10"/>
  </sheets>
  <definedNames>
    <definedName name="_xlnm.Print_Area" localSheetId="0">'Rekapitulace stavby'!$D$4:$AO$36,'Rekapitulace stavby'!$C$42:$AQ$64</definedName>
    <definedName name="_xlnm.Print_Titles" localSheetId="0">'Rekapitulace stavby'!$52:$52</definedName>
    <definedName name="_xlnm._FilterDatabase" localSheetId="1" hidden="1">'E.2. 1 - Stavební část'!$C$116:$K$784</definedName>
    <definedName name="_xlnm.Print_Area" localSheetId="1">'E.2. 1 - Stavební část'!$C$4:$J$41,'E.2. 1 - Stavební část'!$C$47:$J$96,'E.2. 1 - Stavební část'!$C$102:$K$784</definedName>
    <definedName name="_xlnm.Print_Titles" localSheetId="1">'E.2. 1 - Stavební část'!$116:$116</definedName>
    <definedName name="_xlnm._FilterDatabase" localSheetId="2" hidden="1">'E.2. 1.1 - Demolice, bour...'!$C$97:$K$347</definedName>
    <definedName name="_xlnm.Print_Area" localSheetId="2">'E.2. 1.1 - Demolice, bour...'!$C$4:$J$41,'E.2. 1.1 - Demolice, bour...'!$C$47:$J$77,'E.2. 1.1 - Demolice, bour...'!$C$83:$K$347</definedName>
    <definedName name="_xlnm.Print_Titles" localSheetId="2">'E.2. 1.1 - Demolice, bour...'!$97:$97</definedName>
    <definedName name="_xlnm._FilterDatabase" localSheetId="3" hidden="1">'E.2. 9 - Informační systé...'!$C$85:$K$95</definedName>
    <definedName name="_xlnm.Print_Area" localSheetId="3">'E.2. 9 - Informační systé...'!$C$4:$J$41,'E.2. 9 - Informační systé...'!$C$47:$J$65,'E.2. 9 - Informační systé...'!$C$71:$K$95</definedName>
    <definedName name="_xlnm.Print_Titles" localSheetId="3">'E.2. 9 - Informační systé...'!$85:$85</definedName>
    <definedName name="_xlnm._FilterDatabase" localSheetId="4" hidden="1">'E.2.10 - Umělé osvětlení ...'!$C$90:$K$160</definedName>
    <definedName name="_xlnm.Print_Area" localSheetId="4">'E.2.10 - Umělé osvětlení ...'!$C$4:$J$41,'E.2.10 - Umělé osvětlení ...'!$C$47:$J$70,'E.2.10 - Umělé osvětlení ...'!$C$76:$K$160</definedName>
    <definedName name="_xlnm.Print_Titles" localSheetId="4">'E.2.10 - Umělé osvětlení ...'!$90:$90</definedName>
    <definedName name="_xlnm._FilterDatabase" localSheetId="5" hidden="1">'E.2.13 - Vybavení budov'!$C$85:$K$97</definedName>
    <definedName name="_xlnm.Print_Area" localSheetId="5">'E.2.13 - Vybavení budov'!$C$4:$J$41,'E.2.13 - Vybavení budov'!$C$47:$J$65,'E.2.13 - Vybavení budov'!$C$71:$K$97</definedName>
    <definedName name="_xlnm.Print_Titles" localSheetId="5">'E.2.13 - Vybavení budov'!$85:$85</definedName>
    <definedName name="_xlnm._FilterDatabase" localSheetId="6" hidden="1">'SO 02 - Deštová kanalizace'!$C$97:$K$315</definedName>
    <definedName name="_xlnm.Print_Area" localSheetId="6">'SO 02 - Deštová kanalizace'!$C$4:$J$39,'SO 02 - Deštová kanalizace'!$C$45:$J$79,'SO 02 - Deštová kanalizace'!$C$85:$K$315</definedName>
    <definedName name="_xlnm.Print_Titles" localSheetId="6">'SO 02 - Deštová kanalizace'!$97:$97</definedName>
    <definedName name="_xlnm._FilterDatabase" localSheetId="7" hidden="1">'SO 03 - Zpevněné plochy'!$C$93:$K$246</definedName>
    <definedName name="_xlnm.Print_Area" localSheetId="7">'SO 03 - Zpevněné plochy'!$C$4:$J$39,'SO 03 - Zpevněné plochy'!$C$45:$J$75,'SO 03 - Zpevněné plochy'!$C$81:$K$246</definedName>
    <definedName name="_xlnm.Print_Titles" localSheetId="7">'SO 03 - Zpevněné plochy'!$93:$93</definedName>
    <definedName name="_xlnm._FilterDatabase" localSheetId="8" hidden="1">'VO - Všeobecný objekt'!$C$80:$K$100</definedName>
    <definedName name="_xlnm.Print_Area" localSheetId="8">'VO - Všeobecný objekt'!$C$4:$J$39,'VO - Všeobecný objekt'!$C$45:$J$62,'VO - Všeobecný objekt'!$C$68:$K$100</definedName>
    <definedName name="_xlnm.Print_Titles" localSheetId="8">'VO - Všeobecný objekt'!$80:$80</definedName>
    <definedName name="_xlnm.Print_Area" localSheetId="9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9" l="1" r="J37"/>
  <c r="J36"/>
  <c i="1" r="AY63"/>
  <c i="9" r="J35"/>
  <c i="1" r="AX63"/>
  <c i="9" r="BI98"/>
  <c r="BH98"/>
  <c r="BF98"/>
  <c r="BE98"/>
  <c r="T98"/>
  <c r="R98"/>
  <c r="P98"/>
  <c r="BI95"/>
  <c r="BH95"/>
  <c r="BF95"/>
  <c r="BE95"/>
  <c r="T95"/>
  <c r="R95"/>
  <c r="P95"/>
  <c r="BI91"/>
  <c r="BH91"/>
  <c r="BF91"/>
  <c r="BE91"/>
  <c r="T91"/>
  <c r="R91"/>
  <c r="P91"/>
  <c r="BI88"/>
  <c r="BH88"/>
  <c r="BF88"/>
  <c r="BE88"/>
  <c r="T88"/>
  <c r="R88"/>
  <c r="P88"/>
  <c r="BI86"/>
  <c r="BH86"/>
  <c r="BF86"/>
  <c r="BE86"/>
  <c r="T86"/>
  <c r="R86"/>
  <c r="P86"/>
  <c r="BI83"/>
  <c r="BH83"/>
  <c r="BF83"/>
  <c r="BE83"/>
  <c r="T83"/>
  <c r="R83"/>
  <c r="P83"/>
  <c r="J78"/>
  <c r="J77"/>
  <c r="F77"/>
  <c r="F75"/>
  <c r="E73"/>
  <c r="J55"/>
  <c r="J54"/>
  <c r="F54"/>
  <c r="F52"/>
  <c r="E50"/>
  <c r="J18"/>
  <c r="E18"/>
  <c r="F78"/>
  <c r="J17"/>
  <c r="J12"/>
  <c r="J75"/>
  <c r="E7"/>
  <c r="E71"/>
  <c i="8" r="J37"/>
  <c r="J36"/>
  <c i="1" r="AY62"/>
  <c i="8" r="J35"/>
  <c i="1" r="AX62"/>
  <c i="8" r="BI245"/>
  <c r="BH245"/>
  <c r="BF245"/>
  <c r="BE245"/>
  <c r="T245"/>
  <c r="T244"/>
  <c r="R245"/>
  <c r="R244"/>
  <c r="P245"/>
  <c r="P244"/>
  <c r="BI236"/>
  <c r="BH236"/>
  <c r="BF236"/>
  <c r="BE236"/>
  <c r="T236"/>
  <c r="R236"/>
  <c r="P236"/>
  <c r="BI228"/>
  <c r="BH228"/>
  <c r="BF228"/>
  <c r="BE228"/>
  <c r="T228"/>
  <c r="R228"/>
  <c r="P228"/>
  <c r="BI216"/>
  <c r="BH216"/>
  <c r="BF216"/>
  <c r="BE216"/>
  <c r="T216"/>
  <c r="R216"/>
  <c r="P216"/>
  <c r="BI214"/>
  <c r="BH214"/>
  <c r="BF214"/>
  <c r="BE214"/>
  <c r="T214"/>
  <c r="R214"/>
  <c r="P214"/>
  <c r="BI210"/>
  <c r="BH210"/>
  <c r="BF210"/>
  <c r="BE210"/>
  <c r="T210"/>
  <c r="R210"/>
  <c r="P210"/>
  <c r="BI203"/>
  <c r="BH203"/>
  <c r="BF203"/>
  <c r="BE203"/>
  <c r="T203"/>
  <c r="T202"/>
  <c r="T201"/>
  <c r="R203"/>
  <c r="R202"/>
  <c r="R201"/>
  <c r="P203"/>
  <c r="P202"/>
  <c r="P201"/>
  <c r="BI197"/>
  <c r="BH197"/>
  <c r="BF197"/>
  <c r="BE197"/>
  <c r="T197"/>
  <c r="R197"/>
  <c r="P197"/>
  <c r="BI186"/>
  <c r="BH186"/>
  <c r="BF186"/>
  <c r="BE186"/>
  <c r="T186"/>
  <c r="R186"/>
  <c r="P186"/>
  <c r="BI173"/>
  <c r="BH173"/>
  <c r="BF173"/>
  <c r="BE173"/>
  <c r="T173"/>
  <c r="R173"/>
  <c r="P173"/>
  <c r="BI163"/>
  <c r="BH163"/>
  <c r="BF163"/>
  <c r="BE163"/>
  <c r="T163"/>
  <c r="T158"/>
  <c r="R163"/>
  <c r="R158"/>
  <c r="P163"/>
  <c r="P158"/>
  <c r="BI159"/>
  <c r="BH159"/>
  <c r="BF159"/>
  <c r="BE159"/>
  <c r="T159"/>
  <c r="R159"/>
  <c r="P159"/>
  <c r="BI153"/>
  <c r="BH153"/>
  <c r="BF153"/>
  <c r="BE153"/>
  <c r="T153"/>
  <c r="R153"/>
  <c r="P153"/>
  <c r="BI148"/>
  <c r="BH148"/>
  <c r="BF148"/>
  <c r="BE148"/>
  <c r="T148"/>
  <c r="R148"/>
  <c r="P148"/>
  <c r="BI146"/>
  <c r="BH146"/>
  <c r="BF146"/>
  <c r="BE146"/>
  <c r="T146"/>
  <c r="R146"/>
  <c r="P146"/>
  <c r="BI142"/>
  <c r="BH142"/>
  <c r="BF142"/>
  <c r="BE142"/>
  <c r="T142"/>
  <c r="R142"/>
  <c r="P142"/>
  <c r="BI139"/>
  <c r="BH139"/>
  <c r="BF139"/>
  <c r="BE139"/>
  <c r="T139"/>
  <c r="R139"/>
  <c r="P139"/>
  <c r="BI135"/>
  <c r="BH135"/>
  <c r="BF135"/>
  <c r="BE135"/>
  <c r="T135"/>
  <c r="R135"/>
  <c r="P135"/>
  <c r="BI130"/>
  <c r="BH130"/>
  <c r="BF130"/>
  <c r="BE130"/>
  <c r="T130"/>
  <c r="R130"/>
  <c r="P130"/>
  <c r="BI126"/>
  <c r="BH126"/>
  <c r="BF126"/>
  <c r="BE126"/>
  <c r="T126"/>
  <c r="R126"/>
  <c r="P126"/>
  <c r="BI121"/>
  <c r="BH121"/>
  <c r="BF121"/>
  <c r="BE121"/>
  <c r="T121"/>
  <c r="R121"/>
  <c r="P121"/>
  <c r="BI117"/>
  <c r="BH117"/>
  <c r="BF117"/>
  <c r="BE117"/>
  <c r="T117"/>
  <c r="R117"/>
  <c r="P117"/>
  <c r="BI103"/>
  <c r="BH103"/>
  <c r="BF103"/>
  <c r="BE103"/>
  <c r="T103"/>
  <c r="T102"/>
  <c r="R103"/>
  <c r="R102"/>
  <c r="P103"/>
  <c r="P102"/>
  <c r="BI98"/>
  <c r="BH98"/>
  <c r="BF98"/>
  <c r="BE98"/>
  <c r="T98"/>
  <c r="T97"/>
  <c r="R98"/>
  <c r="R97"/>
  <c r="P98"/>
  <c r="P97"/>
  <c r="J91"/>
  <c r="J90"/>
  <c r="F90"/>
  <c r="F88"/>
  <c r="E86"/>
  <c r="J55"/>
  <c r="J54"/>
  <c r="F54"/>
  <c r="F52"/>
  <c r="E50"/>
  <c r="J18"/>
  <c r="E18"/>
  <c r="F91"/>
  <c r="J17"/>
  <c r="J12"/>
  <c r="J88"/>
  <c r="E7"/>
  <c r="E84"/>
  <c i="7" r="J294"/>
  <c r="J37"/>
  <c r="J36"/>
  <c i="1" r="AY61"/>
  <c i="7" r="J35"/>
  <c i="1" r="AX61"/>
  <c i="7" r="BI314"/>
  <c r="BH314"/>
  <c r="BF314"/>
  <c r="BE314"/>
  <c r="T314"/>
  <c r="R314"/>
  <c r="P314"/>
  <c r="BI312"/>
  <c r="BH312"/>
  <c r="BF312"/>
  <c r="BE312"/>
  <c r="T312"/>
  <c r="R312"/>
  <c r="P312"/>
  <c r="BI310"/>
  <c r="BH310"/>
  <c r="BF310"/>
  <c r="BE310"/>
  <c r="T310"/>
  <c r="R310"/>
  <c r="P310"/>
  <c r="BI307"/>
  <c r="BH307"/>
  <c r="BF307"/>
  <c r="BE307"/>
  <c r="T307"/>
  <c r="R307"/>
  <c r="P307"/>
  <c r="BI305"/>
  <c r="BH305"/>
  <c r="BF305"/>
  <c r="BE305"/>
  <c r="T305"/>
  <c r="R305"/>
  <c r="P305"/>
  <c r="BI302"/>
  <c r="BH302"/>
  <c r="BF302"/>
  <c r="BE302"/>
  <c r="T302"/>
  <c r="R302"/>
  <c r="P302"/>
  <c r="BI298"/>
  <c r="BH298"/>
  <c r="BF298"/>
  <c r="BE298"/>
  <c r="T298"/>
  <c r="R298"/>
  <c r="P298"/>
  <c r="BI296"/>
  <c r="BH296"/>
  <c r="BF296"/>
  <c r="BE296"/>
  <c r="T296"/>
  <c r="R296"/>
  <c r="P296"/>
  <c r="J74"/>
  <c r="BI290"/>
  <c r="BH290"/>
  <c r="BF290"/>
  <c r="BE290"/>
  <c r="T290"/>
  <c r="R290"/>
  <c r="P290"/>
  <c r="BI286"/>
  <c r="BH286"/>
  <c r="BF286"/>
  <c r="BE286"/>
  <c r="T286"/>
  <c r="R286"/>
  <c r="P286"/>
  <c r="BI284"/>
  <c r="BH284"/>
  <c r="BF284"/>
  <c r="BE284"/>
  <c r="T284"/>
  <c r="R284"/>
  <c r="P284"/>
  <c r="BI281"/>
  <c r="BH281"/>
  <c r="BF281"/>
  <c r="BE281"/>
  <c r="T281"/>
  <c r="R281"/>
  <c r="P281"/>
  <c r="BI277"/>
  <c r="BH277"/>
  <c r="BF277"/>
  <c r="BE277"/>
  <c r="T277"/>
  <c r="R277"/>
  <c r="P277"/>
  <c r="BI273"/>
  <c r="BH273"/>
  <c r="BF273"/>
  <c r="BE273"/>
  <c r="T273"/>
  <c r="R273"/>
  <c r="P273"/>
  <c r="BI269"/>
  <c r="BH269"/>
  <c r="BF269"/>
  <c r="BE269"/>
  <c r="T269"/>
  <c r="R269"/>
  <c r="P269"/>
  <c r="BI265"/>
  <c r="BH265"/>
  <c r="BF265"/>
  <c r="BE265"/>
  <c r="T265"/>
  <c r="R265"/>
  <c r="P265"/>
  <c r="BI263"/>
  <c r="BH263"/>
  <c r="BF263"/>
  <c r="BE263"/>
  <c r="T263"/>
  <c r="R263"/>
  <c r="P263"/>
  <c r="BI261"/>
  <c r="BH261"/>
  <c r="BF261"/>
  <c r="BE261"/>
  <c r="T261"/>
  <c r="R261"/>
  <c r="P261"/>
  <c r="BI258"/>
  <c r="BH258"/>
  <c r="BF258"/>
  <c r="BE258"/>
  <c r="T258"/>
  <c r="R258"/>
  <c r="P258"/>
  <c r="BI256"/>
  <c r="BH256"/>
  <c r="BF256"/>
  <c r="BE256"/>
  <c r="T256"/>
  <c r="R256"/>
  <c r="P256"/>
  <c r="BI253"/>
  <c r="BH253"/>
  <c r="BF253"/>
  <c r="BE253"/>
  <c r="T253"/>
  <c r="R253"/>
  <c r="P253"/>
  <c r="BI250"/>
  <c r="BH250"/>
  <c r="BF250"/>
  <c r="BE250"/>
  <c r="T250"/>
  <c r="R250"/>
  <c r="P250"/>
  <c r="BI246"/>
  <c r="BH246"/>
  <c r="BF246"/>
  <c r="BE246"/>
  <c r="T246"/>
  <c r="R246"/>
  <c r="P246"/>
  <c r="BI243"/>
  <c r="BH243"/>
  <c r="BF243"/>
  <c r="BE243"/>
  <c r="T243"/>
  <c r="R243"/>
  <c r="P243"/>
  <c r="BI236"/>
  <c r="BH236"/>
  <c r="BF236"/>
  <c r="BE236"/>
  <c r="T236"/>
  <c r="R236"/>
  <c r="P236"/>
  <c r="BI230"/>
  <c r="BH230"/>
  <c r="BF230"/>
  <c r="BE230"/>
  <c r="T230"/>
  <c r="T229"/>
  <c r="T228"/>
  <c r="R230"/>
  <c r="R229"/>
  <c r="R228"/>
  <c r="P230"/>
  <c r="P229"/>
  <c r="P228"/>
  <c r="BI224"/>
  <c r="BH224"/>
  <c r="BF224"/>
  <c r="BE224"/>
  <c r="T224"/>
  <c r="R224"/>
  <c r="P224"/>
  <c r="BI221"/>
  <c r="BH221"/>
  <c r="BF221"/>
  <c r="BE221"/>
  <c r="T221"/>
  <c r="R221"/>
  <c r="P221"/>
  <c r="BI217"/>
  <c r="BH217"/>
  <c r="BF217"/>
  <c r="BE217"/>
  <c r="T217"/>
  <c r="R217"/>
  <c r="P217"/>
  <c r="BI213"/>
  <c r="BH213"/>
  <c r="BF213"/>
  <c r="BE213"/>
  <c r="T213"/>
  <c r="R213"/>
  <c r="P213"/>
  <c r="BI209"/>
  <c r="BH209"/>
  <c r="BF209"/>
  <c r="BE209"/>
  <c r="T209"/>
  <c r="R209"/>
  <c r="P209"/>
  <c r="BI202"/>
  <c r="BH202"/>
  <c r="BF202"/>
  <c r="BE202"/>
  <c r="T202"/>
  <c r="R202"/>
  <c r="P202"/>
  <c r="BI195"/>
  <c r="BH195"/>
  <c r="BF195"/>
  <c r="BE195"/>
  <c r="T195"/>
  <c r="R195"/>
  <c r="P195"/>
  <c r="BI186"/>
  <c r="BH186"/>
  <c r="BF186"/>
  <c r="BE186"/>
  <c r="T186"/>
  <c r="R186"/>
  <c r="P186"/>
  <c r="BI183"/>
  <c r="BH183"/>
  <c r="BF183"/>
  <c r="BE183"/>
  <c r="T183"/>
  <c r="R183"/>
  <c r="P183"/>
  <c r="BI179"/>
  <c r="BH179"/>
  <c r="BF179"/>
  <c r="BE179"/>
  <c r="T179"/>
  <c r="R179"/>
  <c r="P179"/>
  <c r="BI174"/>
  <c r="BH174"/>
  <c r="BF174"/>
  <c r="BE174"/>
  <c r="T174"/>
  <c r="T165"/>
  <c r="R174"/>
  <c r="R165"/>
  <c r="P174"/>
  <c r="BI166"/>
  <c r="BH166"/>
  <c r="BF166"/>
  <c r="BE166"/>
  <c r="T166"/>
  <c r="R166"/>
  <c r="P166"/>
  <c r="BI160"/>
  <c r="BH160"/>
  <c r="BF160"/>
  <c r="BE160"/>
  <c r="T160"/>
  <c r="R160"/>
  <c r="P160"/>
  <c r="BI155"/>
  <c r="BH155"/>
  <c r="BF155"/>
  <c r="BE155"/>
  <c r="T155"/>
  <c r="R155"/>
  <c r="P155"/>
  <c r="BI151"/>
  <c r="BH151"/>
  <c r="BF151"/>
  <c r="BE151"/>
  <c r="T151"/>
  <c r="R151"/>
  <c r="P151"/>
  <c r="BI147"/>
  <c r="BH147"/>
  <c r="BF147"/>
  <c r="BE147"/>
  <c r="T147"/>
  <c r="R147"/>
  <c r="P147"/>
  <c r="BI142"/>
  <c r="BH142"/>
  <c r="BF142"/>
  <c r="BE142"/>
  <c r="T142"/>
  <c r="R142"/>
  <c r="P142"/>
  <c r="BI137"/>
  <c r="BH137"/>
  <c r="BF137"/>
  <c r="BE137"/>
  <c r="T137"/>
  <c r="R137"/>
  <c r="P137"/>
  <c r="BI130"/>
  <c r="BH130"/>
  <c r="BF130"/>
  <c r="BE130"/>
  <c r="T130"/>
  <c r="R130"/>
  <c r="P130"/>
  <c r="BI125"/>
  <c r="BH125"/>
  <c r="BF125"/>
  <c r="BE125"/>
  <c r="T125"/>
  <c r="R125"/>
  <c r="P125"/>
  <c r="BI121"/>
  <c r="BH121"/>
  <c r="BF121"/>
  <c r="BE121"/>
  <c r="T121"/>
  <c r="R121"/>
  <c r="P121"/>
  <c r="BI117"/>
  <c r="BH117"/>
  <c r="BF117"/>
  <c r="BE117"/>
  <c r="T117"/>
  <c r="R117"/>
  <c r="P117"/>
  <c r="BI114"/>
  <c r="BH114"/>
  <c r="BF114"/>
  <c r="BE114"/>
  <c r="T114"/>
  <c r="R114"/>
  <c r="P114"/>
  <c r="BI111"/>
  <c r="BH111"/>
  <c r="BF111"/>
  <c r="BE111"/>
  <c r="T111"/>
  <c r="R111"/>
  <c r="P111"/>
  <c r="BI108"/>
  <c r="BH108"/>
  <c r="BF108"/>
  <c r="BE108"/>
  <c r="T108"/>
  <c r="R108"/>
  <c r="P108"/>
  <c r="BI105"/>
  <c r="BH105"/>
  <c r="BF105"/>
  <c r="BE105"/>
  <c r="T105"/>
  <c r="R105"/>
  <c r="P105"/>
  <c r="BI102"/>
  <c r="BH102"/>
  <c r="BF102"/>
  <c r="BE102"/>
  <c r="T102"/>
  <c r="R102"/>
  <c r="P102"/>
  <c r="J95"/>
  <c r="J94"/>
  <c r="F94"/>
  <c r="F92"/>
  <c r="E90"/>
  <c r="J55"/>
  <c r="J54"/>
  <c r="F54"/>
  <c r="F52"/>
  <c r="E50"/>
  <c r="J18"/>
  <c r="E18"/>
  <c r="F95"/>
  <c r="J17"/>
  <c r="J12"/>
  <c r="J92"/>
  <c r="E7"/>
  <c r="E48"/>
  <c i="6" r="J39"/>
  <c r="J38"/>
  <c i="1" r="AY60"/>
  <c i="6" r="J37"/>
  <c i="1" r="AX60"/>
  <c i="6" r="BI96"/>
  <c r="BH96"/>
  <c r="BF96"/>
  <c r="BE96"/>
  <c r="T96"/>
  <c r="R96"/>
  <c r="P96"/>
  <c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56"/>
  <c r="E7"/>
  <c r="E74"/>
  <c i="5" r="J39"/>
  <c r="J38"/>
  <c i="1" r="AY59"/>
  <c i="5" r="J37"/>
  <c i="1" r="AX59"/>
  <c i="5" r="BI160"/>
  <c r="BH160"/>
  <c r="BF160"/>
  <c r="BE160"/>
  <c r="T160"/>
  <c r="R160"/>
  <c r="P160"/>
  <c r="BI159"/>
  <c r="BH159"/>
  <c r="BF159"/>
  <c r="BE159"/>
  <c r="T159"/>
  <c r="R159"/>
  <c r="P159"/>
  <c r="BI158"/>
  <c r="BH158"/>
  <c r="BF158"/>
  <c r="BE158"/>
  <c r="T158"/>
  <c r="R158"/>
  <c r="P158"/>
  <c r="BI157"/>
  <c r="BH157"/>
  <c r="BF157"/>
  <c r="BE157"/>
  <c r="T157"/>
  <c r="R157"/>
  <c r="P157"/>
  <c r="BI156"/>
  <c r="BH156"/>
  <c r="BF156"/>
  <c r="BE156"/>
  <c r="T156"/>
  <c r="R156"/>
  <c r="P156"/>
  <c r="BI155"/>
  <c r="BH155"/>
  <c r="BF155"/>
  <c r="BE155"/>
  <c r="T155"/>
  <c r="R155"/>
  <c r="P155"/>
  <c r="BI154"/>
  <c r="BH154"/>
  <c r="BF154"/>
  <c r="BE154"/>
  <c r="T154"/>
  <c r="R154"/>
  <c r="P154"/>
  <c r="BI153"/>
  <c r="BH153"/>
  <c r="BF153"/>
  <c r="BE153"/>
  <c r="T153"/>
  <c r="R153"/>
  <c r="P153"/>
  <c r="BI152"/>
  <c r="BH152"/>
  <c r="BF152"/>
  <c r="BE152"/>
  <c r="T152"/>
  <c r="R152"/>
  <c r="P152"/>
  <c r="BI151"/>
  <c r="BH151"/>
  <c r="BF151"/>
  <c r="BE151"/>
  <c r="T151"/>
  <c r="R151"/>
  <c r="P151"/>
  <c r="BI150"/>
  <c r="BH150"/>
  <c r="BF150"/>
  <c r="BE150"/>
  <c r="T150"/>
  <c r="R150"/>
  <c r="P150"/>
  <c r="BI149"/>
  <c r="BH149"/>
  <c r="BF149"/>
  <c r="BE149"/>
  <c r="T149"/>
  <c r="R149"/>
  <c r="P149"/>
  <c r="BI148"/>
  <c r="BH148"/>
  <c r="BF148"/>
  <c r="BE148"/>
  <c r="T148"/>
  <c r="R148"/>
  <c r="P148"/>
  <c r="BI147"/>
  <c r="BH147"/>
  <c r="BF147"/>
  <c r="BE147"/>
  <c r="T147"/>
  <c r="R147"/>
  <c r="P147"/>
  <c r="BI146"/>
  <c r="BH146"/>
  <c r="BF146"/>
  <c r="BE146"/>
  <c r="T146"/>
  <c r="R146"/>
  <c r="P146"/>
  <c r="BI145"/>
  <c r="BH145"/>
  <c r="BF145"/>
  <c r="BE145"/>
  <c r="T145"/>
  <c r="R145"/>
  <c r="P145"/>
  <c r="BI144"/>
  <c r="BH144"/>
  <c r="BF144"/>
  <c r="BE144"/>
  <c r="T144"/>
  <c r="R144"/>
  <c r="P144"/>
  <c r="BI143"/>
  <c r="BH143"/>
  <c r="BF143"/>
  <c r="BE143"/>
  <c r="T143"/>
  <c r="R143"/>
  <c r="P143"/>
  <c r="BI142"/>
  <c r="BH142"/>
  <c r="BF142"/>
  <c r="BE142"/>
  <c r="T142"/>
  <c r="R142"/>
  <c r="P142"/>
  <c r="BI140"/>
  <c r="BH140"/>
  <c r="BF140"/>
  <c r="BE140"/>
  <c r="T140"/>
  <c r="R140"/>
  <c r="P140"/>
  <c r="BI139"/>
  <c r="BH139"/>
  <c r="BF139"/>
  <c r="BE139"/>
  <c r="T139"/>
  <c r="R139"/>
  <c r="P139"/>
  <c r="BI138"/>
  <c r="BH138"/>
  <c r="BF138"/>
  <c r="BE138"/>
  <c r="T138"/>
  <c r="R138"/>
  <c r="P138"/>
  <c r="BI137"/>
  <c r="BH137"/>
  <c r="BF137"/>
  <c r="BE137"/>
  <c r="T137"/>
  <c r="R137"/>
  <c r="P137"/>
  <c r="BI136"/>
  <c r="BH136"/>
  <c r="BF136"/>
  <c r="BE136"/>
  <c r="T136"/>
  <c r="R136"/>
  <c r="P136"/>
  <c r="BI135"/>
  <c r="BH135"/>
  <c r="BF135"/>
  <c r="BE135"/>
  <c r="T135"/>
  <c r="R135"/>
  <c r="P135"/>
  <c r="BI134"/>
  <c r="BH134"/>
  <c r="BF134"/>
  <c r="BE134"/>
  <c r="T134"/>
  <c r="R134"/>
  <c r="P134"/>
  <c r="BI133"/>
  <c r="BH133"/>
  <c r="BF133"/>
  <c r="BE133"/>
  <c r="T133"/>
  <c r="R133"/>
  <c r="P133"/>
  <c r="BI132"/>
  <c r="BH132"/>
  <c r="BF132"/>
  <c r="BE132"/>
  <c r="T132"/>
  <c r="R132"/>
  <c r="P132"/>
  <c r="BI131"/>
  <c r="BH131"/>
  <c r="BF131"/>
  <c r="BE131"/>
  <c r="T131"/>
  <c r="R131"/>
  <c r="P131"/>
  <c r="BI130"/>
  <c r="BH130"/>
  <c r="BF130"/>
  <c r="BE130"/>
  <c r="T130"/>
  <c r="R130"/>
  <c r="P130"/>
  <c r="BI129"/>
  <c r="BH129"/>
  <c r="BF129"/>
  <c r="BE129"/>
  <c r="T129"/>
  <c r="R129"/>
  <c r="P129"/>
  <c r="BI128"/>
  <c r="BH128"/>
  <c r="BF128"/>
  <c r="BE128"/>
  <c r="T128"/>
  <c r="R128"/>
  <c r="P128"/>
  <c r="BI127"/>
  <c r="BH127"/>
  <c r="BF127"/>
  <c r="BE127"/>
  <c r="T127"/>
  <c r="R127"/>
  <c r="P127"/>
  <c r="BI126"/>
  <c r="BH126"/>
  <c r="BF126"/>
  <c r="BE126"/>
  <c r="T126"/>
  <c r="R126"/>
  <c r="P126"/>
  <c r="BI125"/>
  <c r="BH125"/>
  <c r="BF125"/>
  <c r="BE125"/>
  <c r="T125"/>
  <c r="R125"/>
  <c r="P125"/>
  <c r="BI124"/>
  <c r="BH124"/>
  <c r="BF124"/>
  <c r="BE124"/>
  <c r="T124"/>
  <c r="R124"/>
  <c r="P124"/>
  <c r="BI123"/>
  <c r="BH123"/>
  <c r="BF123"/>
  <c r="BE123"/>
  <c r="T123"/>
  <c r="R123"/>
  <c r="P123"/>
  <c r="BI121"/>
  <c r="BH121"/>
  <c r="BF121"/>
  <c r="BE121"/>
  <c r="T121"/>
  <c r="R121"/>
  <c r="P121"/>
  <c r="BI120"/>
  <c r="BH120"/>
  <c r="BF120"/>
  <c r="BE120"/>
  <c r="T120"/>
  <c r="R120"/>
  <c r="P120"/>
  <c r="BI119"/>
  <c r="BH119"/>
  <c r="BF119"/>
  <c r="BE119"/>
  <c r="T119"/>
  <c r="R119"/>
  <c r="P119"/>
  <c r="BI118"/>
  <c r="BH118"/>
  <c r="BF118"/>
  <c r="BE118"/>
  <c r="T118"/>
  <c r="R118"/>
  <c r="P118"/>
  <c r="BI117"/>
  <c r="BH117"/>
  <c r="BF117"/>
  <c r="BE117"/>
  <c r="T117"/>
  <c r="R117"/>
  <c r="P117"/>
  <c r="BI116"/>
  <c r="BH116"/>
  <c r="BF116"/>
  <c r="BE116"/>
  <c r="T116"/>
  <c r="R116"/>
  <c r="P116"/>
  <c r="BI115"/>
  <c r="BH115"/>
  <c r="BF115"/>
  <c r="BE115"/>
  <c r="T115"/>
  <c r="R115"/>
  <c r="P115"/>
  <c r="BI114"/>
  <c r="BH114"/>
  <c r="BF114"/>
  <c r="BE114"/>
  <c r="T114"/>
  <c r="R114"/>
  <c r="P114"/>
  <c r="BI112"/>
  <c r="BH112"/>
  <c r="BF112"/>
  <c r="BE112"/>
  <c r="T112"/>
  <c r="R112"/>
  <c r="P112"/>
  <c r="BI111"/>
  <c r="BH111"/>
  <c r="BF111"/>
  <c r="BE111"/>
  <c r="T111"/>
  <c r="R111"/>
  <c r="P111"/>
  <c r="BI110"/>
  <c r="BH110"/>
  <c r="BF110"/>
  <c r="BE110"/>
  <c r="T110"/>
  <c r="R110"/>
  <c r="P110"/>
  <c r="BI109"/>
  <c r="BH109"/>
  <c r="BF109"/>
  <c r="BE109"/>
  <c r="T109"/>
  <c r="R109"/>
  <c r="P109"/>
  <c r="BI108"/>
  <c r="BH108"/>
  <c r="BF108"/>
  <c r="BE108"/>
  <c r="T108"/>
  <c r="R108"/>
  <c r="P108"/>
  <c r="BI107"/>
  <c r="BH107"/>
  <c r="BF107"/>
  <c r="BE107"/>
  <c r="T107"/>
  <c r="R107"/>
  <c r="P107"/>
  <c r="BI106"/>
  <c r="BH106"/>
  <c r="BF106"/>
  <c r="BE106"/>
  <c r="T106"/>
  <c r="R106"/>
  <c r="P106"/>
  <c r="BI105"/>
  <c r="BH105"/>
  <c r="BF105"/>
  <c r="BE105"/>
  <c r="T105"/>
  <c r="R105"/>
  <c r="P105"/>
  <c r="BI104"/>
  <c r="BH104"/>
  <c r="BF104"/>
  <c r="BE104"/>
  <c r="T104"/>
  <c r="R104"/>
  <c r="P104"/>
  <c r="BI103"/>
  <c r="BH103"/>
  <c r="BF103"/>
  <c r="BE103"/>
  <c r="T103"/>
  <c r="R103"/>
  <c r="P103"/>
  <c r="BI101"/>
  <c r="BH101"/>
  <c r="BF101"/>
  <c r="BE101"/>
  <c r="T101"/>
  <c r="R101"/>
  <c r="P101"/>
  <c r="BI100"/>
  <c r="BH100"/>
  <c r="BF100"/>
  <c r="BE100"/>
  <c r="T100"/>
  <c r="R100"/>
  <c r="P100"/>
  <c r="BI99"/>
  <c r="BH99"/>
  <c r="BF99"/>
  <c r="BE99"/>
  <c r="T99"/>
  <c r="R99"/>
  <c r="P99"/>
  <c r="BI98"/>
  <c r="BH98"/>
  <c r="BF98"/>
  <c r="BE98"/>
  <c r="T98"/>
  <c r="R98"/>
  <c r="P98"/>
  <c r="BI97"/>
  <c r="BH97"/>
  <c r="BF97"/>
  <c r="BE97"/>
  <c r="T97"/>
  <c r="R97"/>
  <c r="P97"/>
  <c r="BI95"/>
  <c r="BH95"/>
  <c r="BF95"/>
  <c r="BE95"/>
  <c r="T95"/>
  <c r="R95"/>
  <c r="P95"/>
  <c r="BI94"/>
  <c r="BH94"/>
  <c r="BF94"/>
  <c r="BE94"/>
  <c r="T94"/>
  <c r="R94"/>
  <c r="P94"/>
  <c r="BI93"/>
  <c r="BH93"/>
  <c r="BF93"/>
  <c r="BE93"/>
  <c r="T93"/>
  <c r="R93"/>
  <c r="P93"/>
  <c r="J88"/>
  <c r="J87"/>
  <c r="F87"/>
  <c r="F85"/>
  <c r="E83"/>
  <c r="J59"/>
  <c r="J58"/>
  <c r="F58"/>
  <c r="F56"/>
  <c r="E54"/>
  <c r="J20"/>
  <c r="E20"/>
  <c r="F88"/>
  <c r="J19"/>
  <c r="J14"/>
  <c r="J56"/>
  <c r="E7"/>
  <c r="E79"/>
  <c i="4" r="J39"/>
  <c r="J38"/>
  <c i="1" r="AY58"/>
  <c i="4" r="J37"/>
  <c i="1" r="AX58"/>
  <c i="4" r="BI94"/>
  <c r="BH94"/>
  <c r="BF94"/>
  <c r="BE94"/>
  <c r="T94"/>
  <c r="R94"/>
  <c r="P94"/>
  <c r="BI92"/>
  <c r="BH92"/>
  <c r="BF92"/>
  <c r="BE92"/>
  <c r="T92"/>
  <c r="R92"/>
  <c r="P92"/>
  <c r="BI90"/>
  <c r="BH90"/>
  <c r="BF90"/>
  <c r="BE90"/>
  <c r="T90"/>
  <c r="R90"/>
  <c r="P90"/>
  <c r="BI88"/>
  <c r="BH88"/>
  <c r="BF88"/>
  <c r="BE88"/>
  <c r="T88"/>
  <c r="R88"/>
  <c r="P88"/>
  <c r="J83"/>
  <c r="J82"/>
  <c r="F82"/>
  <c r="F80"/>
  <c r="E78"/>
  <c r="J59"/>
  <c r="J58"/>
  <c r="F58"/>
  <c r="F56"/>
  <c r="E54"/>
  <c r="J20"/>
  <c r="E20"/>
  <c r="F83"/>
  <c r="J19"/>
  <c r="J14"/>
  <c r="J80"/>
  <c r="E7"/>
  <c r="E74"/>
  <c i="3" r="J39"/>
  <c r="J38"/>
  <c i="1" r="AY57"/>
  <c i="3" r="J37"/>
  <c i="1" r="AX57"/>
  <c i="3" r="BI346"/>
  <c r="BH346"/>
  <c r="BF346"/>
  <c r="BE346"/>
  <c r="T346"/>
  <c r="R346"/>
  <c r="P346"/>
  <c r="BI344"/>
  <c r="BH344"/>
  <c r="BF344"/>
  <c r="BE344"/>
  <c r="T344"/>
  <c r="R344"/>
  <c r="P344"/>
  <c r="BI341"/>
  <c r="BH341"/>
  <c r="BF341"/>
  <c r="BE341"/>
  <c r="T341"/>
  <c r="R341"/>
  <c r="P341"/>
  <c r="BI336"/>
  <c r="BH336"/>
  <c r="BF336"/>
  <c r="BE336"/>
  <c r="T336"/>
  <c r="R336"/>
  <c r="P336"/>
  <c r="BI332"/>
  <c r="BH332"/>
  <c r="BF332"/>
  <c r="BE332"/>
  <c r="T332"/>
  <c r="R332"/>
  <c r="P332"/>
  <c r="BI328"/>
  <c r="BH328"/>
  <c r="BF328"/>
  <c r="BE328"/>
  <c r="T328"/>
  <c r="R328"/>
  <c r="P328"/>
  <c r="BI323"/>
  <c r="BH323"/>
  <c r="BF323"/>
  <c r="BE323"/>
  <c r="T323"/>
  <c r="T322"/>
  <c r="R323"/>
  <c r="R322"/>
  <c r="R315"/>
  <c r="P323"/>
  <c r="P322"/>
  <c r="BI317"/>
  <c r="BH317"/>
  <c r="BF317"/>
  <c r="BE317"/>
  <c r="T317"/>
  <c r="T316"/>
  <c r="T315"/>
  <c r="R317"/>
  <c r="R316"/>
  <c r="P317"/>
  <c r="P316"/>
  <c r="P315"/>
  <c r="BI311"/>
  <c r="BH311"/>
  <c r="BF311"/>
  <c r="BE311"/>
  <c r="T311"/>
  <c r="R311"/>
  <c r="P311"/>
  <c r="BI308"/>
  <c r="BH308"/>
  <c r="BF308"/>
  <c r="BE308"/>
  <c r="T308"/>
  <c r="R308"/>
  <c r="P308"/>
  <c r="BI304"/>
  <c r="BH304"/>
  <c r="BF304"/>
  <c r="BE304"/>
  <c r="T304"/>
  <c r="R304"/>
  <c r="P304"/>
  <c r="BI301"/>
  <c r="BH301"/>
  <c r="BF301"/>
  <c r="BE301"/>
  <c r="T301"/>
  <c r="R301"/>
  <c r="P301"/>
  <c r="BI298"/>
  <c r="BH298"/>
  <c r="BF298"/>
  <c r="BE298"/>
  <c r="T298"/>
  <c r="R298"/>
  <c r="P298"/>
  <c r="BI295"/>
  <c r="BH295"/>
  <c r="BF295"/>
  <c r="BE295"/>
  <c r="T295"/>
  <c r="R295"/>
  <c r="P295"/>
  <c r="BI292"/>
  <c r="BH292"/>
  <c r="BF292"/>
  <c r="BE292"/>
  <c r="T292"/>
  <c r="R292"/>
  <c r="P292"/>
  <c r="BI288"/>
  <c r="BH288"/>
  <c r="BF288"/>
  <c r="BE288"/>
  <c r="T288"/>
  <c r="R288"/>
  <c r="P288"/>
  <c r="BI286"/>
  <c r="BH286"/>
  <c r="BF286"/>
  <c r="BE286"/>
  <c r="T286"/>
  <c r="R286"/>
  <c r="P286"/>
  <c r="BI272"/>
  <c r="BH272"/>
  <c r="BF272"/>
  <c r="BE272"/>
  <c r="T272"/>
  <c r="R272"/>
  <c r="P272"/>
  <c r="BI264"/>
  <c r="BH264"/>
  <c r="BF264"/>
  <c r="BE264"/>
  <c r="T264"/>
  <c r="R264"/>
  <c r="P264"/>
  <c r="BI256"/>
  <c r="BH256"/>
  <c r="BF256"/>
  <c r="BE256"/>
  <c r="T256"/>
  <c r="R256"/>
  <c r="P256"/>
  <c r="BI251"/>
  <c r="BH251"/>
  <c r="BF251"/>
  <c r="BE251"/>
  <c r="T251"/>
  <c r="R251"/>
  <c r="P251"/>
  <c r="BI243"/>
  <c r="BH243"/>
  <c r="BF243"/>
  <c r="BE243"/>
  <c r="T243"/>
  <c r="R243"/>
  <c r="P243"/>
  <c r="BI231"/>
  <c r="BH231"/>
  <c r="BF231"/>
  <c r="BE231"/>
  <c r="T231"/>
  <c r="R231"/>
  <c r="P231"/>
  <c r="BI215"/>
  <c r="BH215"/>
  <c r="BF215"/>
  <c r="BE215"/>
  <c r="T215"/>
  <c r="R215"/>
  <c r="P215"/>
  <c r="BI210"/>
  <c r="BH210"/>
  <c r="BF210"/>
  <c r="BE210"/>
  <c r="T210"/>
  <c r="R210"/>
  <c r="P210"/>
  <c r="BI200"/>
  <c r="BH200"/>
  <c r="BF200"/>
  <c r="BE200"/>
  <c r="T200"/>
  <c r="R200"/>
  <c r="P200"/>
  <c r="BI195"/>
  <c r="BH195"/>
  <c r="BF195"/>
  <c r="BE195"/>
  <c r="T195"/>
  <c r="R195"/>
  <c r="P195"/>
  <c r="BI190"/>
  <c r="BH190"/>
  <c r="BF190"/>
  <c r="BE190"/>
  <c r="T190"/>
  <c r="R190"/>
  <c r="P190"/>
  <c r="BI178"/>
  <c r="BH178"/>
  <c r="BF178"/>
  <c r="BE178"/>
  <c r="T178"/>
  <c r="R178"/>
  <c r="P178"/>
  <c r="BI171"/>
  <c r="BH171"/>
  <c r="BF171"/>
  <c r="BE171"/>
  <c r="T171"/>
  <c r="R171"/>
  <c r="P171"/>
  <c r="BI162"/>
  <c r="BH162"/>
  <c r="BF162"/>
  <c r="BE162"/>
  <c r="T162"/>
  <c r="R162"/>
  <c r="P162"/>
  <c r="BI150"/>
  <c r="BH150"/>
  <c r="BF150"/>
  <c r="BE150"/>
  <c r="T150"/>
  <c r="R150"/>
  <c r="P150"/>
  <c r="BI146"/>
  <c r="BH146"/>
  <c r="BF146"/>
  <c r="BE146"/>
  <c r="T146"/>
  <c r="R146"/>
  <c r="P146"/>
  <c r="BI138"/>
  <c r="BH138"/>
  <c r="BF138"/>
  <c r="BE138"/>
  <c r="T138"/>
  <c r="R138"/>
  <c r="P138"/>
  <c r="BI133"/>
  <c r="BH133"/>
  <c r="BF133"/>
  <c r="BE133"/>
  <c r="T133"/>
  <c r="R133"/>
  <c r="P133"/>
  <c r="BI126"/>
  <c r="BH126"/>
  <c r="BF126"/>
  <c r="BE126"/>
  <c r="T126"/>
  <c r="R126"/>
  <c r="P126"/>
  <c r="BI121"/>
  <c r="BH121"/>
  <c r="BF121"/>
  <c r="BE121"/>
  <c r="T121"/>
  <c r="R121"/>
  <c r="P121"/>
  <c r="BI102"/>
  <c r="BH102"/>
  <c r="BF102"/>
  <c r="BE102"/>
  <c r="T102"/>
  <c r="R102"/>
  <c r="P102"/>
  <c r="J95"/>
  <c r="J94"/>
  <c r="F94"/>
  <c r="F92"/>
  <c r="E90"/>
  <c r="J59"/>
  <c r="J58"/>
  <c r="F58"/>
  <c r="F56"/>
  <c r="E54"/>
  <c r="J20"/>
  <c r="E20"/>
  <c r="F95"/>
  <c r="J19"/>
  <c r="J14"/>
  <c r="J56"/>
  <c r="E7"/>
  <c r="E50"/>
  <c i="1" r="AY56"/>
  <c i="2" r="J39"/>
  <c r="J38"/>
  <c r="J37"/>
  <c i="1" r="AX56"/>
  <c i="2" r="BI782"/>
  <c r="BH782"/>
  <c r="BF782"/>
  <c r="BE782"/>
  <c r="T782"/>
  <c r="R782"/>
  <c r="P782"/>
  <c r="BI778"/>
  <c r="BH778"/>
  <c r="BF778"/>
  <c r="BE778"/>
  <c r="T778"/>
  <c r="R778"/>
  <c r="P778"/>
  <c r="BI775"/>
  <c r="BH775"/>
  <c r="BF775"/>
  <c r="BE775"/>
  <c r="T775"/>
  <c r="R775"/>
  <c r="P775"/>
  <c r="BI769"/>
  <c r="BH769"/>
  <c r="BF769"/>
  <c r="BE769"/>
  <c r="T769"/>
  <c r="R769"/>
  <c r="P769"/>
  <c r="BI759"/>
  <c r="BH759"/>
  <c r="BF759"/>
  <c r="BE759"/>
  <c r="T759"/>
  <c r="R759"/>
  <c r="P759"/>
  <c r="BI755"/>
  <c r="BH755"/>
  <c r="BF755"/>
  <c r="BE755"/>
  <c r="T755"/>
  <c r="R755"/>
  <c r="P755"/>
  <c r="BI746"/>
  <c r="BH746"/>
  <c r="BF746"/>
  <c r="BE746"/>
  <c r="T746"/>
  <c r="R746"/>
  <c r="P746"/>
  <c r="BI736"/>
  <c r="BH736"/>
  <c r="BF736"/>
  <c r="BE736"/>
  <c r="T736"/>
  <c r="R736"/>
  <c r="P736"/>
  <c r="BI727"/>
  <c r="BH727"/>
  <c r="BF727"/>
  <c r="BE727"/>
  <c r="T727"/>
  <c r="R727"/>
  <c r="P727"/>
  <c r="BI723"/>
  <c r="BH723"/>
  <c r="BF723"/>
  <c r="BE723"/>
  <c r="T723"/>
  <c r="R723"/>
  <c r="P723"/>
  <c r="BI719"/>
  <c r="BH719"/>
  <c r="BF719"/>
  <c r="BE719"/>
  <c r="T719"/>
  <c r="R719"/>
  <c r="P719"/>
  <c r="BI704"/>
  <c r="BH704"/>
  <c r="BF704"/>
  <c r="BE704"/>
  <c r="T704"/>
  <c r="R704"/>
  <c r="P704"/>
  <c r="BI701"/>
  <c r="BH701"/>
  <c r="BF701"/>
  <c r="BE701"/>
  <c r="T701"/>
  <c r="R701"/>
  <c r="P701"/>
  <c r="BI699"/>
  <c r="BH699"/>
  <c r="BF699"/>
  <c r="BE699"/>
  <c r="T699"/>
  <c r="R699"/>
  <c r="P699"/>
  <c r="BI695"/>
  <c r="BH695"/>
  <c r="BF695"/>
  <c r="BE695"/>
  <c r="T695"/>
  <c r="R695"/>
  <c r="P695"/>
  <c r="BI691"/>
  <c r="BH691"/>
  <c r="BF691"/>
  <c r="BE691"/>
  <c r="T691"/>
  <c r="R691"/>
  <c r="P691"/>
  <c r="BI684"/>
  <c r="BH684"/>
  <c r="BF684"/>
  <c r="BE684"/>
  <c r="T684"/>
  <c r="R684"/>
  <c r="P684"/>
  <c r="BI678"/>
  <c r="BH678"/>
  <c r="BF678"/>
  <c r="BE678"/>
  <c r="T678"/>
  <c r="R678"/>
  <c r="P678"/>
  <c r="BI671"/>
  <c r="BH671"/>
  <c r="BF671"/>
  <c r="BE671"/>
  <c r="T671"/>
  <c r="R671"/>
  <c r="P671"/>
  <c r="BI668"/>
  <c r="BH668"/>
  <c r="BF668"/>
  <c r="BE668"/>
  <c r="T668"/>
  <c r="R668"/>
  <c r="P668"/>
  <c r="BI667"/>
  <c r="BH667"/>
  <c r="BF667"/>
  <c r="BE667"/>
  <c r="T667"/>
  <c r="R667"/>
  <c r="P667"/>
  <c r="BI663"/>
  <c r="BH663"/>
  <c r="BF663"/>
  <c r="BE663"/>
  <c r="T663"/>
  <c r="R663"/>
  <c r="P663"/>
  <c r="BI660"/>
  <c r="BH660"/>
  <c r="BF660"/>
  <c r="BE660"/>
  <c r="T660"/>
  <c r="R660"/>
  <c r="P660"/>
  <c r="BI657"/>
  <c r="BH657"/>
  <c r="BF657"/>
  <c r="BE657"/>
  <c r="T657"/>
  <c r="R657"/>
  <c r="P657"/>
  <c r="BI654"/>
  <c r="BH654"/>
  <c r="BF654"/>
  <c r="BE654"/>
  <c r="T654"/>
  <c r="R654"/>
  <c r="P654"/>
  <c r="BI652"/>
  <c r="BH652"/>
  <c r="BF652"/>
  <c r="BE652"/>
  <c r="T652"/>
  <c r="R652"/>
  <c r="P652"/>
  <c r="BI649"/>
  <c r="BH649"/>
  <c r="BF649"/>
  <c r="BE649"/>
  <c r="T649"/>
  <c r="R649"/>
  <c r="P649"/>
  <c r="BI644"/>
  <c r="BH644"/>
  <c r="BF644"/>
  <c r="BE644"/>
  <c r="T644"/>
  <c r="R644"/>
  <c r="P644"/>
  <c r="BI641"/>
  <c r="BH641"/>
  <c r="BF641"/>
  <c r="BE641"/>
  <c r="T641"/>
  <c r="R641"/>
  <c r="P641"/>
  <c r="BI637"/>
  <c r="BH637"/>
  <c r="BF637"/>
  <c r="BE637"/>
  <c r="T637"/>
  <c r="R637"/>
  <c r="P637"/>
  <c r="BI634"/>
  <c r="BH634"/>
  <c r="BF634"/>
  <c r="BE634"/>
  <c r="T634"/>
  <c r="R634"/>
  <c r="P634"/>
  <c r="BI632"/>
  <c r="BH632"/>
  <c r="BF632"/>
  <c r="BE632"/>
  <c r="T632"/>
  <c r="R632"/>
  <c r="P632"/>
  <c r="BI630"/>
  <c r="BH630"/>
  <c r="BF630"/>
  <c r="BE630"/>
  <c r="T630"/>
  <c r="R630"/>
  <c r="P630"/>
  <c r="BI626"/>
  <c r="BH626"/>
  <c r="BF626"/>
  <c r="BE626"/>
  <c r="T626"/>
  <c r="R626"/>
  <c r="P626"/>
  <c r="BI622"/>
  <c r="BH622"/>
  <c r="BF622"/>
  <c r="BE622"/>
  <c r="T622"/>
  <c r="R622"/>
  <c r="P622"/>
  <c r="BI618"/>
  <c r="BH618"/>
  <c r="BF618"/>
  <c r="BE618"/>
  <c r="T618"/>
  <c r="R618"/>
  <c r="P618"/>
  <c r="BI614"/>
  <c r="BH614"/>
  <c r="BF614"/>
  <c r="BE614"/>
  <c r="T614"/>
  <c r="R614"/>
  <c r="P614"/>
  <c r="BI611"/>
  <c r="BH611"/>
  <c r="BF611"/>
  <c r="BE611"/>
  <c r="T611"/>
  <c r="R611"/>
  <c r="P611"/>
  <c r="BI609"/>
  <c r="BH609"/>
  <c r="BF609"/>
  <c r="BE609"/>
  <c r="T609"/>
  <c r="R609"/>
  <c r="P609"/>
  <c r="BI605"/>
  <c r="BH605"/>
  <c r="BF605"/>
  <c r="BE605"/>
  <c r="T605"/>
  <c r="R605"/>
  <c r="P605"/>
  <c r="BI602"/>
  <c r="BH602"/>
  <c r="BF602"/>
  <c r="BE602"/>
  <c r="T602"/>
  <c r="R602"/>
  <c r="P602"/>
  <c r="BI598"/>
  <c r="BH598"/>
  <c r="BF598"/>
  <c r="BE598"/>
  <c r="T598"/>
  <c r="R598"/>
  <c r="P598"/>
  <c r="BI594"/>
  <c r="BH594"/>
  <c r="BF594"/>
  <c r="BE594"/>
  <c r="T594"/>
  <c r="R594"/>
  <c r="P594"/>
  <c r="BI590"/>
  <c r="BH590"/>
  <c r="BF590"/>
  <c r="BE590"/>
  <c r="T590"/>
  <c r="R590"/>
  <c r="P590"/>
  <c r="BI586"/>
  <c r="BH586"/>
  <c r="BF586"/>
  <c r="BE586"/>
  <c r="T586"/>
  <c r="R586"/>
  <c r="P586"/>
  <c r="BI582"/>
  <c r="BH582"/>
  <c r="BF582"/>
  <c r="BE582"/>
  <c r="T582"/>
  <c r="R582"/>
  <c r="P582"/>
  <c r="BI578"/>
  <c r="BH578"/>
  <c r="BF578"/>
  <c r="BE578"/>
  <c r="T578"/>
  <c r="R578"/>
  <c r="P578"/>
  <c r="BI575"/>
  <c r="BH575"/>
  <c r="BF575"/>
  <c r="BE575"/>
  <c r="T575"/>
  <c r="R575"/>
  <c r="P575"/>
  <c r="BI573"/>
  <c r="BH573"/>
  <c r="BF573"/>
  <c r="BE573"/>
  <c r="T573"/>
  <c r="R573"/>
  <c r="P573"/>
  <c r="BI570"/>
  <c r="BH570"/>
  <c r="BF570"/>
  <c r="BE570"/>
  <c r="T570"/>
  <c r="R570"/>
  <c r="P570"/>
  <c r="BI566"/>
  <c r="BH566"/>
  <c r="BF566"/>
  <c r="BE566"/>
  <c r="T566"/>
  <c r="R566"/>
  <c r="P566"/>
  <c r="BI563"/>
  <c r="BH563"/>
  <c r="BF563"/>
  <c r="BE563"/>
  <c r="T563"/>
  <c r="R563"/>
  <c r="P563"/>
  <c r="BI559"/>
  <c r="BH559"/>
  <c r="BF559"/>
  <c r="BE559"/>
  <c r="T559"/>
  <c r="R559"/>
  <c r="P559"/>
  <c r="BI551"/>
  <c r="BH551"/>
  <c r="BF551"/>
  <c r="BE551"/>
  <c r="T551"/>
  <c r="R551"/>
  <c r="P551"/>
  <c r="BI548"/>
  <c r="BH548"/>
  <c r="BF548"/>
  <c r="BE548"/>
  <c r="T548"/>
  <c r="R548"/>
  <c r="P548"/>
  <c r="BI546"/>
  <c r="BH546"/>
  <c r="BF546"/>
  <c r="BE546"/>
  <c r="T546"/>
  <c r="R546"/>
  <c r="P546"/>
  <c r="BI539"/>
  <c r="BH539"/>
  <c r="BF539"/>
  <c r="BE539"/>
  <c r="T539"/>
  <c r="R539"/>
  <c r="P539"/>
  <c r="BI536"/>
  <c r="BH536"/>
  <c r="BF536"/>
  <c r="BE536"/>
  <c r="T536"/>
  <c r="R536"/>
  <c r="P536"/>
  <c r="BI532"/>
  <c r="BH532"/>
  <c r="BF532"/>
  <c r="BE532"/>
  <c r="T532"/>
  <c r="R532"/>
  <c r="P532"/>
  <c r="BI527"/>
  <c r="BH527"/>
  <c r="BF527"/>
  <c r="BE527"/>
  <c r="T527"/>
  <c r="R527"/>
  <c r="P527"/>
  <c r="BI522"/>
  <c r="BH522"/>
  <c r="BF522"/>
  <c r="BE522"/>
  <c r="T522"/>
  <c r="R522"/>
  <c r="P522"/>
  <c r="BI518"/>
  <c r="BH518"/>
  <c r="BF518"/>
  <c r="BE518"/>
  <c r="T518"/>
  <c r="R518"/>
  <c r="P518"/>
  <c r="BI511"/>
  <c r="BH511"/>
  <c r="BF511"/>
  <c r="BE511"/>
  <c r="T511"/>
  <c r="R511"/>
  <c r="P511"/>
  <c r="BI501"/>
  <c r="BH501"/>
  <c r="BF501"/>
  <c r="BE501"/>
  <c r="T501"/>
  <c r="R501"/>
  <c r="P501"/>
  <c r="BI496"/>
  <c r="BH496"/>
  <c r="BF496"/>
  <c r="BE496"/>
  <c r="T496"/>
  <c r="R496"/>
  <c r="P496"/>
  <c r="BI491"/>
  <c r="BH491"/>
  <c r="BF491"/>
  <c r="BE491"/>
  <c r="T491"/>
  <c r="R491"/>
  <c r="P491"/>
  <c r="BI489"/>
  <c r="BH489"/>
  <c r="BF489"/>
  <c r="BE489"/>
  <c r="T489"/>
  <c r="R489"/>
  <c r="P489"/>
  <c r="BI486"/>
  <c r="BH486"/>
  <c r="BF486"/>
  <c r="BE486"/>
  <c r="T486"/>
  <c r="R486"/>
  <c r="P486"/>
  <c r="BI482"/>
  <c r="BH482"/>
  <c r="BF482"/>
  <c r="BE482"/>
  <c r="T482"/>
  <c r="R482"/>
  <c r="P482"/>
  <c r="BI478"/>
  <c r="BH478"/>
  <c r="BF478"/>
  <c r="BE478"/>
  <c r="T478"/>
  <c r="R478"/>
  <c r="P478"/>
  <c r="BI475"/>
  <c r="BH475"/>
  <c r="BF475"/>
  <c r="BE475"/>
  <c r="T475"/>
  <c r="R475"/>
  <c r="P475"/>
  <c r="BI473"/>
  <c r="BH473"/>
  <c r="BF473"/>
  <c r="BE473"/>
  <c r="T473"/>
  <c r="R473"/>
  <c r="P473"/>
  <c r="BI470"/>
  <c r="BH470"/>
  <c r="BF470"/>
  <c r="BE470"/>
  <c r="T470"/>
  <c r="R470"/>
  <c r="P470"/>
  <c r="BI466"/>
  <c r="BH466"/>
  <c r="BF466"/>
  <c r="BE466"/>
  <c r="T466"/>
  <c r="R466"/>
  <c r="P466"/>
  <c r="BI463"/>
  <c r="BH463"/>
  <c r="BF463"/>
  <c r="BE463"/>
  <c r="T463"/>
  <c r="R463"/>
  <c r="P463"/>
  <c r="BI459"/>
  <c r="BH459"/>
  <c r="BF459"/>
  <c r="BE459"/>
  <c r="T459"/>
  <c r="R459"/>
  <c r="P459"/>
  <c r="BI457"/>
  <c r="BH457"/>
  <c r="BF457"/>
  <c r="BE457"/>
  <c r="T457"/>
  <c r="R457"/>
  <c r="P457"/>
  <c r="BI453"/>
  <c r="BH453"/>
  <c r="BF453"/>
  <c r="BE453"/>
  <c r="T453"/>
  <c r="R453"/>
  <c r="P453"/>
  <c r="BI451"/>
  <c r="BH451"/>
  <c r="BF451"/>
  <c r="BE451"/>
  <c r="T451"/>
  <c r="R451"/>
  <c r="P451"/>
  <c r="BI443"/>
  <c r="BH443"/>
  <c r="BF443"/>
  <c r="BE443"/>
  <c r="T443"/>
  <c r="R443"/>
  <c r="P443"/>
  <c r="BI439"/>
  <c r="BH439"/>
  <c r="BF439"/>
  <c r="BE439"/>
  <c r="T439"/>
  <c r="T438"/>
  <c r="R439"/>
  <c r="R438"/>
  <c r="P439"/>
  <c r="P438"/>
  <c r="BI434"/>
  <c r="BH434"/>
  <c r="BF434"/>
  <c r="BE434"/>
  <c r="T434"/>
  <c r="T433"/>
  <c r="R434"/>
  <c r="R433"/>
  <c r="P434"/>
  <c r="P433"/>
  <c r="BI432"/>
  <c r="BH432"/>
  <c r="BF432"/>
  <c r="BE432"/>
  <c r="T432"/>
  <c r="R432"/>
  <c r="P432"/>
  <c r="BI428"/>
  <c r="BH428"/>
  <c r="BF428"/>
  <c r="BE428"/>
  <c r="T428"/>
  <c r="R428"/>
  <c r="P428"/>
  <c r="BI421"/>
  <c r="BH421"/>
  <c r="BF421"/>
  <c r="BE421"/>
  <c r="T421"/>
  <c r="R421"/>
  <c r="P421"/>
  <c r="BI417"/>
  <c r="BH417"/>
  <c r="BF417"/>
  <c r="BE417"/>
  <c r="T417"/>
  <c r="R417"/>
  <c r="P417"/>
  <c r="BI414"/>
  <c r="BH414"/>
  <c r="BF414"/>
  <c r="BE414"/>
  <c r="T414"/>
  <c r="R414"/>
  <c r="P414"/>
  <c r="BI411"/>
  <c r="BH411"/>
  <c r="BF411"/>
  <c r="BE411"/>
  <c r="T411"/>
  <c r="R411"/>
  <c r="P411"/>
  <c r="BI408"/>
  <c r="BH408"/>
  <c r="BF408"/>
  <c r="BE408"/>
  <c r="T408"/>
  <c r="R408"/>
  <c r="P408"/>
  <c r="BI405"/>
  <c r="BH405"/>
  <c r="BF405"/>
  <c r="BE405"/>
  <c r="T405"/>
  <c r="R405"/>
  <c r="P405"/>
  <c r="BI402"/>
  <c r="BH402"/>
  <c r="BF402"/>
  <c r="BE402"/>
  <c r="T402"/>
  <c r="R402"/>
  <c r="P402"/>
  <c r="BI399"/>
  <c r="BH399"/>
  <c r="BF399"/>
  <c r="BE399"/>
  <c r="T399"/>
  <c r="R399"/>
  <c r="P399"/>
  <c r="BI396"/>
  <c r="BH396"/>
  <c r="BF396"/>
  <c r="BE396"/>
  <c r="T396"/>
  <c r="R396"/>
  <c r="P396"/>
  <c r="BI391"/>
  <c r="BH391"/>
  <c r="BF391"/>
  <c r="BE391"/>
  <c r="T391"/>
  <c r="R391"/>
  <c r="P391"/>
  <c r="BI381"/>
  <c r="BH381"/>
  <c r="BF381"/>
  <c r="BE381"/>
  <c r="T381"/>
  <c r="T380"/>
  <c r="R381"/>
  <c r="R380"/>
  <c r="P381"/>
  <c r="P380"/>
  <c r="BI376"/>
  <c r="BH376"/>
  <c r="BF376"/>
  <c r="BE376"/>
  <c r="T376"/>
  <c r="R376"/>
  <c r="P376"/>
  <c r="BI373"/>
  <c r="BH373"/>
  <c r="BF373"/>
  <c r="BE373"/>
  <c r="T373"/>
  <c r="R373"/>
  <c r="P373"/>
  <c r="BI366"/>
  <c r="BH366"/>
  <c r="BF366"/>
  <c r="BE366"/>
  <c r="T366"/>
  <c r="R366"/>
  <c r="P366"/>
  <c r="BI362"/>
  <c r="BH362"/>
  <c r="BF362"/>
  <c r="BE362"/>
  <c r="T362"/>
  <c r="R362"/>
  <c r="P362"/>
  <c r="BI354"/>
  <c r="BH354"/>
  <c r="BF354"/>
  <c r="BE354"/>
  <c r="T354"/>
  <c r="R354"/>
  <c r="P354"/>
  <c r="BI347"/>
  <c r="BH347"/>
  <c r="BF347"/>
  <c r="BE347"/>
  <c r="T347"/>
  <c r="R347"/>
  <c r="P347"/>
  <c r="BI342"/>
  <c r="BH342"/>
  <c r="BF342"/>
  <c r="BE342"/>
  <c r="T342"/>
  <c r="R342"/>
  <c r="P342"/>
  <c r="BI336"/>
  <c r="BH336"/>
  <c r="BF336"/>
  <c r="BE336"/>
  <c r="T336"/>
  <c r="R336"/>
  <c r="P336"/>
  <c r="BI330"/>
  <c r="BH330"/>
  <c r="BF330"/>
  <c r="BE330"/>
  <c r="T330"/>
  <c r="R330"/>
  <c r="P330"/>
  <c r="BI323"/>
  <c r="BH323"/>
  <c r="BF323"/>
  <c r="BE323"/>
  <c r="T323"/>
  <c r="R323"/>
  <c r="P323"/>
  <c r="BI318"/>
  <c r="BH318"/>
  <c r="BF318"/>
  <c r="BE318"/>
  <c r="T318"/>
  <c r="R318"/>
  <c r="P318"/>
  <c r="BI307"/>
  <c r="BH307"/>
  <c r="BF307"/>
  <c r="BE307"/>
  <c r="T307"/>
  <c r="R307"/>
  <c r="P307"/>
  <c r="BI301"/>
  <c r="BH301"/>
  <c r="BF301"/>
  <c r="BE301"/>
  <c r="T301"/>
  <c r="R301"/>
  <c r="P301"/>
  <c r="BI290"/>
  <c r="BH290"/>
  <c r="BF290"/>
  <c r="BE290"/>
  <c r="T290"/>
  <c r="R290"/>
  <c r="P290"/>
  <c r="BI279"/>
  <c r="BH279"/>
  <c r="BF279"/>
  <c r="BE279"/>
  <c r="T279"/>
  <c r="R279"/>
  <c r="P279"/>
  <c r="BI274"/>
  <c r="BH274"/>
  <c r="BF274"/>
  <c r="BE274"/>
  <c r="T274"/>
  <c r="R274"/>
  <c r="P274"/>
  <c r="BI268"/>
  <c r="BH268"/>
  <c r="BF268"/>
  <c r="BE268"/>
  <c r="T268"/>
  <c r="R268"/>
  <c r="P268"/>
  <c r="BI262"/>
  <c r="BH262"/>
  <c r="BF262"/>
  <c r="BE262"/>
  <c r="T262"/>
  <c r="R262"/>
  <c r="P262"/>
  <c r="BI257"/>
  <c r="BH257"/>
  <c r="BF257"/>
  <c r="BE257"/>
  <c r="T257"/>
  <c r="R257"/>
  <c r="P257"/>
  <c r="BI251"/>
  <c r="BH251"/>
  <c r="BF251"/>
  <c r="BE251"/>
  <c r="T251"/>
  <c r="R251"/>
  <c r="P251"/>
  <c r="BI248"/>
  <c r="BH248"/>
  <c r="BF248"/>
  <c r="BE248"/>
  <c r="T248"/>
  <c r="R248"/>
  <c r="P248"/>
  <c r="BI244"/>
  <c r="BH244"/>
  <c r="BF244"/>
  <c r="BE244"/>
  <c r="T244"/>
  <c r="R244"/>
  <c r="P244"/>
  <c r="BI240"/>
  <c r="BH240"/>
  <c r="BF240"/>
  <c r="BE240"/>
  <c r="T240"/>
  <c r="R240"/>
  <c r="P240"/>
  <c r="BI236"/>
  <c r="BH236"/>
  <c r="BF236"/>
  <c r="BE236"/>
  <c r="T236"/>
  <c r="R236"/>
  <c r="P236"/>
  <c r="BI228"/>
  <c r="BH228"/>
  <c r="BF228"/>
  <c r="BE228"/>
  <c r="T228"/>
  <c r="T227"/>
  <c r="R228"/>
  <c r="R227"/>
  <c r="P228"/>
  <c r="P227"/>
  <c r="BI223"/>
  <c r="BH223"/>
  <c r="BF223"/>
  <c r="BE223"/>
  <c r="T223"/>
  <c r="R223"/>
  <c r="P223"/>
  <c r="BI219"/>
  <c r="BH219"/>
  <c r="BF219"/>
  <c r="BE219"/>
  <c r="T219"/>
  <c r="R219"/>
  <c r="P219"/>
  <c r="BI215"/>
  <c r="BH215"/>
  <c r="BF215"/>
  <c r="BE215"/>
  <c r="T215"/>
  <c r="R215"/>
  <c r="P215"/>
  <c r="BI211"/>
  <c r="BH211"/>
  <c r="BF211"/>
  <c r="BE211"/>
  <c r="T211"/>
  <c r="R211"/>
  <c r="P211"/>
  <c r="BI204"/>
  <c r="BH204"/>
  <c r="BF204"/>
  <c r="BE204"/>
  <c r="T204"/>
  <c r="R204"/>
  <c r="P204"/>
  <c r="BI190"/>
  <c r="BH190"/>
  <c r="BF190"/>
  <c r="BE190"/>
  <c r="T190"/>
  <c r="R190"/>
  <c r="P190"/>
  <c r="BI186"/>
  <c r="BH186"/>
  <c r="BF186"/>
  <c r="BE186"/>
  <c r="T186"/>
  <c r="R186"/>
  <c r="P186"/>
  <c r="BI181"/>
  <c r="BH181"/>
  <c r="BF181"/>
  <c r="BE181"/>
  <c r="T181"/>
  <c r="R181"/>
  <c r="P181"/>
  <c r="BI175"/>
  <c r="BH175"/>
  <c r="BF175"/>
  <c r="BE175"/>
  <c r="T175"/>
  <c r="R175"/>
  <c r="P175"/>
  <c r="BI170"/>
  <c r="BH170"/>
  <c r="BF170"/>
  <c r="BE170"/>
  <c r="T170"/>
  <c r="R170"/>
  <c r="P170"/>
  <c r="BI166"/>
  <c r="BH166"/>
  <c r="BF166"/>
  <c r="BE166"/>
  <c r="T166"/>
  <c r="R166"/>
  <c r="P166"/>
  <c r="BI162"/>
  <c r="BH162"/>
  <c r="BF162"/>
  <c r="BE162"/>
  <c r="T162"/>
  <c r="R162"/>
  <c r="P162"/>
  <c r="BI158"/>
  <c r="BH158"/>
  <c r="BF158"/>
  <c r="BE158"/>
  <c r="T158"/>
  <c r="R158"/>
  <c r="P158"/>
  <c r="BI150"/>
  <c r="BH150"/>
  <c r="BF150"/>
  <c r="BE150"/>
  <c r="T150"/>
  <c r="R150"/>
  <c r="P150"/>
  <c r="BI143"/>
  <c r="BH143"/>
  <c r="BF143"/>
  <c r="BE143"/>
  <c r="T143"/>
  <c r="R143"/>
  <c r="P143"/>
  <c r="BI139"/>
  <c r="BH139"/>
  <c r="BF139"/>
  <c r="BE139"/>
  <c r="T139"/>
  <c r="R139"/>
  <c r="P139"/>
  <c r="BI135"/>
  <c r="BH135"/>
  <c r="BF135"/>
  <c r="BE135"/>
  <c r="T135"/>
  <c r="R135"/>
  <c r="P135"/>
  <c r="BI130"/>
  <c r="BH130"/>
  <c r="BF130"/>
  <c r="BE130"/>
  <c r="T130"/>
  <c r="R130"/>
  <c r="P130"/>
  <c r="BI126"/>
  <c r="BH126"/>
  <c r="BF126"/>
  <c r="BE126"/>
  <c r="T126"/>
  <c r="R126"/>
  <c r="P126"/>
  <c r="BI121"/>
  <c r="BH121"/>
  <c r="BF121"/>
  <c r="BE121"/>
  <c r="T121"/>
  <c r="T120"/>
  <c r="R121"/>
  <c r="R120"/>
  <c r="P121"/>
  <c r="P120"/>
  <c r="J114"/>
  <c r="J113"/>
  <c r="F113"/>
  <c r="F111"/>
  <c r="E109"/>
  <c r="J59"/>
  <c r="J58"/>
  <c r="F58"/>
  <c r="F56"/>
  <c r="E54"/>
  <c r="J20"/>
  <c r="E20"/>
  <c r="F59"/>
  <c r="J19"/>
  <c r="J14"/>
  <c r="J111"/>
  <c r="E7"/>
  <c r="E105"/>
  <c i="1" r="L50"/>
  <c r="AM50"/>
  <c r="AM49"/>
  <c r="L49"/>
  <c r="AM47"/>
  <c r="L47"/>
  <c r="L45"/>
  <c r="L44"/>
  <c i="2" r="BK755"/>
  <c r="BK684"/>
  <c r="J417"/>
  <c r="BK475"/>
  <c r="BK701"/>
  <c r="BK215"/>
  <c i="5" r="J105"/>
  <c r="BK109"/>
  <c i="7" r="BK265"/>
  <c i="8" r="J197"/>
  <c i="2" r="F35"/>
  <c i="7" r="J286"/>
  <c r="BK209"/>
  <c r="BK125"/>
  <c i="8" r="J98"/>
  <c i="2" r="J559"/>
  <c r="J204"/>
  <c r="BK630"/>
  <c r="J701"/>
  <c r="BK501"/>
  <c r="BK411"/>
  <c r="J158"/>
  <c r="BK546"/>
  <c r="BK330"/>
  <c r="BK126"/>
  <c r="BK463"/>
  <c i="3" r="J332"/>
  <c r="J162"/>
  <c r="J138"/>
  <c i="5" r="BK111"/>
  <c r="J137"/>
  <c r="J108"/>
  <c i="7" r="J105"/>
  <c r="BK137"/>
  <c i="8" r="BK163"/>
  <c i="9" r="BK83"/>
  <c i="2" r="J778"/>
  <c r="BK470"/>
  <c r="BK695"/>
  <c r="J166"/>
  <c i="1" r="AS55"/>
  <c i="5" r="BK106"/>
  <c i="7" r="BK269"/>
  <c r="BK202"/>
  <c i="2" r="BK668"/>
  <c r="BK279"/>
  <c r="BK536"/>
  <c r="J478"/>
  <c r="BK139"/>
  <c r="BK573"/>
  <c r="BK432"/>
  <c r="J228"/>
  <c r="J637"/>
  <c r="J405"/>
  <c r="BK166"/>
  <c r="BK727"/>
  <c r="BK362"/>
  <c r="J318"/>
  <c i="3" r="BK272"/>
  <c i="4" r="J88"/>
  <c i="5" r="BK135"/>
  <c r="J98"/>
  <c i="7" r="BK286"/>
  <c r="J117"/>
  <c i="8" r="J148"/>
  <c i="2" r="J566"/>
  <c r="BK240"/>
  <c r="BK641"/>
  <c r="J215"/>
  <c r="J699"/>
  <c r="J428"/>
  <c r="BK563"/>
  <c r="BK268"/>
  <c i="3" r="J298"/>
  <c i="4" r="J90"/>
  <c i="5" r="BK156"/>
  <c r="BK158"/>
  <c i="7" r="J183"/>
  <c r="J155"/>
  <c r="J125"/>
  <c i="8" r="BK126"/>
  <c i="9" r="J88"/>
  <c i="2" r="BK491"/>
  <c i="3" r="J292"/>
  <c r="J171"/>
  <c i="5" r="BK137"/>
  <c r="J128"/>
  <c r="J131"/>
  <c i="7" r="J265"/>
  <c r="J305"/>
  <c r="J246"/>
  <c i="9" r="BK95"/>
  <c i="2" r="BK347"/>
  <c i="3" r="J286"/>
  <c r="J336"/>
  <c i="5" r="BK140"/>
  <c r="BK149"/>
  <c i="6" r="J92"/>
  <c i="7" r="J142"/>
  <c i="8" r="J173"/>
  <c i="2" r="BK637"/>
  <c r="J381"/>
  <c r="J719"/>
  <c r="BK548"/>
  <c i="3" r="J317"/>
  <c r="BK146"/>
  <c r="J272"/>
  <c i="5" r="J94"/>
  <c r="J118"/>
  <c r="BK139"/>
  <c r="BK147"/>
  <c r="J119"/>
  <c i="6" r="J96"/>
  <c i="7" r="BK117"/>
  <c r="BK183"/>
  <c r="J298"/>
  <c i="8" r="BK146"/>
  <c i="2" r="BK570"/>
  <c r="J236"/>
  <c r="BK736"/>
  <c i="5" r="J130"/>
  <c i="7" r="BK258"/>
  <c i="2" r="J354"/>
  <c r="BK301"/>
  <c i="3" r="BK288"/>
  <c i="4" r="J92"/>
  <c i="5" r="BK112"/>
  <c i="6" r="BK90"/>
  <c i="7" r="BK102"/>
  <c i="8" r="J146"/>
  <c i="2" r="J396"/>
  <c r="J678"/>
  <c r="BK162"/>
  <c r="J602"/>
  <c r="BK181"/>
  <c r="J518"/>
  <c r="J301"/>
  <c i="5" r="BK99"/>
  <c r="J126"/>
  <c r="BK105"/>
  <c i="7" r="BK312"/>
  <c r="BK121"/>
  <c i="8" r="J163"/>
  <c i="2" r="BK618"/>
  <c r="J439"/>
  <c r="J262"/>
  <c i="3" r="J341"/>
  <c i="4" r="BK92"/>
  <c i="5" r="J147"/>
  <c i="6" r="BK94"/>
  <c i="8" r="BK153"/>
  <c i="2" r="J432"/>
  <c r="J139"/>
  <c r="BK644"/>
  <c i="3" r="J126"/>
  <c r="BK251"/>
  <c i="5" r="J155"/>
  <c r="BK104"/>
  <c i="7" r="J147"/>
  <c r="BK166"/>
  <c i="9" r="J83"/>
  <c i="2" r="BK782"/>
  <c r="J434"/>
  <c r="J775"/>
  <c r="J609"/>
  <c r="BK135"/>
  <c r="BK586"/>
  <c r="BK175"/>
  <c r="BK457"/>
  <c i="3" r="J304"/>
  <c r="J288"/>
  <c r="BK344"/>
  <c i="5" r="J160"/>
  <c r="BK120"/>
  <c r="J151"/>
  <c i="7" r="J302"/>
  <c r="J213"/>
  <c i="8" r="J153"/>
  <c i="2" r="BK671"/>
  <c r="J290"/>
  <c i="3" r="BK304"/>
  <c i="5" r="J159"/>
  <c r="J104"/>
  <c r="J135"/>
  <c i="6" r="BK88"/>
  <c i="7" r="J296"/>
  <c i="8" r="BK130"/>
  <c r="J159"/>
  <c i="2" r="J470"/>
  <c i="3" r="BK295"/>
  <c r="BK264"/>
  <c i="5" r="J127"/>
  <c r="BK134"/>
  <c i="6" r="J90"/>
  <c i="7" r="BK284"/>
  <c r="J179"/>
  <c i="8" r="BK197"/>
  <c i="2" r="J575"/>
  <c r="BK318"/>
  <c r="J695"/>
  <c i="3" r="J178"/>
  <c r="J301"/>
  <c i="4" r="BK88"/>
  <c i="5" r="BK128"/>
  <c r="J110"/>
  <c r="J129"/>
  <c r="J115"/>
  <c r="J134"/>
  <c i="7" r="BK314"/>
  <c r="BK290"/>
  <c r="BK221"/>
  <c r="BK263"/>
  <c i="8" r="J130"/>
  <c i="9" r="BK98"/>
  <c i="2" r="BK466"/>
  <c r="J473"/>
  <c r="BK575"/>
  <c i="3" r="BK341"/>
  <c i="7" r="J224"/>
  <c i="2" r="F39"/>
  <c r="J632"/>
  <c r="J175"/>
  <c r="BK660"/>
  <c r="BK236"/>
  <c r="BK654"/>
  <c r="BK453"/>
  <c r="J35"/>
  <c r="BK244"/>
  <c r="BK204"/>
  <c r="J150"/>
  <c i="3" r="BK328"/>
  <c i="5" r="BK121"/>
  <c i="8" r="J236"/>
  <c i="2" r="BK478"/>
  <c r="J190"/>
  <c i="3" r="J190"/>
  <c i="5" r="J112"/>
  <c r="BK123"/>
  <c r="BK116"/>
  <c i="7" r="BK186"/>
  <c r="J261"/>
  <c i="8" r="BK117"/>
  <c i="2" r="J755"/>
  <c r="J162"/>
  <c r="BK428"/>
  <c r="BK443"/>
  <c r="J486"/>
  <c r="BK598"/>
  <c i="3" r="BK292"/>
  <c i="5" r="BK124"/>
  <c i="8" r="J103"/>
  <c i="2" r="BK391"/>
  <c r="J522"/>
  <c i="5" r="J146"/>
  <c i="7" r="BK298"/>
  <c i="2" r="J532"/>
  <c r="J644"/>
  <c r="J130"/>
  <c r="J684"/>
  <c i="3" r="BK190"/>
  <c i="5" r="BK126"/>
  <c i="7" r="J290"/>
  <c i="8" r="BK139"/>
  <c i="2" r="J668"/>
  <c i="5" r="BK160"/>
  <c i="7" r="J114"/>
  <c r="BK302"/>
  <c i="8" r="BK228"/>
  <c i="3" r="BK171"/>
  <c i="5" r="J158"/>
  <c r="J100"/>
  <c i="7" r="J236"/>
  <c r="BK105"/>
  <c i="2" r="J671"/>
  <c r="J663"/>
  <c i="3" r="BK121"/>
  <c i="5" r="BK129"/>
  <c r="BK100"/>
  <c r="BK131"/>
  <c i="6" r="BK96"/>
  <c i="7" r="J253"/>
  <c i="8" r="BK98"/>
  <c i="2" r="BK704"/>
  <c r="J618"/>
  <c r="J704"/>
  <c i="5" r="J95"/>
  <c i="8" r="J186"/>
  <c i="2" r="BK609"/>
  <c i="3" r="J121"/>
  <c r="BK301"/>
  <c i="5" r="J152"/>
  <c r="J99"/>
  <c i="7" r="BK174"/>
  <c r="J250"/>
  <c i="8" r="BK210"/>
  <c i="2" r="BK518"/>
  <c r="BK605"/>
  <c r="BK532"/>
  <c r="J126"/>
  <c r="J691"/>
  <c r="J347"/>
  <c i="3" r="J133"/>
  <c i="7" r="BK160"/>
  <c r="BK310"/>
  <c i="2" r="BK667"/>
  <c r="J746"/>
  <c i="5" r="BK152"/>
  <c i="8" r="BK121"/>
  <c i="2" r="BK486"/>
  <c r="J539"/>
  <c r="BK611"/>
  <c r="J443"/>
  <c i="5" r="BK148"/>
  <c i="7" r="BK108"/>
  <c i="2" r="BK539"/>
  <c r="BK622"/>
  <c r="BK396"/>
  <c r="BK150"/>
  <c r="BK408"/>
  <c i="3" r="J346"/>
  <c i="4" r="BK90"/>
  <c i="5" r="BK132"/>
  <c r="J97"/>
  <c i="6" r="J88"/>
  <c i="7" r="J111"/>
  <c r="J312"/>
  <c i="8" r="BK148"/>
  <c i="2" r="BK632"/>
  <c r="BK323"/>
  <c i="3" r="BK346"/>
  <c i="5" r="BK94"/>
  <c r="J150"/>
  <c r="BK93"/>
  <c i="7" r="BK224"/>
  <c r="J269"/>
  <c i="8" r="BK203"/>
  <c i="2" r="J630"/>
  <c i="3" r="J150"/>
  <c r="J295"/>
  <c i="5" r="BK142"/>
  <c r="J121"/>
  <c r="J142"/>
  <c i="7" r="J166"/>
  <c r="J256"/>
  <c i="8" r="J228"/>
  <c i="2" r="BK759"/>
  <c r="J408"/>
  <c r="J244"/>
  <c r="J590"/>
  <c i="3" r="J243"/>
  <c r="BK298"/>
  <c r="BK286"/>
  <c i="5" r="J107"/>
  <c r="J123"/>
  <c r="BK110"/>
  <c r="J149"/>
  <c r="BK144"/>
  <c r="J120"/>
  <c i="7" r="BK155"/>
  <c r="BK213"/>
  <c r="J314"/>
  <c i="8" r="J203"/>
  <c r="J126"/>
  <c i="2" r="J649"/>
  <c r="J527"/>
  <c r="BK248"/>
  <c i="7" r="BK114"/>
  <c i="2" r="J223"/>
  <c r="BK459"/>
  <c i="3" r="BK210"/>
  <c i="5" r="BK108"/>
  <c r="J140"/>
  <c i="7" r="J174"/>
  <c r="J186"/>
  <c i="9" r="J91"/>
  <c i="2" r="BK376"/>
  <c r="J546"/>
  <c r="BK274"/>
  <c i="3" r="J251"/>
  <c r="BK195"/>
  <c i="5" r="J154"/>
  <c r="BK133"/>
  <c i="6" r="BK92"/>
  <c i="7" r="J209"/>
  <c r="J281"/>
  <c i="2" r="J582"/>
  <c r="J548"/>
  <c r="J342"/>
  <c r="J453"/>
  <c r="J330"/>
  <c i="3" r="J146"/>
  <c i="5" r="BK146"/>
  <c i="7" r="BK261"/>
  <c i="2" r="BK527"/>
  <c r="BK566"/>
  <c r="J457"/>
  <c r="BK228"/>
  <c r="J611"/>
  <c r="J451"/>
  <c r="BK190"/>
  <c r="BK614"/>
  <c r="J496"/>
  <c r="BK211"/>
  <c r="BK473"/>
  <c i="3" r="BK215"/>
  <c r="J210"/>
  <c i="5" r="J143"/>
  <c i="7" r="J263"/>
  <c r="J121"/>
  <c i="9" r="J98"/>
  <c i="5" r="J148"/>
  <c i="7" r="BK243"/>
  <c i="2" r="J475"/>
  <c i="7" r="BK305"/>
  <c i="2" r="J511"/>
  <c r="J135"/>
  <c i="3" r="BK102"/>
  <c i="5" r="BK151"/>
  <c r="J111"/>
  <c r="BK127"/>
  <c i="7" r="J230"/>
  <c i="8" r="J216"/>
  <c i="2" r="BK522"/>
  <c r="J782"/>
  <c r="BK336"/>
  <c i="5" r="BK155"/>
  <c i="7" r="BK307"/>
  <c i="2" r="J654"/>
  <c r="J36"/>
  <c r="J251"/>
  <c r="J240"/>
  <c i="5" r="BK136"/>
  <c i="7" r="J160"/>
  <c i="8" r="J117"/>
  <c i="2" r="BK590"/>
  <c r="BK399"/>
  <c i="3" r="J323"/>
  <c i="5" r="BK101"/>
  <c i="2" r="BK402"/>
  <c r="BK778"/>
  <c r="BK366"/>
  <c r="J563"/>
  <c r="BK121"/>
  <c i="3" r="J344"/>
  <c i="5" r="BK118"/>
  <c i="8" r="BK142"/>
  <c i="3" r="BK256"/>
  <c i="5" r="J114"/>
  <c i="7" r="J273"/>
  <c i="2" r="J181"/>
  <c i="3" r="J311"/>
  <c r="J308"/>
  <c i="5" r="J124"/>
  <c r="J93"/>
  <c r="BK98"/>
  <c i="7" r="J217"/>
  <c r="BK250"/>
  <c i="8" r="J121"/>
  <c i="9" r="BK88"/>
  <c r="J86"/>
  <c i="2" r="BK414"/>
  <c r="J402"/>
  <c r="BK634"/>
  <c i="7" r="BK273"/>
  <c i="9" r="J95"/>
  <c i="2" r="BK582"/>
  <c r="BK257"/>
  <c i="3" r="J256"/>
  <c i="5" r="BK157"/>
  <c r="BK115"/>
  <c i="7" r="BK151"/>
  <c r="BK296"/>
  <c i="8" r="BK186"/>
  <c i="2" r="J421"/>
  <c r="BK663"/>
  <c r="BK691"/>
  <c r="BK381"/>
  <c r="BK649"/>
  <c r="BK451"/>
  <c r="BK723"/>
  <c r="BK417"/>
  <c i="3" r="J231"/>
  <c r="BK162"/>
  <c i="5" r="J133"/>
  <c r="BK150"/>
  <c i="7" r="BK281"/>
  <c r="BK111"/>
  <c i="8" r="BK236"/>
  <c i="2" r="BK482"/>
  <c r="J274"/>
  <c r="J219"/>
  <c i="3" r="J328"/>
  <c i="5" r="BK125"/>
  <c r="BK119"/>
  <c i="8" r="J139"/>
  <c i="2" r="J598"/>
  <c r="BK489"/>
  <c r="J660"/>
  <c r="J482"/>
  <c r="J170"/>
  <c r="J536"/>
  <c r="J362"/>
  <c r="BK746"/>
  <c r="BK251"/>
  <c i="3" r="BK231"/>
  <c i="5" r="J125"/>
  <c i="6" r="J94"/>
  <c i="7" r="J195"/>
  <c i="8" r="BK173"/>
  <c i="2" r="J657"/>
  <c r="J373"/>
  <c r="J570"/>
  <c r="BK719"/>
  <c r="BK290"/>
  <c r="J489"/>
  <c i="3" r="BK311"/>
  <c r="BK317"/>
  <c i="5" r="J139"/>
  <c i="7" r="J310"/>
  <c r="BK277"/>
  <c i="2" r="J594"/>
  <c r="J376"/>
  <c i="3" r="J215"/>
  <c i="5" r="J136"/>
  <c r="BK103"/>
  <c i="7" r="J130"/>
  <c r="BK142"/>
  <c r="BK130"/>
  <c i="9" r="BK91"/>
  <c i="3" r="BK126"/>
  <c r="BK178"/>
  <c i="5" r="BK153"/>
  <c i="7" r="BK217"/>
  <c r="J243"/>
  <c i="8" r="BK103"/>
  <c i="9" r="BK86"/>
  <c i="2" r="F36"/>
  <c r="J578"/>
  <c r="J652"/>
  <c r="BK219"/>
  <c r="J626"/>
  <c r="BK170"/>
  <c i="3" r="J200"/>
  <c i="5" r="J106"/>
  <c i="7" r="BK236"/>
  <c i="2" r="J759"/>
  <c r="J634"/>
  <c r="BK186"/>
  <c i="7" r="J307"/>
  <c i="2" r="J614"/>
  <c r="J211"/>
  <c r="J307"/>
  <c r="J279"/>
  <c r="J121"/>
  <c i="5" r="BK159"/>
  <c i="7" r="BK147"/>
  <c i="2" r="J501"/>
  <c r="BK559"/>
  <c r="BK342"/>
  <c i="3" r="J264"/>
  <c i="5" r="J132"/>
  <c r="J156"/>
  <c i="7" r="BK253"/>
  <c i="8" r="BK214"/>
  <c i="2" r="BK223"/>
  <c i="3" r="BK332"/>
  <c i="5" r="BK138"/>
  <c i="7" r="BK179"/>
  <c i="2" r="F38"/>
  <c r="BK652"/>
  <c r="J736"/>
  <c r="J257"/>
  <c r="J551"/>
  <c r="BK262"/>
  <c r="BK602"/>
  <c r="BK421"/>
  <c r="J641"/>
  <c r="J391"/>
  <c i="3" r="BK323"/>
  <c i="4" r="BK94"/>
  <c i="5" r="BK145"/>
  <c i="7" r="BK246"/>
  <c r="J202"/>
  <c r="BK256"/>
  <c i="2" r="BK775"/>
  <c r="J186"/>
  <c r="J491"/>
  <c r="BK594"/>
  <c i="3" r="BK243"/>
  <c i="5" r="J116"/>
  <c i="7" r="J108"/>
  <c i="8" r="BK216"/>
  <c i="2" r="BK769"/>
  <c r="BK496"/>
  <c r="BK699"/>
  <c r="J466"/>
  <c r="J143"/>
  <c r="J586"/>
  <c r="J323"/>
  <c r="BK578"/>
  <c r="BK158"/>
  <c i="3" r="BK133"/>
  <c i="5" r="J103"/>
  <c r="BK95"/>
  <c i="7" r="BK195"/>
  <c i="8" r="J142"/>
  <c i="2" r="J399"/>
  <c r="J723"/>
  <c r="BK354"/>
  <c r="J605"/>
  <c i="3" r="BK336"/>
  <c i="5" r="BK154"/>
  <c r="BK117"/>
  <c i="7" r="J137"/>
  <c i="8" r="BK159"/>
  <c i="2" r="J414"/>
  <c i="3" r="BK308"/>
  <c i="5" r="J117"/>
  <c r="BK114"/>
  <c i="7" r="BK230"/>
  <c i="8" r="J135"/>
  <c i="2" r="BK143"/>
  <c i="3" r="BK138"/>
  <c i="5" r="J101"/>
  <c r="BK143"/>
  <c i="7" r="J258"/>
  <c i="8" r="BK135"/>
  <c i="2" r="J366"/>
  <c r="BK678"/>
  <c i="3" r="J195"/>
  <c i="4" r="J94"/>
  <c i="5" r="BK107"/>
  <c r="J144"/>
  <c i="7" r="J102"/>
  <c r="J221"/>
  <c i="8" r="J245"/>
  <c i="2" r="BK511"/>
  <c r="J268"/>
  <c r="BK434"/>
  <c i="5" r="J153"/>
  <c i="8" r="J210"/>
  <c i="2" r="BK130"/>
  <c r="BK373"/>
  <c i="3" r="BK200"/>
  <c i="5" r="J138"/>
  <c r="BK97"/>
  <c r="J109"/>
  <c i="7" r="J277"/>
  <c i="8" r="J214"/>
  <c i="2" r="J769"/>
  <c r="J248"/>
  <c r="BK551"/>
  <c r="BK626"/>
  <c r="J463"/>
  <c r="J336"/>
  <c r="J573"/>
  <c r="BK307"/>
  <c r="J667"/>
  <c i="3" r="BK150"/>
  <c i="5" r="J157"/>
  <c i="7" r="J151"/>
  <c i="8" r="BK245"/>
  <c i="2" r="J727"/>
  <c r="BK439"/>
  <c i="5" r="BK130"/>
  <c i="2" r="BK657"/>
  <c r="J411"/>
  <c r="BK405"/>
  <c r="J459"/>
  <c r="J622"/>
  <c i="3" r="J102"/>
  <c i="5" r="J145"/>
  <c i="7" r="J284"/>
  <c l="1" r="P165"/>
  <c i="2" r="T125"/>
  <c r="BK157"/>
  <c r="J157"/>
  <c r="J70"/>
  <c r="BK256"/>
  <c r="J256"/>
  <c r="J76"/>
  <c r="R390"/>
  <c r="T442"/>
  <c r="BK577"/>
  <c r="J577"/>
  <c r="J88"/>
  <c r="BK636"/>
  <c r="J636"/>
  <c r="J90"/>
  <c r="R670"/>
  <c r="P768"/>
  <c i="3" r="T214"/>
  <c r="T285"/>
  <c r="BK327"/>
  <c r="J327"/>
  <c r="J75"/>
  <c i="4" r="T87"/>
  <c r="T86"/>
  <c i="5" r="P92"/>
  <c r="R102"/>
  <c r="T141"/>
  <c i="6" r="R87"/>
  <c r="R86"/>
  <c i="2" r="BK180"/>
  <c r="P235"/>
  <c r="P322"/>
  <c r="R420"/>
  <c r="R442"/>
  <c r="P577"/>
  <c r="T636"/>
  <c r="BK670"/>
  <c r="J670"/>
  <c r="J92"/>
  <c r="R768"/>
  <c i="3" r="P125"/>
  <c r="R285"/>
  <c r="P340"/>
  <c i="4" r="R87"/>
  <c r="R86"/>
  <c i="5" r="T102"/>
  <c r="P141"/>
  <c i="7" r="P245"/>
  <c i="2" r="R134"/>
  <c r="R157"/>
  <c r="R156"/>
  <c r="T256"/>
  <c r="BK477"/>
  <c r="J477"/>
  <c r="J86"/>
  <c r="T550"/>
  <c r="P636"/>
  <c r="R703"/>
  <c r="BK768"/>
  <c r="J768"/>
  <c r="J95"/>
  <c i="3" r="BK125"/>
  <c r="J125"/>
  <c r="J68"/>
  <c i="4" r="P87"/>
  <c r="P86"/>
  <c i="1" r="AU58"/>
  <c i="5" r="R96"/>
  <c r="P113"/>
  <c r="R113"/>
  <c i="7" r="T101"/>
  <c r="P178"/>
  <c r="R235"/>
  <c i="8" r="P134"/>
  <c i="5" r="BK96"/>
  <c r="J96"/>
  <c r="J65"/>
  <c r="BK113"/>
  <c r="J113"/>
  <c r="J67"/>
  <c r="T113"/>
  <c i="6" r="BK87"/>
  <c r="BK86"/>
  <c r="J86"/>
  <c r="J63"/>
  <c i="7" r="BK124"/>
  <c r="J124"/>
  <c r="J63"/>
  <c r="T245"/>
  <c i="2" r="BK125"/>
  <c r="J125"/>
  <c r="J67"/>
  <c r="T157"/>
  <c r="T156"/>
  <c r="BK322"/>
  <c r="J322"/>
  <c r="J77"/>
  <c r="BK420"/>
  <c r="J420"/>
  <c r="J81"/>
  <c r="BK442"/>
  <c r="J442"/>
  <c r="J85"/>
  <c r="R550"/>
  <c r="R613"/>
  <c r="P670"/>
  <c r="T745"/>
  <c i="3" r="BK101"/>
  <c r="BK100"/>
  <c r="J100"/>
  <c r="J65"/>
  <c r="BK214"/>
  <c r="J214"/>
  <c r="J69"/>
  <c r="BK285"/>
  <c r="J285"/>
  <c r="J71"/>
  <c r="T340"/>
  <c i="5" r="BK92"/>
  <c r="J92"/>
  <c r="J64"/>
  <c r="P102"/>
  <c r="T122"/>
  <c i="7" r="T136"/>
  <c r="R216"/>
  <c r="R215"/>
  <c r="P301"/>
  <c r="P300"/>
  <c i="2" r="P125"/>
  <c r="T180"/>
  <c r="T179"/>
  <c r="T235"/>
  <c r="BK390"/>
  <c r="J390"/>
  <c r="J80"/>
  <c r="P477"/>
  <c r="R577"/>
  <c r="R636"/>
  <c r="T670"/>
  <c r="P745"/>
  <c i="3" r="R214"/>
  <c r="P285"/>
  <c r="P327"/>
  <c i="4" r="BK87"/>
  <c r="J87"/>
  <c r="J64"/>
  <c i="5" r="T92"/>
  <c r="T96"/>
  <c r="BK141"/>
  <c r="J141"/>
  <c r="J69"/>
  <c i="7" r="R178"/>
  <c r="R295"/>
  <c i="8" r="T134"/>
  <c i="2" r="P134"/>
  <c r="T134"/>
  <c r="P256"/>
  <c r="P255"/>
  <c r="T390"/>
  <c r="BK550"/>
  <c r="J550"/>
  <c r="J87"/>
  <c r="P613"/>
  <c r="P656"/>
  <c r="T703"/>
  <c i="3" r="T101"/>
  <c r="T100"/>
  <c r="P255"/>
  <c r="BK340"/>
  <c r="J340"/>
  <c r="J76"/>
  <c i="5" r="P96"/>
  <c r="R122"/>
  <c i="7" r="BK136"/>
  <c r="J136"/>
  <c r="J64"/>
  <c r="T178"/>
  <c r="BK235"/>
  <c r="J235"/>
  <c r="J72"/>
  <c r="BK301"/>
  <c r="J301"/>
  <c r="J77"/>
  <c r="P309"/>
  <c i="8" r="P116"/>
  <c r="P96"/>
  <c r="P125"/>
  <c i="6" r="T87"/>
  <c r="T86"/>
  <c i="7" r="P136"/>
  <c r="T216"/>
  <c r="T215"/>
  <c r="P235"/>
  <c r="P234"/>
  <c r="R301"/>
  <c r="R300"/>
  <c i="8" r="BK116"/>
  <c r="J116"/>
  <c r="J64"/>
  <c r="BK125"/>
  <c r="J125"/>
  <c r="J65"/>
  <c r="BK172"/>
  <c r="J172"/>
  <c r="J69"/>
  <c i="2" r="P180"/>
  <c r="P179"/>
  <c r="BK235"/>
  <c r="J235"/>
  <c r="J74"/>
  <c r="R322"/>
  <c r="P420"/>
  <c r="T477"/>
  <c r="BK613"/>
  <c r="J613"/>
  <c r="J89"/>
  <c r="R656"/>
  <c r="T656"/>
  <c r="BK745"/>
  <c r="J745"/>
  <c r="J94"/>
  <c i="3" r="T125"/>
  <c r="T124"/>
  <c r="T255"/>
  <c r="R340"/>
  <c i="7" r="R136"/>
  <c r="BK216"/>
  <c r="BK215"/>
  <c r="J215"/>
  <c r="J67"/>
  <c r="BK295"/>
  <c r="J295"/>
  <c r="J75"/>
  <c r="BK309"/>
  <c r="J309"/>
  <c r="J78"/>
  <c i="8" r="T116"/>
  <c r="T96"/>
  <c r="T125"/>
  <c r="R172"/>
  <c r="R157"/>
  <c r="P209"/>
  <c r="P208"/>
  <c i="3" r="R125"/>
  <c i="5" r="R141"/>
  <c i="7" r="P101"/>
  <c r="T124"/>
  <c r="BK178"/>
  <c r="J178"/>
  <c r="J66"/>
  <c r="P216"/>
  <c r="P215"/>
  <c r="T235"/>
  <c r="T234"/>
  <c r="T295"/>
  <c r="T309"/>
  <c i="8" r="BK134"/>
  <c r="J134"/>
  <c r="J66"/>
  <c r="T172"/>
  <c r="T157"/>
  <c r="T209"/>
  <c r="T208"/>
  <c i="9" r="P94"/>
  <c r="P82"/>
  <c r="P81"/>
  <c i="1" r="AU63"/>
  <c i="2" r="R125"/>
  <c r="R119"/>
  <c r="P157"/>
  <c r="P156"/>
  <c r="R256"/>
  <c r="R255"/>
  <c r="P390"/>
  <c r="P389"/>
  <c r="P442"/>
  <c r="P550"/>
  <c r="T613"/>
  <c r="BK703"/>
  <c r="J703"/>
  <c r="J93"/>
  <c r="R745"/>
  <c i="3" r="P101"/>
  <c r="P100"/>
  <c r="P214"/>
  <c r="R255"/>
  <c r="T327"/>
  <c i="5" r="R92"/>
  <c r="R91"/>
  <c r="BK102"/>
  <c r="J102"/>
  <c r="J66"/>
  <c r="BK122"/>
  <c r="J122"/>
  <c r="J68"/>
  <c i="6" r="P87"/>
  <c r="P86"/>
  <c i="1" r="AU60"/>
  <c i="7" r="BK101"/>
  <c r="J101"/>
  <c r="J62"/>
  <c r="R124"/>
  <c r="R245"/>
  <c r="R309"/>
  <c i="8" r="R116"/>
  <c r="R125"/>
  <c r="P172"/>
  <c r="P157"/>
  <c r="R209"/>
  <c r="R208"/>
  <c i="9" r="BK94"/>
  <c r="J94"/>
  <c r="J61"/>
  <c r="R94"/>
  <c r="R82"/>
  <c r="R81"/>
  <c i="2" r="BK134"/>
  <c r="J134"/>
  <c r="J68"/>
  <c r="R180"/>
  <c r="R179"/>
  <c r="R235"/>
  <c r="T322"/>
  <c r="T420"/>
  <c r="R477"/>
  <c r="T577"/>
  <c r="BK656"/>
  <c r="J656"/>
  <c r="J91"/>
  <c r="P703"/>
  <c r="T768"/>
  <c i="3" r="R101"/>
  <c r="R100"/>
  <c r="BK255"/>
  <c r="J255"/>
  <c r="J70"/>
  <c r="R327"/>
  <c i="5" r="P122"/>
  <c i="7" r="R101"/>
  <c r="R100"/>
  <c r="P124"/>
  <c r="BK245"/>
  <c r="J245"/>
  <c r="J73"/>
  <c r="P295"/>
  <c r="T301"/>
  <c r="T300"/>
  <c i="8" r="R134"/>
  <c r="BK209"/>
  <c r="BK208"/>
  <c r="J208"/>
  <c r="J72"/>
  <c i="9" r="T94"/>
  <c r="T82"/>
  <c r="T81"/>
  <c i="2" r="BK120"/>
  <c r="BK119"/>
  <c r="J119"/>
  <c r="J65"/>
  <c r="BK433"/>
  <c r="J433"/>
  <c r="J82"/>
  <c r="BK227"/>
  <c r="J227"/>
  <c r="J73"/>
  <c r="BK380"/>
  <c r="J380"/>
  <c r="J78"/>
  <c i="8" r="BK158"/>
  <c r="J158"/>
  <c r="J68"/>
  <c i="3" r="BK322"/>
  <c r="J322"/>
  <c r="J74"/>
  <c i="7" r="BK229"/>
  <c r="J229"/>
  <c r="J70"/>
  <c i="8" r="BK97"/>
  <c r="J97"/>
  <c r="J62"/>
  <c i="9" r="BK82"/>
  <c r="J82"/>
  <c r="J60"/>
  <c i="3" r="BK316"/>
  <c r="J316"/>
  <c r="J73"/>
  <c i="7" r="BK165"/>
  <c r="J165"/>
  <c r="J65"/>
  <c i="8" r="BK102"/>
  <c r="J102"/>
  <c r="J63"/>
  <c i="2" r="BK438"/>
  <c r="J438"/>
  <c r="J83"/>
  <c i="8" r="BK202"/>
  <c r="J202"/>
  <c r="J71"/>
  <c r="BK244"/>
  <c r="J244"/>
  <c r="J74"/>
  <c i="9" r="E48"/>
  <c r="J52"/>
  <c i="8" r="J209"/>
  <c r="J73"/>
  <c i="9" r="F55"/>
  <c r="BG83"/>
  <c r="BG95"/>
  <c r="BG88"/>
  <c r="BG98"/>
  <c r="BG86"/>
  <c r="BG91"/>
  <c i="8" r="BG98"/>
  <c r="BG236"/>
  <c i="7" r="BK228"/>
  <c r="J228"/>
  <c r="J69"/>
  <c i="8" r="BG148"/>
  <c r="BG216"/>
  <c r="BG228"/>
  <c i="7" r="J216"/>
  <c r="J68"/>
  <c r="BK234"/>
  <c r="J234"/>
  <c r="J71"/>
  <c r="BK300"/>
  <c r="J300"/>
  <c r="J76"/>
  <c i="8" r="BG121"/>
  <c r="BG126"/>
  <c r="BG173"/>
  <c r="BG186"/>
  <c r="BG245"/>
  <c r="J52"/>
  <c r="BG117"/>
  <c r="BG130"/>
  <c r="BG135"/>
  <c r="E48"/>
  <c r="BG103"/>
  <c r="BG139"/>
  <c r="BG214"/>
  <c r="F55"/>
  <c r="BG146"/>
  <c r="BG163"/>
  <c r="BG197"/>
  <c i="7" r="BK100"/>
  <c r="BK99"/>
  <c r="BK98"/>
  <c r="J98"/>
  <c r="J59"/>
  <c i="8" r="BG159"/>
  <c r="BG210"/>
  <c r="BG142"/>
  <c r="BG153"/>
  <c r="BG203"/>
  <c i="7" r="J52"/>
  <c r="BG151"/>
  <c r="BG174"/>
  <c r="BG230"/>
  <c r="BG290"/>
  <c r="BG183"/>
  <c r="BG243"/>
  <c r="BG246"/>
  <c r="BG269"/>
  <c r="BG286"/>
  <c r="BG296"/>
  <c r="BG310"/>
  <c r="BG102"/>
  <c r="BG105"/>
  <c r="BG114"/>
  <c r="BG307"/>
  <c r="BG312"/>
  <c r="BG314"/>
  <c r="E88"/>
  <c r="BG117"/>
  <c r="BG130"/>
  <c r="BG160"/>
  <c r="BG186"/>
  <c r="BG224"/>
  <c r="BG263"/>
  <c r="F55"/>
  <c r="BG121"/>
  <c r="BG253"/>
  <c r="BG261"/>
  <c r="BG273"/>
  <c r="BG108"/>
  <c i="6" r="J87"/>
  <c r="J64"/>
  <c i="7" r="BG221"/>
  <c r="BG236"/>
  <c r="BG281"/>
  <c r="BG298"/>
  <c r="BG137"/>
  <c r="BG142"/>
  <c r="BG217"/>
  <c r="BG265"/>
  <c r="BG277"/>
  <c r="BG125"/>
  <c r="BG166"/>
  <c r="BG258"/>
  <c r="BG155"/>
  <c r="BG209"/>
  <c r="BG147"/>
  <c r="BG179"/>
  <c r="BG195"/>
  <c r="BG202"/>
  <c r="BG250"/>
  <c r="BG284"/>
  <c r="BG302"/>
  <c r="BG305"/>
  <c r="BG111"/>
  <c r="BG213"/>
  <c r="BG256"/>
  <c i="6" r="BG92"/>
  <c r="E50"/>
  <c r="BG90"/>
  <c r="F59"/>
  <c r="BG88"/>
  <c r="J80"/>
  <c r="BG96"/>
  <c r="BG94"/>
  <c i="5" r="BG118"/>
  <c r="BG121"/>
  <c r="BG134"/>
  <c r="BG146"/>
  <c r="BG116"/>
  <c r="BG139"/>
  <c r="F59"/>
  <c r="BG111"/>
  <c r="BG124"/>
  <c r="BG128"/>
  <c r="BG129"/>
  <c r="BG135"/>
  <c r="BG143"/>
  <c r="BG125"/>
  <c r="E50"/>
  <c r="BG110"/>
  <c r="BG112"/>
  <c r="BG138"/>
  <c r="BG157"/>
  <c r="J85"/>
  <c r="BG98"/>
  <c r="BG147"/>
  <c r="BG156"/>
  <c r="BG158"/>
  <c i="4" r="BK86"/>
  <c r="J86"/>
  <c r="J63"/>
  <c i="5" r="BG93"/>
  <c r="BG105"/>
  <c r="BG136"/>
  <c r="BG140"/>
  <c r="BG153"/>
  <c r="BG94"/>
  <c r="BG123"/>
  <c r="BG142"/>
  <c r="BG144"/>
  <c r="BG145"/>
  <c r="BG155"/>
  <c r="BG95"/>
  <c r="BG97"/>
  <c r="BG106"/>
  <c r="BG109"/>
  <c r="BG115"/>
  <c r="BG126"/>
  <c r="BG130"/>
  <c r="BG131"/>
  <c r="BG99"/>
  <c r="BG103"/>
  <c r="BG107"/>
  <c r="BG120"/>
  <c r="BG127"/>
  <c r="BG132"/>
  <c r="BG137"/>
  <c r="BG150"/>
  <c r="BG101"/>
  <c r="BG104"/>
  <c r="BG108"/>
  <c r="BG114"/>
  <c r="BG117"/>
  <c r="BG119"/>
  <c r="BG133"/>
  <c r="BG148"/>
  <c r="BG149"/>
  <c r="BG152"/>
  <c r="BG154"/>
  <c r="BG159"/>
  <c r="BG100"/>
  <c r="BG151"/>
  <c r="BG160"/>
  <c i="4" r="F59"/>
  <c r="J56"/>
  <c r="BG90"/>
  <c r="BG94"/>
  <c r="BG88"/>
  <c i="3" r="J101"/>
  <c r="J66"/>
  <c r="BK124"/>
  <c r="J124"/>
  <c r="J67"/>
  <c i="4" r="E50"/>
  <c r="BG92"/>
  <c i="3" r="BK315"/>
  <c r="J315"/>
  <c r="J72"/>
  <c r="E86"/>
  <c r="BG121"/>
  <c r="BG133"/>
  <c r="BG210"/>
  <c r="BG256"/>
  <c r="BG288"/>
  <c r="BG308"/>
  <c i="2" r="BK156"/>
  <c r="J156"/>
  <c r="J69"/>
  <c i="3" r="BG298"/>
  <c i="2" r="J180"/>
  <c r="J72"/>
  <c r="BK255"/>
  <c r="J255"/>
  <c r="J75"/>
  <c r="BK389"/>
  <c r="J389"/>
  <c r="J79"/>
  <c i="3" r="BG102"/>
  <c r="BG190"/>
  <c r="BG195"/>
  <c r="BG295"/>
  <c i="2" r="J120"/>
  <c r="J66"/>
  <c i="3" r="F59"/>
  <c r="BG126"/>
  <c r="BG341"/>
  <c r="BG264"/>
  <c r="BG311"/>
  <c r="BG346"/>
  <c r="J92"/>
  <c r="BG162"/>
  <c r="BG171"/>
  <c r="BG178"/>
  <c r="BG243"/>
  <c r="BG317"/>
  <c r="BG215"/>
  <c r="BG286"/>
  <c r="BG251"/>
  <c r="BG301"/>
  <c r="BG323"/>
  <c r="BG138"/>
  <c r="BG150"/>
  <c r="BG200"/>
  <c r="BG292"/>
  <c r="BG332"/>
  <c r="BG336"/>
  <c r="BG344"/>
  <c r="BG231"/>
  <c r="BG304"/>
  <c r="BG328"/>
  <c r="BG146"/>
  <c r="BG272"/>
  <c i="1" r="BC56"/>
  <c r="BA56"/>
  <c i="2" r="BG121"/>
  <c r="BG170"/>
  <c r="BG228"/>
  <c r="BG248"/>
  <c r="BG290"/>
  <c r="BG301"/>
  <c r="BG330"/>
  <c r="BG336"/>
  <c r="BG366"/>
  <c r="BG381"/>
  <c r="BG396"/>
  <c r="BG432"/>
  <c r="BG548"/>
  <c r="BG622"/>
  <c r="BG626"/>
  <c r="BG634"/>
  <c r="BG649"/>
  <c r="BG652"/>
  <c r="BG660"/>
  <c r="BG667"/>
  <c r="BG695"/>
  <c r="BG699"/>
  <c r="BG723"/>
  <c i="1" r="AV56"/>
  <c i="2" r="J56"/>
  <c r="F114"/>
  <c r="BG143"/>
  <c r="BG158"/>
  <c r="BG190"/>
  <c r="BG204"/>
  <c r="BG223"/>
  <c r="BG240"/>
  <c r="BG244"/>
  <c r="BG274"/>
  <c r="BG318"/>
  <c r="BG347"/>
  <c r="BG402"/>
  <c r="BG408"/>
  <c r="BG417"/>
  <c r="BG478"/>
  <c r="BG489"/>
  <c r="BG501"/>
  <c r="BG527"/>
  <c r="BG611"/>
  <c r="BG618"/>
  <c r="BG736"/>
  <c r="BG746"/>
  <c i="1" r="AW56"/>
  <c i="2" r="E50"/>
  <c r="BG181"/>
  <c r="BG211"/>
  <c r="BG236"/>
  <c r="BG251"/>
  <c r="BG262"/>
  <c r="BG279"/>
  <c r="BG362"/>
  <c r="BG376"/>
  <c r="BG411"/>
  <c r="BG414"/>
  <c r="BG434"/>
  <c r="BG453"/>
  <c r="BG486"/>
  <c r="BG539"/>
  <c r="BG563"/>
  <c r="BG566"/>
  <c r="BG573"/>
  <c r="BG575"/>
  <c r="BG586"/>
  <c r="BG602"/>
  <c r="BG637"/>
  <c r="BG668"/>
  <c r="BG691"/>
  <c r="BG701"/>
  <c r="BG704"/>
  <c r="BG719"/>
  <c r="BG727"/>
  <c r="BG778"/>
  <c r="BG126"/>
  <c r="BG130"/>
  <c r="BG135"/>
  <c r="BG139"/>
  <c r="BG162"/>
  <c r="BG175"/>
  <c r="BG215"/>
  <c r="BG219"/>
  <c r="BG257"/>
  <c r="BG405"/>
  <c r="BG439"/>
  <c r="BG443"/>
  <c r="BG451"/>
  <c r="BG473"/>
  <c r="BG496"/>
  <c r="BG511"/>
  <c r="BG522"/>
  <c r="BG551"/>
  <c r="BG559"/>
  <c r="BG578"/>
  <c r="BG582"/>
  <c r="BG590"/>
  <c r="BG598"/>
  <c r="BG609"/>
  <c r="BG630"/>
  <c r="BG632"/>
  <c r="BG641"/>
  <c r="BG644"/>
  <c r="BG654"/>
  <c r="BG657"/>
  <c r="BG663"/>
  <c r="BG671"/>
  <c r="BG678"/>
  <c r="BG769"/>
  <c r="BG775"/>
  <c i="1" r="AZ56"/>
  <c i="2" r="BG150"/>
  <c r="BG166"/>
  <c r="BG186"/>
  <c r="BG268"/>
  <c r="BG307"/>
  <c r="BG323"/>
  <c r="BG342"/>
  <c r="BG354"/>
  <c r="BG373"/>
  <c r="BG391"/>
  <c r="BG399"/>
  <c r="BG421"/>
  <c r="BG428"/>
  <c r="BG457"/>
  <c r="BG459"/>
  <c r="BG463"/>
  <c r="BG466"/>
  <c r="BG470"/>
  <c r="BG475"/>
  <c r="BG482"/>
  <c r="BG491"/>
  <c r="BG518"/>
  <c r="BG532"/>
  <c r="BG536"/>
  <c r="BG546"/>
  <c r="BG570"/>
  <c r="BG594"/>
  <c r="BG605"/>
  <c r="BG614"/>
  <c r="BG684"/>
  <c r="BG755"/>
  <c r="BG759"/>
  <c r="BG782"/>
  <c i="1" r="BD56"/>
  <c i="3" r="J35"/>
  <c i="1" r="AV57"/>
  <c i="9" r="J33"/>
  <c i="1" r="AV63"/>
  <c i="4" r="F38"/>
  <c i="1" r="BC58"/>
  <c i="9" r="F37"/>
  <c i="1" r="BD63"/>
  <c i="8" r="F36"/>
  <c i="1" r="BC62"/>
  <c i="4" r="F39"/>
  <c i="1" r="BD58"/>
  <c i="7" r="F37"/>
  <c i="1" r="BD61"/>
  <c i="5" r="F39"/>
  <c i="1" r="BD59"/>
  <c r="AS54"/>
  <c i="4" r="F36"/>
  <c i="1" r="BA58"/>
  <c i="5" r="F35"/>
  <c i="1" r="AZ59"/>
  <c i="6" r="J36"/>
  <c i="1" r="AW60"/>
  <c i="7" r="J34"/>
  <c i="1" r="AW61"/>
  <c i="9" r="J34"/>
  <c i="1" r="AW63"/>
  <c i="8" r="F33"/>
  <c i="1" r="AZ62"/>
  <c i="5" r="J35"/>
  <c i="1" r="AV59"/>
  <c i="3" r="F36"/>
  <c i="1" r="BA57"/>
  <c i="3" r="J36"/>
  <c i="1" r="AW57"/>
  <c i="7" r="F36"/>
  <c i="1" r="BC61"/>
  <c i="4" r="F35"/>
  <c i="1" r="AZ58"/>
  <c i="4" r="J36"/>
  <c i="1" r="AW58"/>
  <c i="9" r="F33"/>
  <c i="1" r="AZ63"/>
  <c i="6" r="J32"/>
  <c i="9" r="F34"/>
  <c i="1" r="BA63"/>
  <c i="6" r="J35"/>
  <c i="1" r="AV60"/>
  <c i="7" r="F33"/>
  <c i="1" r="AZ61"/>
  <c i="8" r="F37"/>
  <c i="1" r="BD62"/>
  <c i="9" r="F36"/>
  <c i="1" r="BC63"/>
  <c i="8" r="F34"/>
  <c i="1" r="BA62"/>
  <c i="6" r="F39"/>
  <c i="1" r="BD60"/>
  <c i="7" r="J33"/>
  <c i="1" r="AV61"/>
  <c i="5" r="F38"/>
  <c i="1" r="BC59"/>
  <c i="4" r="J35"/>
  <c i="1" r="AV58"/>
  <c i="3" r="F35"/>
  <c i="1" r="AZ57"/>
  <c i="3" r="F38"/>
  <c i="1" r="BC57"/>
  <c i="8" r="J33"/>
  <c i="1" r="AV62"/>
  <c i="6" r="F38"/>
  <c i="1" r="BC60"/>
  <c i="6" r="F36"/>
  <c i="1" r="BA60"/>
  <c i="5" r="J36"/>
  <c i="1" r="AW59"/>
  <c i="7" r="F34"/>
  <c i="1" r="BA61"/>
  <c i="5" r="F36"/>
  <c i="1" r="BA59"/>
  <c i="6" r="F35"/>
  <c i="1" r="AZ60"/>
  <c i="3" r="F39"/>
  <c i="1" r="BD57"/>
  <c i="8" r="J34"/>
  <c i="1" r="AW62"/>
  <c i="8" l="1" r="R96"/>
  <c r="R95"/>
  <c r="R94"/>
  <c i="2" r="T119"/>
  <c i="8" r="P95"/>
  <c r="P94"/>
  <c i="1" r="AU62"/>
  <c i="2" r="T255"/>
  <c r="BK179"/>
  <c r="J179"/>
  <c r="J71"/>
  <c i="7" r="P100"/>
  <c r="P99"/>
  <c r="P98"/>
  <c i="1" r="AU61"/>
  <c i="2" r="R441"/>
  <c i="3" r="T99"/>
  <c r="T98"/>
  <c r="R124"/>
  <c r="R99"/>
  <c r="R98"/>
  <c i="2" r="P119"/>
  <c r="P118"/>
  <c i="3" r="P124"/>
  <c r="P99"/>
  <c r="P98"/>
  <c i="1" r="AU57"/>
  <c i="2" r="R389"/>
  <c r="R118"/>
  <c r="R117"/>
  <c r="P441"/>
  <c i="8" r="T95"/>
  <c r="T94"/>
  <c i="7" r="T100"/>
  <c r="T99"/>
  <c r="T98"/>
  <c i="5" r="P91"/>
  <c i="1" r="AU59"/>
  <c i="2" r="T389"/>
  <c i="5" r="T91"/>
  <c i="7" r="R234"/>
  <c r="R99"/>
  <c r="R98"/>
  <c i="2" r="T441"/>
  <c i="8" r="BK157"/>
  <c r="J157"/>
  <c r="J67"/>
  <c i="5" r="BK91"/>
  <c r="J91"/>
  <c i="8" r="BK201"/>
  <c r="J201"/>
  <c r="J70"/>
  <c i="2" r="BK441"/>
  <c r="J441"/>
  <c r="J84"/>
  <c i="8" r="BK96"/>
  <c r="J96"/>
  <c r="J61"/>
  <c i="9" r="BK81"/>
  <c r="J81"/>
  <c r="J59"/>
  <c i="7" r="J99"/>
  <c r="J60"/>
  <c r="J100"/>
  <c r="J61"/>
  <c i="1" r="AG60"/>
  <c i="6" r="J41"/>
  <c i="3" r="BK99"/>
  <c r="J99"/>
  <c r="J64"/>
  <c i="5" r="F37"/>
  <c i="1" r="BB59"/>
  <c r="BC55"/>
  <c r="AY55"/>
  <c i="2" r="F37"/>
  <c i="1" r="BB56"/>
  <c r="AZ55"/>
  <c r="AV55"/>
  <c i="7" r="J30"/>
  <c i="1" r="AG61"/>
  <c i="3" r="F37"/>
  <c i="1" r="BB57"/>
  <c i="4" r="J32"/>
  <c i="1" r="AG58"/>
  <c i="8" r="F35"/>
  <c i="1" r="BB62"/>
  <c r="BA55"/>
  <c r="AW55"/>
  <c r="AT60"/>
  <c r="AN60"/>
  <c r="BD55"/>
  <c i="5" r="J32"/>
  <c i="1" r="AG59"/>
  <c r="AT59"/>
  <c r="AN59"/>
  <c r="AT57"/>
  <c r="AT62"/>
  <c i="7" r="F35"/>
  <c i="1" r="BB61"/>
  <c i="9" r="F35"/>
  <c i="1" r="BB63"/>
  <c r="AT61"/>
  <c i="4" r="F37"/>
  <c i="1" r="BB58"/>
  <c r="AT58"/>
  <c r="AT56"/>
  <c i="6" r="F37"/>
  <c i="1" r="BB60"/>
  <c r="AT63"/>
  <c i="2" l="1" r="P117"/>
  <c i="1" r="AU56"/>
  <c i="2" r="T118"/>
  <c r="T117"/>
  <c i="8" r="BK95"/>
  <c r="J95"/>
  <c r="J60"/>
  <c i="5" r="J41"/>
  <c i="2" r="BK118"/>
  <c r="BK117"/>
  <c r="J117"/>
  <c r="J63"/>
  <c i="5" r="J63"/>
  <c i="8" r="BK94"/>
  <c r="J94"/>
  <c r="J59"/>
  <c i="1" r="AN61"/>
  <c i="7" r="J39"/>
  <c i="1" r="AN58"/>
  <c i="4" r="J41"/>
  <c i="3" r="BK98"/>
  <c r="J98"/>
  <c i="1" r="BD54"/>
  <c r="W33"/>
  <c r="BC54"/>
  <c r="W32"/>
  <c r="AZ54"/>
  <c r="AV54"/>
  <c r="AK29"/>
  <c r="BB55"/>
  <c i="9" r="J30"/>
  <c i="1" r="AG63"/>
  <c r="AT55"/>
  <c r="BA54"/>
  <c r="W30"/>
  <c i="3" r="J32"/>
  <c i="1" r="AG57"/>
  <c r="AU55"/>
  <c r="AU54"/>
  <c i="2" l="1" r="J118"/>
  <c r="J64"/>
  <c i="9" r="J39"/>
  <c i="3" r="J41"/>
  <c i="1" r="AN57"/>
  <c i="3" r="J63"/>
  <c i="1" r="AN63"/>
  <c r="BB54"/>
  <c r="AX54"/>
  <c i="2" r="J32"/>
  <c i="1" r="AG56"/>
  <c r="AN56"/>
  <c r="AY54"/>
  <c r="AW54"/>
  <c r="AK30"/>
  <c r="AX55"/>
  <c i="8" r="J30"/>
  <c i="1" r="AG62"/>
  <c r="AN62"/>
  <c r="W29"/>
  <c i="2" l="1" r="J41"/>
  <c i="8" r="J39"/>
  <c i="1" r="W31"/>
  <c r="AG55"/>
  <c r="AN55"/>
  <c r="AT54"/>
  <c l="1" r="AG54"/>
  <c l="1" r="AN54"/>
  <c r="AK26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<sst xmlns="http://schemas.openxmlformats.org/spreadsheetml/2006/main">
  <si>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</si>
  <si>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</si>
  <si>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</si>
  <si>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</si>
  <si>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</si>
  <si>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{4f6dfe7d-740b-4413-8db7-120d38832487}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</si>
  <si>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</si>
  <si>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</si>
  <si>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</si>
  <si>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</si>
  <si>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</si>
  <si>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</si>
  <si>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</si>
  <si>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</si>
  <si>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PA635190112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</si>
  <si>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</si>
  <si>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</si>
  <si>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Kozmice ON</t>
  </si>
  <si>
    <t>KSO:</t>
  </si>
  <si>
    <t/>
  </si>
  <si>
    <t>CC-CZ:</t>
  </si>
  <si>
    <t>Místo:</t>
  </si>
  <si>
    <t xml:space="preserve"> </t>
  </si>
  <si>
    <t>Datum:</t>
  </si>
  <si>
    <t>17. 3. 2023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</si>
  <si>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</si>
  <si>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</si>
  <si>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</si>
  <si>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</si>
  <si>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</si>
  <si>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</si>
  <si>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</si>
  <si>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</si>
  <si>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</si>
  <si>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</si>
  <si>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</si>
  <si>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</si>
  <si>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</si>
  <si>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</si>
  <si>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</si>
  <si>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</si>
  <si>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</si>
  <si>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</si>
  <si>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</si>
  <si>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</si>
  <si>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</si>
  <si>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</si>
  <si>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</si>
  <si>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</si>
  <si>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</si>
  <si>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</si>
  <si>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</si>
  <si>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</si>
  <si>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</si>
  <si>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</si>
  <si>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</si>
  <si>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</si>
  <si>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</si>
  <si>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</si>
  <si>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</si>
  <si>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</si>
  <si>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</si>
  <si>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</si>
  <si>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</si>
  <si>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</si>
  <si>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</si>
  <si>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</si>
  <si>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</si>
  <si>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</si>
  <si>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</si>
  <si>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</si>
  <si>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</si>
  <si>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</si>
  <si>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</si>
  <si>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Zastávka</t>
  </si>
  <si>
    <t>STA</t>
  </si>
  <si>
    <t>1</t>
  </si>
  <si>
    <t>{dc6f843a-8884-428b-a3bd-aad0d7494d23}</t>
  </si>
  <si>
    <t>2</t>
  </si>
  <si>
    <t>/</t>
  </si>
  <si>
    <t>E.2. 1</t>
  </si>
  <si>
    <t>Stavební část</t>
  </si>
  <si>
    <t>Soupis</t>
  </si>
  <si>
    <t>{cf4ff3d9-543f-474c-8f76-f893ce271378}</t>
  </si>
  <si>
    <t>E.2. 1.1</t>
  </si>
  <si>
    <t>Demolice, bourací práce</t>
  </si>
  <si>
    <t>{fa975557-e05d-43c9-8257-44dd8d56fca6}</t>
  </si>
  <si>
    <t>E.2. 9</t>
  </si>
  <si>
    <t>Informační systém veřejné části</t>
  </si>
  <si>
    <t>{95ddd32e-cb7a-4c27-8ed6-175f7b7de855}</t>
  </si>
  <si>
    <t>E.2.10</t>
  </si>
  <si>
    <t>Umělé osvětlení a vnitřní silnoproudé rozvody, hromosvod</t>
  </si>
  <si>
    <t>{db1940da-902a-4606-91bc-9cd085613116}</t>
  </si>
  <si>
    <t>E.2.13</t>
  </si>
  <si>
    <t>Vybavení budov</t>
  </si>
  <si>
    <t>{635c2a8b-4e4f-4deb-9a68-1dcd2dccc3a2}</t>
  </si>
  <si>
    <t>SO 02</t>
  </si>
  <si>
    <t>Deštová kanalizace</t>
  </si>
  <si>
    <t>ING</t>
  </si>
  <si>
    <t>{9cd5e02e-1c08-454a-a07b-ef121d606683}</t>
  </si>
  <si>
    <t>SO 03</t>
  </si>
  <si>
    <t>Zpevněné plochy</t>
  </si>
  <si>
    <t>{e32bbc94-a585-40eb-ae14-9690ccdbf2ce}</t>
  </si>
  <si>
    <t>VO</t>
  </si>
  <si>
    <t>Všeobecný objekt</t>
  </si>
  <si>
    <t>VON</t>
  </si>
  <si>
    <t>{4e956772-8eec-419c-81e1-df69cdb75a84}</t>
  </si>
  <si>
    <t>KRYCÍ LIST SOUPISU PRACÍ</t>
  </si>
  <si>
    <t>Objekt:</t>
  </si>
  <si>
    <t>SO 01 - Zastávka</t>
  </si>
  <si>
    <t>Soupis:</t>
  </si>
  <si>
    <t>E.2. 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</si>
  <si>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</si>
  <si>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</si>
  <si>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</si>
  <si>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</si>
  <si>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</si>
  <si>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</si>
  <si>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  13 - Zemní práce - hloubené vykopávky</t>
  </si>
  <si>
    <t xml:space="preserve">      16 - Zemní práce - přemístění výkopku</t>
  </si>
  <si>
    <t xml:space="preserve">      17 - Zemní práce - konstrukce ze zemin</t>
  </si>
  <si>
    <t xml:space="preserve">    2 - Zakládání</t>
  </si>
  <si>
    <t xml:space="preserve">      27 - Zakládání - základy</t>
  </si>
  <si>
    <t xml:space="preserve">    3 - Svislé a kompletní konstrukce</t>
  </si>
  <si>
    <t xml:space="preserve">      31 - Zdi pozemních staveb</t>
  </si>
  <si>
    <t xml:space="preserve">      34 - Stěny a příčky</t>
  </si>
  <si>
    <t xml:space="preserve">    4 - Vodorovné konstrukce</t>
  </si>
  <si>
    <t xml:space="preserve">    6 - Úpravy povrchů, podlahy a osazování výplní</t>
  </si>
  <si>
    <t xml:space="preserve">      61 - Úprava povrchů vnitřních</t>
  </si>
  <si>
    <t xml:space="preserve">      62 - Úprava povrchů vnějších</t>
  </si>
  <si>
    <t xml:space="preserve">      63 - Podlahy a podlahové konstrukce</t>
  </si>
  <si>
    <t xml:space="preserve">    9 - Ostatní konstrukce a práce, bourání</t>
  </si>
  <si>
    <t xml:space="preserve">      94 - Lešení a stavební výtahy</t>
  </si>
  <si>
    <t xml:space="preserve">      95 - Různé dokončovací konstrukce a práce pozemních staveb</t>
  </si>
  <si>
    <t xml:space="preserve">      98 - Demolice a sanace</t>
  </si>
  <si>
    <t xml:space="preserve">    998 - Přesun hmot</t>
  </si>
  <si>
    <t>PSV - Práce a dodávky PSV</t>
  </si>
  <si>
    <t xml:space="preserve">    711 - Izolace proti vodě, vlhkosti a plynům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</si>
  <si>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</si>
  <si>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</si>
  <si>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</si>
  <si>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</si>
  <si>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</si>
  <si>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</si>
  <si>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</si>
  <si>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783 - Dokončovací práce - nátěry</t>
  </si>
  <si>
    <t xml:space="preserve">    784 - Dokončovací práce - malby a tapety</t>
  </si>
  <si>
    <t>OST - SANACE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</si>
  <si>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</si>
  <si>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</si>
  <si>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</si>
  <si>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</si>
  <si>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</si>
  <si>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</si>
  <si>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</si>
  <si>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</si>
  <si>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</si>
  <si>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</si>
  <si>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</si>
  <si>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</si>
  <si>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</si>
  <si>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</si>
  <si>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</si>
  <si>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</si>
  <si>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</si>
  <si>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13</t>
  </si>
  <si>
    <t>Zemní práce - hloubené vykopávky</t>
  </si>
  <si>
    <t>K</t>
  </si>
  <si>
    <t>133151101</t>
  </si>
  <si>
    <t>Hloubení nezapažených šachet strojně v hornině třídy těžitelnosti I skupiny 1 a 2 do 20 m3</t>
  </si>
  <si>
    <t>m3</t>
  </si>
  <si>
    <t>CS ÚRS 2023 01</t>
  </si>
  <si>
    <t>4</t>
  </si>
  <si>
    <t>3</t>
  </si>
  <si>
    <t>-1205852569</t>
  </si>
  <si>
    <t>Online PSC</t>
  </si>
  <si>
    <t>https://podminky.urs.cz/item/CS_URS_2023_01/133151101</t>
  </si>
  <si>
    <t>VV</t>
  </si>
  <si>
    <t>"vsakovací jáma pod úrovni podlahy 1.PP"(2*1,5*2)</t>
  </si>
  <si>
    <t>Mezisoučet</t>
  </si>
  <si>
    <t>16</t>
  </si>
  <si>
    <t>Zemní práce - přemístění výkopku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</si>
  <si>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</si>
  <si>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</si>
  <si>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-739610466</t>
  </si>
  <si>
    <t>https://podminky.urs.cz/item/CS_URS_2023_01/162751117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</si>
  <si>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</si>
  <si>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</si>
  <si>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</si>
  <si>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2005954049</t>
  </si>
  <si>
    <t>https://podminky.urs.cz/item/CS_URS_2023_01/162751119</t>
  </si>
  <si>
    <t>6*10</t>
  </si>
  <si>
    <t>17</t>
  </si>
  <si>
    <t>Zemní práce - konstrukce ze zemin</t>
  </si>
  <si>
    <t>171201201</t>
  </si>
  <si>
    <t>Uložení sypaniny na skládky nebo meziskládky bez hutnění s upravením uložené sypaniny do předepsaného tvaru</t>
  </si>
  <si>
    <t>-704915452</t>
  </si>
  <si>
    <t>https://podminky.urs.cz/item/CS_URS_2023_01/171201201</t>
  </si>
  <si>
    <t>5</t>
  </si>
  <si>
    <t>171201221</t>
  </si>
  <si>
    <t>Poplatek za uložení stavebního odpadu na skládce (skládkovné) zeminy a kamení zatříděného do Katalogu odpadů pod kódem 17 05 04</t>
  </si>
  <si>
    <t>t</t>
  </si>
  <si>
    <t>-465410604</t>
  </si>
  <si>
    <t>https://podminky.urs.cz/item/CS_URS_2023_01/171201221</t>
  </si>
  <si>
    <t>6*1,8</t>
  </si>
  <si>
    <t>174111101</t>
  </si>
  <si>
    <t>Zásyp sypaninou z jakékoliv horniny ručně s uložením výkopku ve vrstvách se zhutněním jam, šachet, rýh nebo kolem objektů v těchto vykopávkách</t>
  </si>
  <si>
    <t>2088305350</t>
  </si>
  <si>
    <t>https://podminky.urs.cz/item/CS_URS_2023_01/174111101</t>
  </si>
  <si>
    <t>"dle skladby A" (7*2,1*7)</t>
  </si>
  <si>
    <t>Součet</t>
  </si>
  <si>
    <t>7</t>
  </si>
  <si>
    <t>M</t>
  </si>
  <si>
    <t>58343930</t>
  </si>
  <si>
    <t>kamenivo drcené hrubé frakce 16/32</t>
  </si>
  <si>
    <t>8</t>
  </si>
  <si>
    <t>-195824814</t>
  </si>
  <si>
    <t>"dle skladby A" (7*2,1*7)*1,9</t>
  </si>
  <si>
    <t>"vsakovací jáma pod úrovni podlahy 1.PP"(2*1,5*2)*1,9</t>
  </si>
  <si>
    <t>Zakládání</t>
  </si>
  <si>
    <t>27</t>
  </si>
  <si>
    <t>Zakládání - základy</t>
  </si>
  <si>
    <t>274321411</t>
  </si>
  <si>
    <t>Základy z betonu železového (bez výztuže) pasy z betonu bez zvláštních nároků na prostředí tř. C 20/25</t>
  </si>
  <si>
    <t>1762188356</t>
  </si>
  <si>
    <t>https://podminky.urs.cz/item/CS_URS_2023_01/274321411</t>
  </si>
  <si>
    <t>"1.PP"(0,3*0,9*2,4)+(0,3*0,9*4,2)</t>
  </si>
  <si>
    <t>9</t>
  </si>
  <si>
    <t>274361821</t>
  </si>
  <si>
    <t>Výztuž základů pasů z betonářské oceli 10 505 (R) nebo BSt 500</t>
  </si>
  <si>
    <t>946206773</t>
  </si>
  <si>
    <t>https://podminky.urs.cz/item/CS_URS_2023_01/274361821</t>
  </si>
  <si>
    <t>1,782*0,09</t>
  </si>
  <si>
    <t>10</t>
  </si>
  <si>
    <t>274352111</t>
  </si>
  <si>
    <t>Bednění základů pasů rovné ztracené (neodbedněné)</t>
  </si>
  <si>
    <t>m2</t>
  </si>
  <si>
    <t>1481486143</t>
  </si>
  <si>
    <t>https://podminky.urs.cz/item/CS_URS_2023_01/274352111</t>
  </si>
  <si>
    <t>(0,9*4,2+0,9*3,9)+(0,9*2,4+0,9*2,7)</t>
  </si>
  <si>
    <t>11</t>
  </si>
  <si>
    <t>273321311</t>
  </si>
  <si>
    <t>Základy z betonu železového (bez výztuže) desky z betonu bez zvláštních nároků na prostředí tř. C 16/20</t>
  </si>
  <si>
    <t>1323883477</t>
  </si>
  <si>
    <t>https://podminky.urs.cz/item/CS_URS_2023_01/273321311</t>
  </si>
  <si>
    <t>(7*7)*0,15</t>
  </si>
  <si>
    <t>7,35*1,025 "Přepočtené koeficientem množství</t>
  </si>
  <si>
    <t>12</t>
  </si>
  <si>
    <t>273362021</t>
  </si>
  <si>
    <t>Výztuž základů desek ze svařovaných sítí z drátů typu KARI</t>
  </si>
  <si>
    <t>2105631011</t>
  </si>
  <si>
    <t>https://podminky.urs.cz/item/CS_URS_2023_01/273362021</t>
  </si>
  <si>
    <t>(49*0,00198)*1,25*2</t>
  </si>
  <si>
    <t>Svislé a kompletní konstrukce</t>
  </si>
  <si>
    <t>31</t>
  </si>
  <si>
    <t>Zdi pozemních staveb</t>
  </si>
  <si>
    <t>311231129</t>
  </si>
  <si>
    <t>Zdivo z cihel pálených nosné z cihel plných dl. 290 mm P 20 až 25, na maltu MC-15</t>
  </si>
  <si>
    <t>571464434</t>
  </si>
  <si>
    <t>https://podminky.urs.cz/item/CS_URS_2023_01/311231129</t>
  </si>
  <si>
    <t>"štíty"</t>
  </si>
  <si>
    <t>((2,1*3,9*0,3)/2)*2</t>
  </si>
  <si>
    <t>14</t>
  </si>
  <si>
    <t>311272031</t>
  </si>
  <si>
    <t>Zdivo z pórobetonových tvárnic na tenké maltové lože, tl. zdiva 200 mm pevnost tvárnic přes P2 do P4, objemová hmotnost přes 450 do 600 kg/m3 hladkých</t>
  </si>
  <si>
    <t>686510207</t>
  </si>
  <si>
    <t>https://podminky.urs.cz/item/CS_URS_2023_01/311272031</t>
  </si>
  <si>
    <t>"101/102"(2,5+4,2)*3,6</t>
  </si>
  <si>
    <t>310239211</t>
  </si>
  <si>
    <t>Zazdívka otvorů ve zdivu nadzákladovém cihlami pálenými plochy přes 1 m2 do 4 m2 na maltu vápenocementovou</t>
  </si>
  <si>
    <t>-2131248614</t>
  </si>
  <si>
    <t>https://podminky.urs.cz/item/CS_URS_2023_01/310239211</t>
  </si>
  <si>
    <t>"1.PP"(0,65*2*0,5)</t>
  </si>
  <si>
    <t>"1.NP"</t>
  </si>
  <si>
    <t>(0,4*2,75*1,1)-(0,4*2,2*1,1)</t>
  </si>
  <si>
    <t>(0,4*0,6*1,5)*2</t>
  </si>
  <si>
    <t>(0,4*1,7*1,5)-(0,4*1,4*1,5)</t>
  </si>
  <si>
    <t>(0,4*1,5*1,8)</t>
  </si>
  <si>
    <t>(0,4*0,6*2,1)</t>
  </si>
  <si>
    <t>(0,4*0,9*2,1)</t>
  </si>
  <si>
    <t>4,132*1,1 "Přepočtené koeficientem množství</t>
  </si>
  <si>
    <t>317234410</t>
  </si>
  <si>
    <t>Vyzdívka mezi nosníky cihlami pálenými na maltu cementovou</t>
  </si>
  <si>
    <t>-1069197711</t>
  </si>
  <si>
    <t>https://podminky.urs.cz/item/CS_URS_2023_01/317234410</t>
  </si>
  <si>
    <t>(0,1*0,1*1,5)*2*3</t>
  </si>
  <si>
    <t>(0,1*0,14*2,8)*2</t>
  </si>
  <si>
    <t>317941121</t>
  </si>
  <si>
    <t>Osazování ocelových válcovaných nosníků na zdivu I nebo IE nebo U nebo UE nebo L do č. 12 nebo výšky do 120 mm</t>
  </si>
  <si>
    <t>1237419741</t>
  </si>
  <si>
    <t>https://podminky.urs.cz/item/CS_URS_2023_01/317941121</t>
  </si>
  <si>
    <t>"I100"(1,5*0,00834)*3*3</t>
  </si>
  <si>
    <t>18</t>
  </si>
  <si>
    <t>13010712</t>
  </si>
  <si>
    <t>ocel profilová jakost S235JR (11 375) průřez I (IPN) 100</t>
  </si>
  <si>
    <t>2067444634</t>
  </si>
  <si>
    <t>0,113*1,1 "Přepočtené koeficientem množství</t>
  </si>
  <si>
    <t>19</t>
  </si>
  <si>
    <t>317941123</t>
  </si>
  <si>
    <t>Osazování ocelových válcovaných nosníků na zdivu I nebo IE nebo U nebo UE nebo L č. 14 až 22 nebo výšky do 220 mm</t>
  </si>
  <si>
    <t>256107537</t>
  </si>
  <si>
    <t>https://podminky.urs.cz/item/CS_URS_2023_01/317941123</t>
  </si>
  <si>
    <t>"I140"(2,8*0,01440)*3</t>
  </si>
  <si>
    <t>20</t>
  </si>
  <si>
    <t>13010716</t>
  </si>
  <si>
    <t>ocel profilová jakost S235JR (11 375) průřez I (IPN) 140</t>
  </si>
  <si>
    <t>1243684528</t>
  </si>
  <si>
    <t>0,121*1,1 "Přepočtené koeficientem množství</t>
  </si>
  <si>
    <t>34</t>
  </si>
  <si>
    <t>Stěny a příčky</t>
  </si>
  <si>
    <t>346244381</t>
  </si>
  <si>
    <t>Plentování ocelových válcovaných nosníků jednostranné cihlami na maltu, výška stojiny do 200 mm</t>
  </si>
  <si>
    <t>1140408630</t>
  </si>
  <si>
    <t>https://podminky.urs.cz/item/CS_URS_2023_01/346244381</t>
  </si>
  <si>
    <t>((0,1*1,5)*2)*3</t>
  </si>
  <si>
    <t>(0,14*2,8)*2</t>
  </si>
  <si>
    <t>Vodorovné konstrukce</t>
  </si>
  <si>
    <t>22</t>
  </si>
  <si>
    <t>417238213</t>
  </si>
  <si>
    <t>Obezdívka ztužujícího věnce keramickými věncovkami včetně tepelné izolace z pěnového polystyrenu tl. 100 mm jednostranná, výška věnce přes 210 do 250 mm</t>
  </si>
  <si>
    <t>m</t>
  </si>
  <si>
    <t>1638521220</t>
  </si>
  <si>
    <t>https://podminky.urs.cz/item/CS_URS_2023_01/417238213</t>
  </si>
  <si>
    <t>"dle řezu"(7,8*4)</t>
  </si>
  <si>
    <t>23</t>
  </si>
  <si>
    <t>417321414</t>
  </si>
  <si>
    <t>Ztužující pásy a věnce z betonu železového (bez výztuže) tř. C 20/25</t>
  </si>
  <si>
    <t>472594069</t>
  </si>
  <si>
    <t>https://podminky.urs.cz/item/CS_URS_2023_01/417321414</t>
  </si>
  <si>
    <t>((0,25*0,2)*7,8)*4</t>
  </si>
  <si>
    <t>24</t>
  </si>
  <si>
    <t>417351115</t>
  </si>
  <si>
    <t>Bednění bočnic ztužujících pásů a věnců včetně vzpěr zřízení</t>
  </si>
  <si>
    <t>1553910703</t>
  </si>
  <si>
    <t>https://podminky.urs.cz/item/CS_URS_2023_01/417351115</t>
  </si>
  <si>
    <t>(0,2*7,8)*2*4</t>
  </si>
  <si>
    <t>25</t>
  </si>
  <si>
    <t>417351116</t>
  </si>
  <si>
    <t>Bednění bočnic ztužujících pásů a věnců včetně vzpěr odstranění</t>
  </si>
  <si>
    <t>1913679788</t>
  </si>
  <si>
    <t>https://podminky.urs.cz/item/CS_URS_2023_01/417351116</t>
  </si>
  <si>
    <t>12,480</t>
  </si>
  <si>
    <t>26</t>
  </si>
  <si>
    <t>417361821</t>
  </si>
  <si>
    <t>Výztuž ztužujících pásů a věnců z betonářské oceli 10 505 (R) nebo BSt 500</t>
  </si>
  <si>
    <t>2025915507</t>
  </si>
  <si>
    <t>https://podminky.urs.cz/item/CS_URS_2023_01/417361821</t>
  </si>
  <si>
    <t>1,56*0,09</t>
  </si>
  <si>
    <t>Úpravy povrchů, podlahy a osazování výplní</t>
  </si>
  <si>
    <t>61</t>
  </si>
  <si>
    <t>Úprava povrchů vnitřních</t>
  </si>
  <si>
    <t>612311131.Rsan</t>
  </si>
  <si>
    <t>Potažení vnitřních stěn vápenným štukem sanačním tloušťky do 3 mm</t>
  </si>
  <si>
    <t>R-položka</t>
  </si>
  <si>
    <t>-1478117324</t>
  </si>
  <si>
    <t>"nad výšku 1,5 m do výšky 3,5 m"</t>
  </si>
  <si>
    <t>"101+102"((7*2)*4-(2,4*2,6))</t>
  </si>
  <si>
    <t>28</t>
  </si>
  <si>
    <t>612821012</t>
  </si>
  <si>
    <t>Sanační omítka vnitřních ploch stěn pro vlhké a zasolené zdivo, prováděná ve dvou vrstvách, tl. jádrové omítky do 30 mm ručně štuková</t>
  </si>
  <si>
    <t>CS ÚRS 2021 01</t>
  </si>
  <si>
    <t>721264836</t>
  </si>
  <si>
    <t>https://podminky.urs.cz/item/CS_URS_2021_01/612821012</t>
  </si>
  <si>
    <t>"do výšky 1,5 m"</t>
  </si>
  <si>
    <t>"101+102"((7*1,5)*4-(2,4*2,6))</t>
  </si>
  <si>
    <t>29</t>
  </si>
  <si>
    <t>612821031</t>
  </si>
  <si>
    <t>Sanační omítka vnitřních ploch stěn vyrovnávací vrstva, prováděná v tl. do 20 mm ručně</t>
  </si>
  <si>
    <t>-550553317</t>
  </si>
  <si>
    <t>https://podminky.urs.cz/item/CS_URS_2021_01/612821031</t>
  </si>
  <si>
    <t>"20% plochy"</t>
  </si>
  <si>
    <t>"101+102"((7*1,5)*4-(2,4*2,6))*0,2</t>
  </si>
  <si>
    <t>30</t>
  </si>
  <si>
    <t>612135001</t>
  </si>
  <si>
    <t>Vyrovnání nerovností podkladu vnitřních omítaných ploch maltou, tloušťky do 10 mm vápenocementovou stěn</t>
  </si>
  <si>
    <t>-477770631</t>
  </si>
  <si>
    <t>https://podminky.urs.cz/item/CS_URS_2023_01/612135001</t>
  </si>
  <si>
    <t>"nad výšku 1,5 m do výšky 3,5 m-20% plochy"</t>
  </si>
  <si>
    <t>"101+102"((7*2)*4-(2,4*2,6))*0,2</t>
  </si>
  <si>
    <t>612131101</t>
  </si>
  <si>
    <t>Podkladní a spojovací vrstva vnitřních omítaných ploch cementový postřik nanášený ručně celoplošně stěn</t>
  </si>
  <si>
    <t>-250519750</t>
  </si>
  <si>
    <t>https://podminky.urs.cz/item/CS_URS_2023_01/612131101</t>
  </si>
  <si>
    <t>"nová příčka"</t>
  </si>
  <si>
    <t>"101"(4+2,5)*3,5</t>
  </si>
  <si>
    <t>"102"(4,2+2,7)*3,5</t>
  </si>
  <si>
    <t>"zazdívka"</t>
  </si>
  <si>
    <t>(0,9*2)+(1,5*1,8)</t>
  </si>
  <si>
    <t>32</t>
  </si>
  <si>
    <t>612142001</t>
  </si>
  <si>
    <t>Potažení vnitřních ploch pletivem v ploše nebo pruzích, na plném podkladu sklovláknitým vtlačením do tmelu stěn</t>
  </si>
  <si>
    <t>-924106502</t>
  </si>
  <si>
    <t>https://podminky.urs.cz/item/CS_URS_2023_01/612142001</t>
  </si>
  <si>
    <t>33</t>
  </si>
  <si>
    <t>612321121</t>
  </si>
  <si>
    <t>Omítka vápenocementová vnitřních ploch nanášená ručně jednovrstvá, tloušťky do 10 mm hladká svislých konstrukcí stěn</t>
  </si>
  <si>
    <t>110869777</t>
  </si>
  <si>
    <t>https://podminky.urs.cz/item/CS_URS_2023_01/612321121</t>
  </si>
  <si>
    <t>612321141</t>
  </si>
  <si>
    <t>Omítka vápenocementová vnitřních ploch nanášená ručně dvouvrstvá, tloušťky jádrové omítky do 10 mm a tloušťky štuku do 3 mm štuková svislých konstrukcí stěn</t>
  </si>
  <si>
    <t>444532078</t>
  </si>
  <si>
    <t>https://podminky.urs.cz/item/CS_URS_2023_01/612321141</t>
  </si>
  <si>
    <t>35</t>
  </si>
  <si>
    <t>612325302</t>
  </si>
  <si>
    <t>Vápenocementová omítka ostění nebo nadpraží štuková</t>
  </si>
  <si>
    <t>-1890555749</t>
  </si>
  <si>
    <t>https://podminky.urs.cz/item/CS_URS_2023_01/612325302</t>
  </si>
  <si>
    <t>(1,2+1,4*2)*2*0,2</t>
  </si>
  <si>
    <t>62</t>
  </si>
  <si>
    <t>Úprava povrchů vnějších</t>
  </si>
  <si>
    <t>36</t>
  </si>
  <si>
    <t>622321131.Rsan</t>
  </si>
  <si>
    <t>Potažení vnějších stěn vápenocementovým sanačním štukem tloušťky do 3 mm</t>
  </si>
  <si>
    <t>-1670176356</t>
  </si>
  <si>
    <t>"nad 1,5 m výšky"</t>
  </si>
  <si>
    <t>(7,8*2,5)*4</t>
  </si>
  <si>
    <t>"šikminy"((3,9*2)/2)*2</t>
  </si>
  <si>
    <t>37</t>
  </si>
  <si>
    <t>622821012</t>
  </si>
  <si>
    <t>Sanační omítka vnějších ploch stěn pro vlhké a zasolené zdivo, prováděná ve dvou vrstvách, tl. jádrové omítky do 30 mm ručně štuková</t>
  </si>
  <si>
    <t>-1582661970</t>
  </si>
  <si>
    <t>https://podminky.urs.cz/item/CS_URS_2021_01/622821012</t>
  </si>
  <si>
    <t>"do 1,5 m výšky"</t>
  </si>
  <si>
    <t>(7,8*1,5)*4</t>
  </si>
  <si>
    <t>38</t>
  </si>
  <si>
    <t>622821031</t>
  </si>
  <si>
    <t>Sanační omítka vnějších ploch stěn vyrovnávací vrstva, prováděná v tl. do 20 mm ručně</t>
  </si>
  <si>
    <t>-1997243832</t>
  </si>
  <si>
    <t>https://podminky.urs.cz/item/CS_URS_2021_01/622821031</t>
  </si>
  <si>
    <t>"do 1,5 m výšky-20% plochy"</t>
  </si>
  <si>
    <t>(7,8*1,5)*4*0,2</t>
  </si>
  <si>
    <t>39</t>
  </si>
  <si>
    <t>622135001</t>
  </si>
  <si>
    <t>Vyrovnání nerovností podkladu vnějších omítaných ploch maltou, tloušťky do 10 mm vápenocementovou stěn</t>
  </si>
  <si>
    <t>-1328992482</t>
  </si>
  <si>
    <t>https://podminky.urs.cz/item/CS_URS_2023_01/622135001</t>
  </si>
  <si>
    <t>"nad 1,5 m výšky-20%plochy"</t>
  </si>
  <si>
    <t>(7,8*2,5)*4*0,2</t>
  </si>
  <si>
    <t>40</t>
  </si>
  <si>
    <t>622131101</t>
  </si>
  <si>
    <t>Podkladní a spojovací vrstva vnějších omítaných ploch cementový postřik nanášený ručně celoplošně stěn</t>
  </si>
  <si>
    <t>-551208021</t>
  </si>
  <si>
    <t>https://podminky.urs.cz/item/CS_URS_2023_01/622131101</t>
  </si>
  <si>
    <t>41</t>
  </si>
  <si>
    <t>622323111</t>
  </si>
  <si>
    <t>Omítka vápenocementová vnějších ploch hladkých hladká, nanášená na neomítnutý bezesparý podklad, tloušťky do 5 mm ručně stěn</t>
  </si>
  <si>
    <t>1862461113</t>
  </si>
  <si>
    <t>https://podminky.urs.cz/item/CS_URS_2023_01/622323111</t>
  </si>
  <si>
    <t>42</t>
  </si>
  <si>
    <t>622511111</t>
  </si>
  <si>
    <t>Omítka tenkovrstvá akrylátová vnějších ploch probarvená, včetně penetrace podkladu mozaiková střednězrnná stěn</t>
  </si>
  <si>
    <t>125340823</t>
  </si>
  <si>
    <t>https://podminky.urs.cz/item/CS_URS_2021_01/622511111</t>
  </si>
  <si>
    <t>"sokl"(7,8*0,5)*4</t>
  </si>
  <si>
    <t>43</t>
  </si>
  <si>
    <t>629135102</t>
  </si>
  <si>
    <t>Vyrovnávací vrstva z cementové malty pod klempířskými prvky šířky přes 150 do 300 mm</t>
  </si>
  <si>
    <t>814491705</t>
  </si>
  <si>
    <t>https://podminky.urs.cz/item/CS_URS_2023_01/629135102</t>
  </si>
  <si>
    <t>"vnitřní parapet"1,2*2</t>
  </si>
  <si>
    <t>"vnější parapet"1,2*2</t>
  </si>
  <si>
    <t>44</t>
  </si>
  <si>
    <t>629991001</t>
  </si>
  <si>
    <t>Zakrytí vnějších ploch před znečištěním včetně pozdějšího odkrytí ploch podélných rovných (např. chodníků) fólií položenou volně</t>
  </si>
  <si>
    <t>184558195</t>
  </si>
  <si>
    <t>https://podminky.urs.cz/item/CS_URS_2023_01/629991001</t>
  </si>
  <si>
    <t>8*4</t>
  </si>
  <si>
    <t>45</t>
  </si>
  <si>
    <t>629991011</t>
  </si>
  <si>
    <t>Zakrytí vnějších ploch před znečištěním včetně pozdějšího odkrytí výplní otvorů a svislých ploch fólií přilepenou lepící páskou</t>
  </si>
  <si>
    <t>-46487633</t>
  </si>
  <si>
    <t>https://podminky.urs.cz/item/CS_URS_2023_01/629991011</t>
  </si>
  <si>
    <t>(1,2*1,4)*2</t>
  </si>
  <si>
    <t>63</t>
  </si>
  <si>
    <t>Podlahy a podlahové konstrukce</t>
  </si>
  <si>
    <t>46</t>
  </si>
  <si>
    <t>631311114</t>
  </si>
  <si>
    <t>Mazanina z betonu prostého bez zvýšených nároků na prostředí tl. přes 50 do 80 mm tř. C 16/20</t>
  </si>
  <si>
    <t>963117635</t>
  </si>
  <si>
    <t>https://podminky.urs.cz/item/CS_URS_2023_01/631311114</t>
  </si>
  <si>
    <t>"A"</t>
  </si>
  <si>
    <t>"101"(9,7*0,06)</t>
  </si>
  <si>
    <t>"102"(38*0,06)</t>
  </si>
  <si>
    <t>Ostatní konstrukce a práce, bourání</t>
  </si>
  <si>
    <t>94</t>
  </si>
  <si>
    <t>Lešení a stavební výtahy</t>
  </si>
  <si>
    <t>47</t>
  </si>
  <si>
    <t>941111132</t>
  </si>
  <si>
    <t>Montáž lešení řadového trubkového lehkého pracovního s podlahami s provozním zatížením tř. 3 do 200 kg/m2 šířky tř. W12 od 1,2 do 1,5 m, výšky přes 10 do 25 m</t>
  </si>
  <si>
    <t>-2034607752</t>
  </si>
  <si>
    <t>https://podminky.urs.cz/item/CS_URS_2023_01/941111132</t>
  </si>
  <si>
    <t>(9*4)*2</t>
  </si>
  <si>
    <t>48</t>
  </si>
  <si>
    <t>941111232</t>
  </si>
  <si>
    <t>Montáž lešení řadového trubkového lehkého pracovního s podlahami s provozním zatížením tř. 3 do 200 kg/m2 Příplatek za první a každý další den použití lešení k ceně -1132</t>
  </si>
  <si>
    <t>-1463137169</t>
  </si>
  <si>
    <t>https://podminky.urs.cz/item/CS_URS_2023_01/941111232</t>
  </si>
  <si>
    <t>72*45</t>
  </si>
  <si>
    <t>49</t>
  </si>
  <si>
    <t>941111832</t>
  </si>
  <si>
    <t>Demontáž lešení řadového trubkového lehkého pracovního s podlahami s provozním zatížením tř. 3 do 200 kg/m2 šířky tř. W12 od 1,2 do 1,5 m, výšky přes 10 do 25 m</t>
  </si>
  <si>
    <t>1184097512</t>
  </si>
  <si>
    <t>https://podminky.urs.cz/item/CS_URS_2023_01/941111832</t>
  </si>
  <si>
    <t>72</t>
  </si>
  <si>
    <t>50</t>
  </si>
  <si>
    <t>944611111</t>
  </si>
  <si>
    <t>Montáž ochranné plachty zavěšené na konstrukci lešení z textilie z umělých vláken</t>
  </si>
  <si>
    <t>1907908820</t>
  </si>
  <si>
    <t>https://podminky.urs.cz/item/CS_URS_2023_01/944611111</t>
  </si>
  <si>
    <t>51</t>
  </si>
  <si>
    <t>944611211</t>
  </si>
  <si>
    <t>Montáž ochranné plachty Příplatek za první a každý další den použití plachty k ceně -1111</t>
  </si>
  <si>
    <t>1316595902</t>
  </si>
  <si>
    <t>https://podminky.urs.cz/item/CS_URS_2023_01/944611211</t>
  </si>
  <si>
    <t>52</t>
  </si>
  <si>
    <t>944611811</t>
  </si>
  <si>
    <t>Demontáž ochranné plachty zavěšené na konstrukci lešení z textilie z umělých vláken</t>
  </si>
  <si>
    <t>-70690775</t>
  </si>
  <si>
    <t>https://podminky.urs.cz/item/CS_URS_2023_01/944611811</t>
  </si>
  <si>
    <t>53</t>
  </si>
  <si>
    <t>946112112</t>
  </si>
  <si>
    <t>Montáž pojízdných věží trubkových nebo dílcových s maximálním zatížením podlahy do 200 kg/m2 šířky přes 0,9 do 1,6 m, délky do 3,2 m, výšky přes 1,5 m do 2,5 m</t>
  </si>
  <si>
    <t>kus</t>
  </si>
  <si>
    <t>272741763</t>
  </si>
  <si>
    <t>https://podminky.urs.cz/item/CS_URS_2023_01/946112112</t>
  </si>
  <si>
    <t>54</t>
  </si>
  <si>
    <t>946112212</t>
  </si>
  <si>
    <t>Montáž pojízdných věží trubkových nebo dílcových s maximálním zatížením podlahy do 200 kg/m2 Příplatek za první a každý další den použití pojízdného lešení k ceně -2112</t>
  </si>
  <si>
    <t>-1796978207</t>
  </si>
  <si>
    <t>https://podminky.urs.cz/item/CS_URS_2023_01/946112212</t>
  </si>
  <si>
    <t>90</t>
  </si>
  <si>
    <t>55</t>
  </si>
  <si>
    <t>946112812</t>
  </si>
  <si>
    <t>Demontáž pojízdných věží trubkových nebo dílcových s maximálním zatížením podlahy do 200 kg/m2 šířky přes 0,9 do 1,6 m, délky do 3,2 m, výšky přes 1,5 m do 2,5 m</t>
  </si>
  <si>
    <t>-360745056</t>
  </si>
  <si>
    <t>https://podminky.urs.cz/item/CS_URS_2023_01/946112812</t>
  </si>
  <si>
    <t>95</t>
  </si>
  <si>
    <t>Různé dokončovací konstrukce a práce pozemních staveb</t>
  </si>
  <si>
    <t>56</t>
  </si>
  <si>
    <t>952901111</t>
  </si>
  <si>
    <t>Vyčištění budov nebo objektů před předáním do užívání budov bytové nebo občanské výstavby, světlé výšky podlaží do 4 m</t>
  </si>
  <si>
    <t>-1904235243</t>
  </si>
  <si>
    <t>https://podminky.urs.cz/item/CS_URS_2023_01/952901111</t>
  </si>
  <si>
    <t>"101"9,7</t>
  </si>
  <si>
    <t>"102"38</t>
  </si>
  <si>
    <t>57</t>
  </si>
  <si>
    <t>953943211</t>
  </si>
  <si>
    <t>Osazování drobných kovových předmětů kotvených do stěny hasicího přístroje</t>
  </si>
  <si>
    <t>-578054299</t>
  </si>
  <si>
    <t>https://podminky.urs.cz/item/CS_URS_2023_01/953943211</t>
  </si>
  <si>
    <t>"dle PBŘ"2</t>
  </si>
  <si>
    <t>58</t>
  </si>
  <si>
    <t>44932114</t>
  </si>
  <si>
    <t>přístroj hasicí ruční práškový PG 6 LE</t>
  </si>
  <si>
    <t>-1923011373</t>
  </si>
  <si>
    <t>98</t>
  </si>
  <si>
    <t>Demolice a sanace</t>
  </si>
  <si>
    <t>59</t>
  </si>
  <si>
    <t>985441112</t>
  </si>
  <si>
    <t>Přídavná šroubovitá nerezová výztuž pro sanaci trhlin v drážce včetně vyfrézování a zalití kotevní maltou v cihelném nebo kamenném zdivu hloubky do 70 mm 1 táhlo průměru 6 mm</t>
  </si>
  <si>
    <t>95983043</t>
  </si>
  <si>
    <t>https://podminky.urs.cz/item/CS_URS_2023_01/985441112</t>
  </si>
  <si>
    <t>"lokálně"10</t>
  </si>
  <si>
    <t>998</t>
  </si>
  <si>
    <t>Přesun hmot</t>
  </si>
  <si>
    <t>60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</si>
  <si>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</si>
  <si>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</si>
  <si>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-1265998148</t>
  </si>
  <si>
    <t>https://podminky.urs.cz/item/CS_URS_2023_01/998011001</t>
  </si>
  <si>
    <t>PSV</t>
  </si>
  <si>
    <t>Práce a dodávky PSV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</si>
  <si>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</si>
  <si>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</si>
  <si>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</si>
  <si>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</si>
  <si>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2104468694</t>
  </si>
  <si>
    <t>https://podminky.urs.cz/item/CS_URS_2023_01/711111001</t>
  </si>
  <si>
    <t>11163150</t>
  </si>
  <si>
    <t>lak penetrační asfaltový</t>
  </si>
  <si>
    <t>-613088780</t>
  </si>
  <si>
    <t>47,7*0,0003 "Přepočtené koeficientem množství</t>
  </si>
  <si>
    <t>711112001</t>
  </si>
  <si>
    <t>Provedení izolace proti zemní vlhkosti natěradly a tmely za studena na ploše svislé S nátěrem penetračním</t>
  </si>
  <si>
    <t>788848455</t>
  </si>
  <si>
    <t>https://podminky.urs.cz/item/CS_URS_2023_01/711112001</t>
  </si>
  <si>
    <t>(7*4)*0,5</t>
  </si>
  <si>
    <t>64</t>
  </si>
  <si>
    <t>-1002934967</t>
  </si>
  <si>
    <t>14*0,00035 "Přepočtené koeficientem množství</t>
  </si>
  <si>
    <t>65</t>
  </si>
  <si>
    <t>711142559</t>
  </si>
  <si>
    <t>Provedení izolace proti zemní vlhkosti pásy přitavením NAIP na ploše svislé S</t>
  </si>
  <si>
    <t>-643521937</t>
  </si>
  <si>
    <t>https://podminky.urs.cz/item/CS_URS_2023_01/711142559</t>
  </si>
  <si>
    <t>66</t>
  </si>
  <si>
    <t>62836109</t>
  </si>
  <si>
    <t>pás asfaltový natavitelný oxidovaný tl 3,5mm s vložkou z hliníkové fólie / hliníkové fólie s textilií, se spalitelnou PE folií nebo jemnozrnným minerálním posypem</t>
  </si>
  <si>
    <t>-1529215767</t>
  </si>
  <si>
    <t>14*1,2 "Přepočtené koeficientem množství</t>
  </si>
  <si>
    <t>67</t>
  </si>
  <si>
    <t>711441559</t>
  </si>
  <si>
    <t>Provedení izolace proti povrchové a podpovrchové tlakové vodě pásy přitavením NAIP na ploše vodorovné V</t>
  </si>
  <si>
    <t>1116198970</t>
  </si>
  <si>
    <t>https://podminky.urs.cz/item/CS_URS_2023_01/711441559</t>
  </si>
  <si>
    <t>(7*7)</t>
  </si>
  <si>
    <t>68</t>
  </si>
  <si>
    <t>-1300281747</t>
  </si>
  <si>
    <t>49*1,2 "Přepočtené koeficientem množství</t>
  </si>
  <si>
    <t>69</t>
  </si>
  <si>
    <t>998711101</t>
  </si>
  <si>
    <t>Přesun hmot pro izolace proti vodě, vlhkosti a plynům stanovený z hmotnosti přesunovaného materiálu vodorovná dopravní vzdálenost do 50 m v objektech výšky do 6 m</t>
  </si>
  <si>
    <t>1128383580</t>
  </si>
  <si>
    <t>https://podminky.urs.cz/item/CS_URS_2023_01/998711101</t>
  </si>
  <si>
    <t>70</t>
  </si>
  <si>
    <t>998711181</t>
  </si>
  <si>
    <t>Přesun hmot pro izolace proti vodě, vlhkosti a plynům stanovený z hmotnosti přesunovaného materiálu Příplatek k cenám za přesun prováděný bez použití mechanizace pro jakoukoliv výšku objektu</t>
  </si>
  <si>
    <t>-1494788690</t>
  </si>
  <si>
    <t>https://podminky.urs.cz/item/CS_URS_2023_01/998711181</t>
  </si>
  <si>
    <t>762</t>
  </si>
  <si>
    <t>Konstrukce tesařské</t>
  </si>
  <si>
    <t>71</t>
  </si>
  <si>
    <t>762081150</t>
  </si>
  <si>
    <t>Hoblování hraněného řeziva přímo na staveništi ve staveništní dílně</t>
  </si>
  <si>
    <t>1198412870</t>
  </si>
  <si>
    <t>https://podminky.urs.cz/item/CS_URS_2023_01/762081150</t>
  </si>
  <si>
    <t>"přesahy střechy-krokve"(1*0,1*0,16)*20</t>
  </si>
  <si>
    <t>762085112</t>
  </si>
  <si>
    <t>Montáž ocelových spojovacích prostředků (materiál ve specifikaci) svorníků nebo šroubů délky přes 150 do 300 mm</t>
  </si>
  <si>
    <t>1886894523</t>
  </si>
  <si>
    <t>https://podminky.urs.cz/item/CS_URS_2023_01/762085112</t>
  </si>
  <si>
    <t>"ukotvení pozedníce do věnce"10*2</t>
  </si>
  <si>
    <t>73</t>
  </si>
  <si>
    <t>31197003</t>
  </si>
  <si>
    <t>tyč závitová Pz 4.6 M10</t>
  </si>
  <si>
    <t>2052355792</t>
  </si>
  <si>
    <t>0,3*20</t>
  </si>
  <si>
    <t>74</t>
  </si>
  <si>
    <t>31111005</t>
  </si>
  <si>
    <t>matice přesná šestihranná Pz DIN 934-8 M10</t>
  </si>
  <si>
    <t>100 kus</t>
  </si>
  <si>
    <t>565569734</t>
  </si>
  <si>
    <t>0,2</t>
  </si>
  <si>
    <t>75</t>
  </si>
  <si>
    <t>762332131</t>
  </si>
  <si>
    <t>Montáž vázaných konstrukcí krovů střech pultových, sedlových, valbových, stanových čtvercového nebo obdélníkového půdorysu z řeziva hraněného průřezové plochy do 120 cm2</t>
  </si>
  <si>
    <t>-1712215788</t>
  </si>
  <si>
    <t>https://podminky.urs.cz/item/CS_URS_2023_01/762332131</t>
  </si>
  <si>
    <t>"dle legendy prvků"</t>
  </si>
  <si>
    <t>"kleština"5,9*18</t>
  </si>
  <si>
    <t>76</t>
  </si>
  <si>
    <t>60512125</t>
  </si>
  <si>
    <t>hranol stavební řezivo průřezu do 120cm2 do dl 6m</t>
  </si>
  <si>
    <t>1977653302</t>
  </si>
  <si>
    <t>"kleština"(5,9*18)*0,06*0,2</t>
  </si>
  <si>
    <t>1,274*1,1 "Přepočtené koeficientem množství</t>
  </si>
  <si>
    <t>77</t>
  </si>
  <si>
    <t>762332132</t>
  </si>
  <si>
    <t>Montáž vázaných konstrukcí krovů střech pultových, sedlových, valbových, stanových čtvercového nebo obdélníkového půdorysu z řeziva hraněného průřezové plochy přes 120 do 224 cm2</t>
  </si>
  <si>
    <t>-1315234657</t>
  </si>
  <si>
    <t>https://podminky.urs.cz/item/CS_URS_2023_01/762332132</t>
  </si>
  <si>
    <t>"sloupek"1,5</t>
  </si>
  <si>
    <t>"krokev"5,1*20</t>
  </si>
  <si>
    <t>"pozednice"8,95*2</t>
  </si>
  <si>
    <t>78</t>
  </si>
  <si>
    <t>60512130</t>
  </si>
  <si>
    <t>hranol stavební řezivo průřezu do 224cm2 do dl 6m</t>
  </si>
  <si>
    <t>-592652030</t>
  </si>
  <si>
    <t>"sloupek"1,5*0,12*0,12</t>
  </si>
  <si>
    <t>"krokev"(5,1*20)*0,1*0,16</t>
  </si>
  <si>
    <t>1,654*1,1 "Přepočtené koeficientem množství</t>
  </si>
  <si>
    <t>79</t>
  </si>
  <si>
    <t>60512132</t>
  </si>
  <si>
    <t>hranol stavební řezivo průřezu do 224cm2 přes dl 8m</t>
  </si>
  <si>
    <t>1430258704</t>
  </si>
  <si>
    <t>"pozednice"(8,95*2)*0,12*0,12</t>
  </si>
  <si>
    <t>0,258*1,1 "Přepočtené koeficientem množství</t>
  </si>
  <si>
    <t>80</t>
  </si>
  <si>
    <t>762332134</t>
  </si>
  <si>
    <t>Montáž vázaných konstrukcí krovů střech pultových, sedlových, valbových, stanových čtvercového nebo obdélníkového půdorysu z řeziva hraněného průřezové plochy přes 288 do 450 cm2</t>
  </si>
  <si>
    <t>462147821</t>
  </si>
  <si>
    <t>https://podminky.urs.cz/item/CS_URS_2023_01/762332134</t>
  </si>
  <si>
    <t>"vaznice"8,95*1</t>
  </si>
  <si>
    <t>81</t>
  </si>
  <si>
    <t>60512142</t>
  </si>
  <si>
    <t>hranol stavební řezivo průřezu do 450cm2 přes dl 8m</t>
  </si>
  <si>
    <t>1886990536</t>
  </si>
  <si>
    <t>"vaznice"(8,95*1)*0,18*0,2</t>
  </si>
  <si>
    <t>0,322*1,1 "Přepočtené koeficientem množství</t>
  </si>
  <si>
    <t>82</t>
  </si>
  <si>
    <t>762341210</t>
  </si>
  <si>
    <t>Montáž bednění střech rovných a šikmých sklonu do 60° s vyřezáním otvorů z prken hrubých na sraz tl. do 32 mm</t>
  </si>
  <si>
    <t>1981482078</t>
  </si>
  <si>
    <t>https://podminky.urs.cz/item/CS_URS_2023_01/762341210</t>
  </si>
  <si>
    <t>(9*5)*2</t>
  </si>
  <si>
    <t>83</t>
  </si>
  <si>
    <t>60515111</t>
  </si>
  <si>
    <t>řezivo jehličnaté boční prkno 20-30mm</t>
  </si>
  <si>
    <t>-2117784838</t>
  </si>
  <si>
    <t>90*0,025</t>
  </si>
  <si>
    <t>84</t>
  </si>
  <si>
    <t>762395000</t>
  </si>
  <si>
    <t>Spojovací prostředky krovů, bednění a laťování, nadstřešních konstrukcí svory, prkna, hřebíky, pásová ocel, vruty</t>
  </si>
  <si>
    <t>-402465220</t>
  </si>
  <si>
    <t>https://podminky.urs.cz/item/CS_URS_2023_01/762395000</t>
  </si>
  <si>
    <t>"krov"1,274+1,654+0,258+0,322</t>
  </si>
  <si>
    <t>"bednění"2,25</t>
  </si>
  <si>
    <t>85</t>
  </si>
  <si>
    <t>998762101</t>
  </si>
  <si>
    <t>Přesun hmot pro konstrukce tesařské stanovený z hmotnosti přesunovaného materiálu vodorovná dopravní vzdálenost do 50 m v objektech výšky do 6 m</t>
  </si>
  <si>
    <t>-1024900072</t>
  </si>
  <si>
    <t>https://podminky.urs.cz/item/CS_URS_2023_01/998762101</t>
  </si>
  <si>
    <t>86</t>
  </si>
  <si>
    <t>998762181</t>
  </si>
  <si>
    <t>Přesun hmot pro konstrukce tesařské stanovený z hmotnosti přesunovaného materiálu Příplatek k cenám za přesun prováděný bez použití mechanizace pro jakoukoliv výšku objektu</t>
  </si>
  <si>
    <t>-725219874</t>
  </si>
  <si>
    <t>https://podminky.urs.cz/item/CS_URS_2023_01/998762181</t>
  </si>
  <si>
    <t>763</t>
  </si>
  <si>
    <t>Konstrukce suché výstavby</t>
  </si>
  <si>
    <t>87</t>
  </si>
  <si>
    <t>763131471</t>
  </si>
  <si>
    <t>Podhled ze sádrokartonových desek dvouvrstvá zavěšená spodní konstrukce z ocelových profilů CD, UD jednoduše opláštěná deskou impregnovanou protipožární DFH2, tl. 12,5 mm, bez izolace, REI do 90</t>
  </si>
  <si>
    <t>-995151404</t>
  </si>
  <si>
    <t>https://podminky.urs.cz/item/CS_URS_2023_01/763131471</t>
  </si>
  <si>
    <t>"dle skladby B"</t>
  </si>
  <si>
    <t>88</t>
  </si>
  <si>
    <t>763131751</t>
  </si>
  <si>
    <t>Podhled ze sádrokartonových desek ostatní práce a konstrukce na podhledech ze sádrokartonových desek montáž parotěsné zábrany</t>
  </si>
  <si>
    <t>141612939</t>
  </si>
  <si>
    <t>https://podminky.urs.cz/item/CS_URS_2023_01/763131751</t>
  </si>
  <si>
    <t>"dle skladby B" (7*7)</t>
  </si>
  <si>
    <t>89</t>
  </si>
  <si>
    <t>28329276</t>
  </si>
  <si>
    <t>fólie PE vyztužená pro parotěsnou vrstvu (reakce na oheň - třída E) 140g/m2</t>
  </si>
  <si>
    <t>-2140206241</t>
  </si>
  <si>
    <t>49*1,1 "Přepočtené koeficientem množství</t>
  </si>
  <si>
    <t>763131752</t>
  </si>
  <si>
    <t>Podhled ze sádrokartonových desek ostatní práce a konstrukce na podhledech ze sádrokartonových desek montáž jedné vrstvy tepelné izolace</t>
  </si>
  <si>
    <t>-2096051148</t>
  </si>
  <si>
    <t>https://podminky.urs.cz/item/CS_URS_2023_01/763131752</t>
  </si>
  <si>
    <t>91</t>
  </si>
  <si>
    <t>63141188</t>
  </si>
  <si>
    <t>deska tepelně izolační minerální do šikmých střech a stěn λ=0,035-0,038 tl 100mm</t>
  </si>
  <si>
    <t>1376978742</t>
  </si>
  <si>
    <t>49*1,02 "Přepočtené koeficientem množství</t>
  </si>
  <si>
    <t>92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</si>
  <si>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</si>
  <si>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</si>
  <si>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-1754260150</t>
  </si>
  <si>
    <t>https://podminky.urs.cz/item/CS_URS_2023_01/998763301</t>
  </si>
  <si>
    <t>93</t>
  </si>
  <si>
    <t>998763381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</si>
  <si>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</si>
  <si>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1695706748</t>
  </si>
  <si>
    <t>https://podminky.urs.cz/item/CS_URS_2023_01/998763381</t>
  </si>
  <si>
    <t>764</t>
  </si>
  <si>
    <t>Konstrukce klempířské</t>
  </si>
  <si>
    <t>764211624</t>
  </si>
  <si>
    <t>Oplechování střešních prvků z pozinkovaného plechu s povrchovou úpravou hřebene větraného s použitím hřebenového plechu s větracím pásem rš 330 mm</t>
  </si>
  <si>
    <t>434775296</t>
  </si>
  <si>
    <t>https://podminky.urs.cz/item/CS_URS_2023_01/764211624</t>
  </si>
  <si>
    <t>"K/05"9</t>
  </si>
  <si>
    <t>764212634</t>
  </si>
  <si>
    <t>Oplechování střešních prvků z pozinkovaného plechu s povrchovou úpravou štítu závětrnou lištou rš 330 mm</t>
  </si>
  <si>
    <t>2002789365</t>
  </si>
  <si>
    <t>https://podminky.urs.cz/item/CS_URS_2023_01/764212634</t>
  </si>
  <si>
    <t>"K/06"20</t>
  </si>
  <si>
    <t>96</t>
  </si>
  <si>
    <t>764212664</t>
  </si>
  <si>
    <t>Oplechování střešních prvků z pozinkovaného plechu s povrchovou úpravou okapu střechy rovné okapovým plechem rš 330 mm</t>
  </si>
  <si>
    <t>-749414988</t>
  </si>
  <si>
    <t>https://podminky.urs.cz/item/CS_URS_2023_01/764212664</t>
  </si>
  <si>
    <t>"K/04"18</t>
  </si>
  <si>
    <t>97</t>
  </si>
  <si>
    <t>764213657</t>
  </si>
  <si>
    <t>Oplechování střešních prvků z pozinkovaného plechu s povrchovou úpravou sněhový rozražeč</t>
  </si>
  <si>
    <t>2088412063</t>
  </si>
  <si>
    <t>https://podminky.urs.cz/item/CS_URS_2023_01/764213657</t>
  </si>
  <si>
    <t>"K/08"190</t>
  </si>
  <si>
    <t>764216605</t>
  </si>
  <si>
    <t>Oplechování parapetů z pozinkovaného plechu s povrchovou úpravou rovných mechanicky kotvené, bez rohů rš 400 mm</t>
  </si>
  <si>
    <t>-1008448907</t>
  </si>
  <si>
    <t>https://podminky.urs.cz/item/CS_URS_2023_01/764216605</t>
  </si>
  <si>
    <t>"K/07"2,4</t>
  </si>
  <si>
    <t>99</t>
  </si>
  <si>
    <t>764511602</t>
  </si>
  <si>
    <t>Žlab podokapní z pozinkovaného plechu s povrchovou úpravou včetně háků a čel půlkruhový rš 330 mm</t>
  </si>
  <si>
    <t>-303840727</t>
  </si>
  <si>
    <t>https://podminky.urs.cz/item/CS_URS_2023_01/764511602</t>
  </si>
  <si>
    <t>"K/02,03"18</t>
  </si>
  <si>
    <t>100</t>
  </si>
  <si>
    <t>764511642</t>
  </si>
  <si>
    <t>Žlab podokapní z pozinkovaného plechu s povrchovou úpravou včetně háků a čel kotlík oválný (trychtýřový), rš žlabu/průměr svodu 330/100 mm</t>
  </si>
  <si>
    <t>1125902975</t>
  </si>
  <si>
    <t>https://podminky.urs.cz/item/CS_URS_2023_01/764511642</t>
  </si>
  <si>
    <t>101</t>
  </si>
  <si>
    <t>764518622</t>
  </si>
  <si>
    <t>Svod z pozinkovaného plechu s upraveným povrchem včetně objímek, kolen a odskoků kruhový, průměru 100 mm</t>
  </si>
  <si>
    <t>-1112053099</t>
  </si>
  <si>
    <t>https://podminky.urs.cz/item/CS_URS_2023_01/764518622</t>
  </si>
  <si>
    <t>"K/01"7</t>
  </si>
  <si>
    <t>102</t>
  </si>
  <si>
    <t>998764101</t>
  </si>
  <si>
    <t>Přesun hmot pro konstrukce klempířské stanovený z hmotnosti přesunovaného materiálu vodorovná dopravní vzdálenost do 50 m v objektech výšky do 6 m</t>
  </si>
  <si>
    <t>-1764263919</t>
  </si>
  <si>
    <t>https://podminky.urs.cz/item/CS_URS_2023_01/998764101</t>
  </si>
  <si>
    <t>103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</si>
  <si>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</si>
  <si>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</si>
  <si>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-566960256</t>
  </si>
  <si>
    <t>https://podminky.urs.cz/item/CS_URS_2023_01/998764181</t>
  </si>
  <si>
    <t>765</t>
  </si>
  <si>
    <t>Krytina skládaná</t>
  </si>
  <si>
    <t>104</t>
  </si>
  <si>
    <t>765133001</t>
  </si>
  <si>
    <t>Krytina vláknocementová skládaná ze šablon jednoduché krytí sklonu do 30° s povrchem hladkým</t>
  </si>
  <si>
    <t>1099692762</t>
  </si>
  <si>
    <t>https://podminky.urs.cz/item/CS_URS_2023_01/765133001</t>
  </si>
  <si>
    <t>105</t>
  </si>
  <si>
    <t>765133011</t>
  </si>
  <si>
    <t>Krytina vláknocementová skládaná ze šablon okapová hrana, krytí jednoduché lemovací řadou, s povrchem hladkým</t>
  </si>
  <si>
    <t>-1555679281</t>
  </si>
  <si>
    <t>https://podminky.urs.cz/item/CS_URS_2023_01/765133011</t>
  </si>
  <si>
    <t>9*2</t>
  </si>
  <si>
    <t>106</t>
  </si>
  <si>
    <t>765133021</t>
  </si>
  <si>
    <t>Krytina vláknocementová skládaná ze šablon nároží jednoduché ze šablon, s povrchem hladkým</t>
  </si>
  <si>
    <t>-644166162</t>
  </si>
  <si>
    <t>https://podminky.urs.cz/item/CS_URS_2023_01/765133021</t>
  </si>
  <si>
    <t>5*4</t>
  </si>
  <si>
    <t>107</t>
  </si>
  <si>
    <t>765191023</t>
  </si>
  <si>
    <t>Montáž pojistné hydroizolační nebo parotěsné fólie kladené ve sklonu přes 20° s lepenými přesahy na bednění nebo tepelnou izolaci</t>
  </si>
  <si>
    <t>-2049813993</t>
  </si>
  <si>
    <t>https://podminky.urs.cz/item/CS_URS_2023_01/765191023</t>
  </si>
  <si>
    <t>108</t>
  </si>
  <si>
    <t>28329036</t>
  </si>
  <si>
    <t>fólie kontaktní difuzně propustná pro doplňkovou hydroizolační vrstvu, třívrstvá mikroporézní PP 150g/m2 s integrovanou samolepící páskou</t>
  </si>
  <si>
    <t>122899625</t>
  </si>
  <si>
    <t>90*1,1 "Přepočtené koeficientem množství</t>
  </si>
  <si>
    <t>109</t>
  </si>
  <si>
    <t>998765101</t>
  </si>
  <si>
    <t>Přesun hmot pro krytiny skládané stanovený z hmotnosti přesunovaného materiálu vodorovná dopravní vzdálenost do 50 m na objektech výšky do 6 m</t>
  </si>
  <si>
    <t>-345455542</t>
  </si>
  <si>
    <t>https://podminky.urs.cz/item/CS_URS_2023_01/998765101</t>
  </si>
  <si>
    <t>110</t>
  </si>
  <si>
    <t>998765181</t>
  </si>
  <si>
    <t>Přesun hmot pro krytiny skládané stanovený z hmotnosti přesunovaného materiálu Příplatek k cenám za přesun prováděný bez použití mechanizace pro jakoukoliv výšku objektu</t>
  </si>
  <si>
    <t>-1915651483</t>
  </si>
  <si>
    <t>https://podminky.urs.cz/item/CS_URS_2023_01/998765181</t>
  </si>
  <si>
    <t>766</t>
  </si>
  <si>
    <t>Konstrukce truhlářské</t>
  </si>
  <si>
    <t>111</t>
  </si>
  <si>
    <t>766622131</t>
  </si>
  <si>
    <t>Montáž oken plastových včetně montáže rámu plochy přes 1 m2 otevíravých do zdiva, výšky do 1,5 m</t>
  </si>
  <si>
    <t>9532044</t>
  </si>
  <si>
    <t>https://podminky.urs.cz/item/CS_URS_2023_01/766622131</t>
  </si>
  <si>
    <t>"P01"(1,2*1,35)*2</t>
  </si>
  <si>
    <t>112</t>
  </si>
  <si>
    <t>61140052.RP01</t>
  </si>
  <si>
    <t>okno plastové otevíravé/sklopné trojsklo přes plochu 1m2 do v 1,5m</t>
  </si>
  <si>
    <t>-1482593994</t>
  </si>
  <si>
    <t>113</t>
  </si>
  <si>
    <t>766694112</t>
  </si>
  <si>
    <t>Montáž ostatních truhlářských konstrukcí parapetních desek dřevěných nebo plastových šířky do 300 mm, délky přes 1000 do 1600 mm</t>
  </si>
  <si>
    <t>-90348076</t>
  </si>
  <si>
    <t>https://podminky.urs.cz/item/CS_URS_2021_01/766694112</t>
  </si>
  <si>
    <t>"dle výpisu"</t>
  </si>
  <si>
    <t>"P01"2</t>
  </si>
  <si>
    <t>114</t>
  </si>
  <si>
    <t>60794107</t>
  </si>
  <si>
    <t>parapet dřevotřískový vnitřní povrch laminátový š 500mm</t>
  </si>
  <si>
    <t>2139799008</t>
  </si>
  <si>
    <t>1,2*2</t>
  </si>
  <si>
    <t>115</t>
  </si>
  <si>
    <t>998766101</t>
  </si>
  <si>
    <t>Přesun hmot pro konstrukce truhlářské stanovený z hmotnosti přesunovaného materiálu vodorovná dopravní vzdálenost do 50 m v objektech výšky do 6 m</t>
  </si>
  <si>
    <t>-2031704828</t>
  </si>
  <si>
    <t>https://podminky.urs.cz/item/CS_URS_2023_01/998766101</t>
  </si>
  <si>
    <t>116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</si>
  <si>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</si>
  <si>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</si>
  <si>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-724348920</t>
  </si>
  <si>
    <t>https://podminky.urs.cz/item/CS_URS_2023_01/998766181</t>
  </si>
  <si>
    <t>767</t>
  </si>
  <si>
    <t>Konstrukce zámečnické</t>
  </si>
  <si>
    <t>117</t>
  </si>
  <si>
    <t>767000000.RZ01</t>
  </si>
  <si>
    <t>Mříž - kompletní dodávka+montáž vč.povrchové úpravy a ukotvení dle specifikace položky výpisu číslo Z01</t>
  </si>
  <si>
    <t>1432045002</t>
  </si>
  <si>
    <t>"Z/01"(1,2*1,25)*2</t>
  </si>
  <si>
    <t>118</t>
  </si>
  <si>
    <t>767000000.RZ02</t>
  </si>
  <si>
    <t>Mříž - kompletní dodávka+montáž vč.povrchové úpravy a ukotvení dle specifikace položky výpisu číslo Z02</t>
  </si>
  <si>
    <t>-352240666</t>
  </si>
  <si>
    <t>"Z/02"(1*2,1)*1</t>
  </si>
  <si>
    <t>119</t>
  </si>
  <si>
    <t>767640111</t>
  </si>
  <si>
    <t>Montáž dveří ocelových nebo hliníkových vchodových jednokřídlových bez nadsvětlíku</t>
  </si>
  <si>
    <t>1299832916</t>
  </si>
  <si>
    <t>https://podminky.urs.cz/item/CS_URS_2023_01/767640111</t>
  </si>
  <si>
    <t>"Z/03"1</t>
  </si>
  <si>
    <t>120</t>
  </si>
  <si>
    <t>55341323.RZ03</t>
  </si>
  <si>
    <t>dveře jednokřídlé ocelové plné 900x1970mm</t>
  </si>
  <si>
    <t>664861843</t>
  </si>
  <si>
    <t>121</t>
  </si>
  <si>
    <t>998767201</t>
  </si>
  <si>
    <t>Přesun hmot pro zámečnické konstrukce stanovený procentní sazbou (%) z ceny vodorovná dopravní vzdálenost do 50 m v objektech výšky do 6 m</t>
  </si>
  <si>
    <t>%</t>
  </si>
  <si>
    <t>266413938</t>
  </si>
  <si>
    <t>https://podminky.urs.cz/item/CS_URS_2023_01/998767201</t>
  </si>
  <si>
    <t>771</t>
  </si>
  <si>
    <t>Podlahy z dlaždic</t>
  </si>
  <si>
    <t>122</t>
  </si>
  <si>
    <t>771474113</t>
  </si>
  <si>
    <t>Montáž soklů z dlaždic keramických lepených flexibilním lepidlem rovných, výšky přes 90 do 120 mm</t>
  </si>
  <si>
    <t>-169141429</t>
  </si>
  <si>
    <t>https://podminky.urs.cz/item/CS_URS_2023_01/771474113</t>
  </si>
  <si>
    <t>"101"(4*2+2,5*2)-2,6+(0,4*2)</t>
  </si>
  <si>
    <t>"102"(7*4)</t>
  </si>
  <si>
    <t>123</t>
  </si>
  <si>
    <t>59761278.Rsokl</t>
  </si>
  <si>
    <t>sokl keramický</t>
  </si>
  <si>
    <t>-857956774</t>
  </si>
  <si>
    <t>"kalkulováno 39,2 m*3,33 ks/m=131 kus"131</t>
  </si>
  <si>
    <t>"prořez"9</t>
  </si>
  <si>
    <t>124</t>
  </si>
  <si>
    <t>771574116</t>
  </si>
  <si>
    <t>Montáž podlah z dlaždic keramických lepených flexibilním lepidlem maloformátových hladkých přes 25 do 35 ks/m2</t>
  </si>
  <si>
    <t>-1058504648</t>
  </si>
  <si>
    <t>https://podminky.urs.cz/item/CS_URS_2023_01/771574116</t>
  </si>
  <si>
    <t>125</t>
  </si>
  <si>
    <t>597614070.Rdlažba</t>
  </si>
  <si>
    <t xml:space="preserve">dlaždice keramické  s parametry do veřejných prostor, pracovních prostor,mrazuvzdorné</t>
  </si>
  <si>
    <t>-1222894914</t>
  </si>
  <si>
    <t>9,7+38</t>
  </si>
  <si>
    <t>47,7*1,1 "Přepočtené koeficientem množství</t>
  </si>
  <si>
    <t>126</t>
  </si>
  <si>
    <t>771579196</t>
  </si>
  <si>
    <t>Montáž podlah z dlaždic keramických lepených flexibilním lepidlem Příplatek k cenám za dvousložkový spárovací tmel</t>
  </si>
  <si>
    <t>-1406813754</t>
  </si>
  <si>
    <t>https://podminky.urs.cz/item/CS_URS_2023_01/771579196</t>
  </si>
  <si>
    <t>47,7</t>
  </si>
  <si>
    <t>127</t>
  </si>
  <si>
    <t>998771101</t>
  </si>
  <si>
    <t>Přesun hmot pro podlahy z dlaždic stanovený z hmotnosti přesunovaného materiálu vodorovná dopravní vzdálenost do 50 m v objektech výšky do 6 m</t>
  </si>
  <si>
    <t>-604949812</t>
  </si>
  <si>
    <t>https://podminky.urs.cz/item/CS_URS_2023_01/998771101</t>
  </si>
  <si>
    <t>128</t>
  </si>
  <si>
    <t>998771181</t>
  </si>
  <si>
    <t>Přesun hmot pro podlahy z dlaždic stanovený z hmotnosti přesunovaného materiálu Příplatek k ceně za přesun prováděný bez použití mechanizace pro jakoukoliv výšku objektu</t>
  </si>
  <si>
    <t>-306841468</t>
  </si>
  <si>
    <t>https://podminky.urs.cz/item/CS_URS_2023_01/998771181</t>
  </si>
  <si>
    <t>783</t>
  </si>
  <si>
    <t>Dokončovací práce - nátěry</t>
  </si>
  <si>
    <t>129</t>
  </si>
  <si>
    <t>783213021</t>
  </si>
  <si>
    <t>Preventivní napouštěcí nátěr tesařských prvků proti dřevokazným houbám, hmyzu a plísním nezabudovaných do konstrukce dvojnásobný syntetický</t>
  </si>
  <si>
    <t>-855388261</t>
  </si>
  <si>
    <t>https://podminky.urs.cz/item/CS_URS_2023_01/783213021</t>
  </si>
  <si>
    <t>"bednění"90*2</t>
  </si>
  <si>
    <t>"sloupek"((1,5*0,12)*4)*1</t>
  </si>
  <si>
    <t>"krokev"((5,1*0,1)*2+(5,1*0,16)*2)*20</t>
  </si>
  <si>
    <t>"vaznice"((8,95*0,18)*2+(8,95*0,2)*2)*1</t>
  </si>
  <si>
    <t>"pozednice"((8,95*0,12)*4)*2</t>
  </si>
  <si>
    <t>"pozednice"((5,9*0,06)*2+(5,9*0,2)*2)*18</t>
  </si>
  <si>
    <t>130</t>
  </si>
  <si>
    <t>783214101</t>
  </si>
  <si>
    <t>Základní nátěr tesařských konstrukcí jednonásobný syntetický</t>
  </si>
  <si>
    <t>-1715774442</t>
  </si>
  <si>
    <t>https://podminky.urs.cz/item/CS_URS_2023_01/783214101</t>
  </si>
  <si>
    <t>"přesahy krokví"((1*0,1)+(1*0,16))*20</t>
  </si>
  <si>
    <t>131</t>
  </si>
  <si>
    <t>783217101</t>
  </si>
  <si>
    <t>Krycí nátěr tesařských konstrukcí jednonásobný syntetický</t>
  </si>
  <si>
    <t>178289231</t>
  </si>
  <si>
    <t>https://podminky.urs.cz/item/CS_URS_2023_01/783217101</t>
  </si>
  <si>
    <t>132</t>
  </si>
  <si>
    <t>783823135</t>
  </si>
  <si>
    <t>Penetrační nátěr omítek hladkých omítek hladkých, zrnitých tenkovrstvých nebo štukových stupně členitosti 1 a 2 silikonový</t>
  </si>
  <si>
    <t>-1601096674</t>
  </si>
  <si>
    <t>https://podminky.urs.cz/item/CS_URS_2023_01/783823135</t>
  </si>
  <si>
    <t>(7,8*3,8)*4</t>
  </si>
  <si>
    <t>"odpočet sokl"-15,6</t>
  </si>
  <si>
    <t>133</t>
  </si>
  <si>
    <t>783827125</t>
  </si>
  <si>
    <t>Krycí (ochranný ) nátěr omítek jednonásobný hladkých omítek hladkých, zrnitých tenkovrstvých nebo štukových stupně členitosti 1 a 2 silikonový</t>
  </si>
  <si>
    <t>357509252</t>
  </si>
  <si>
    <t>https://podminky.urs.cz/item/CS_URS_2023_01/783827125</t>
  </si>
  <si>
    <t>784</t>
  </si>
  <si>
    <t>Dokončovací práce - malby a tapety</t>
  </si>
  <si>
    <t>134</t>
  </si>
  <si>
    <t>784181121</t>
  </si>
  <si>
    <t>Penetrace podkladu jednonásobná hloubková akrylátová bezbarvá v místnostech výšky do 3,80 m</t>
  </si>
  <si>
    <t>1965500892</t>
  </si>
  <si>
    <t>https://podminky.urs.cz/item/CS_URS_2023_01/784181121</t>
  </si>
  <si>
    <t>"strop"9,7+38</t>
  </si>
  <si>
    <t>"stěny"</t>
  </si>
  <si>
    <t>"101"(4*2+2,5*2)*3,5</t>
  </si>
  <si>
    <t>"102"(7*4)*3,5</t>
  </si>
  <si>
    <t>135</t>
  </si>
  <si>
    <t>784211063</t>
  </si>
  <si>
    <t>Malby z malířských směsí oděruvzdorných za mokra Příplatek k cenám jednonásobných maleb za provádění barevné malby tónované na tónovacích automatech, v odstínu středně sytém</t>
  </si>
  <si>
    <t>-1092026057</t>
  </si>
  <si>
    <t>https://podminky.urs.cz/item/CS_URS_2023_01/784211063</t>
  </si>
  <si>
    <t>136</t>
  </si>
  <si>
    <t>784211101</t>
  </si>
  <si>
    <t>Malby z malířských směsí oděruvzdorných za mokra dvojnásobné, bílé za mokra oděruvzdorné výborně v místnostech výšky do 3,80 m</t>
  </si>
  <si>
    <t>784104680</t>
  </si>
  <si>
    <t>https://podminky.urs.cz/item/CS_URS_2023_01/784211101</t>
  </si>
  <si>
    <t>OST</t>
  </si>
  <si>
    <t>SANACE</t>
  </si>
  <si>
    <t>137</t>
  </si>
  <si>
    <t>DLD.Rmtž</t>
  </si>
  <si>
    <t>Montáž plastové difuzní lišty</t>
  </si>
  <si>
    <t>bm</t>
  </si>
  <si>
    <t>262144</t>
  </si>
  <si>
    <t>-1777177145</t>
  </si>
  <si>
    <t>"vnější"(7,8*4)</t>
  </si>
  <si>
    <t>"vnitřní"(7*4)</t>
  </si>
  <si>
    <t>138</t>
  </si>
  <si>
    <t>DLD.Rlišta</t>
  </si>
  <si>
    <t>plastová difuzní lišta např.DLD 70i</t>
  </si>
  <si>
    <t>-1852866315</t>
  </si>
  <si>
    <t>139</t>
  </si>
  <si>
    <t>PODREZ.R40</t>
  </si>
  <si>
    <t>Strojní podřezání cihelného zdiva s vložením nové izolační fólie HDPE 100/2, uklínování zdiva plastovými klíny a dodatečně zainjektované zbylé vyříznuté spáry těsnící maltovinou</t>
  </si>
  <si>
    <t>610718853</t>
  </si>
  <si>
    <t xml:space="preserve">"tl.zdiva 40 cm" </t>
  </si>
  <si>
    <t>(7,8*4)</t>
  </si>
  <si>
    <t>140</t>
  </si>
  <si>
    <t>ZAPENOVANI.R</t>
  </si>
  <si>
    <t>Zapěnování proříznuté spáry po strojním podřezání</t>
  </si>
  <si>
    <t>1658657781</t>
  </si>
  <si>
    <t>31,2</t>
  </si>
  <si>
    <t>E.2. 1.1 - Demolice, bourací práce</t>
  </si>
  <si>
    <t xml:space="preserve">      96 - Bourání konstrukcí</t>
  </si>
  <si>
    <t xml:space="preserve">      97 - Prorážení otvorů a ostatní bourací práce</t>
  </si>
  <si>
    <t xml:space="preserve">    997 - Přesun sutě</t>
  </si>
  <si>
    <t xml:space="preserve">    781 - Dokončovací práce - obklady</t>
  </si>
  <si>
    <t>HZS - Hodinové zúčtovací sazby</t>
  </si>
  <si>
    <t>OST - Ostatní</t>
  </si>
  <si>
    <t>174101101</t>
  </si>
  <si>
    <t>Zásyp sypaninou z jakékoliv horniny strojně s uložením výkopku ve vrstvách se zhutněním jam, šachet, rýh nebo kolem objektů v těchto vykopávkách</t>
  </si>
  <si>
    <t>995532529</t>
  </si>
  <si>
    <t>https://podminky.urs.cz/item/CS_URS_2023_01/174101101</t>
  </si>
  <si>
    <t>"základy"</t>
  </si>
  <si>
    <t>"m.č.02"</t>
  </si>
  <si>
    <t>(0,6*0,5*1)*2</t>
  </si>
  <si>
    <t>"1.PP m.č.04"(0,5*0,5*(7,2+7,2+5,5+11))</t>
  </si>
  <si>
    <t>"1.PP m.č.001,02"(0,6*0,5*(6,5*2+7,8))*1,15</t>
  </si>
  <si>
    <t>"1.PP rampa"(0,3*0,5*8,5+0,3*1*7,6)</t>
  </si>
  <si>
    <t>"žumpa"(2,5*1,8*2)*1,2</t>
  </si>
  <si>
    <t>"prostor suterénu"</t>
  </si>
  <si>
    <t>"01+02"(8*2,3*8)</t>
  </si>
  <si>
    <t>"04"(6*2,3*7)</t>
  </si>
  <si>
    <t>273,656*1,1 "Přepočtené koeficientem množství</t>
  </si>
  <si>
    <t>10364100</t>
  </si>
  <si>
    <t>zemina pro terénní úpravy - tříděná</t>
  </si>
  <si>
    <t>-868564333</t>
  </si>
  <si>
    <t>301,022*1,8</t>
  </si>
  <si>
    <t>Bourání konstrukcí</t>
  </si>
  <si>
    <t>962031133</t>
  </si>
  <si>
    <t>Bourání příček z cihel, tvárnic nebo příčkovek z cihel pálených, plných nebo dutých na maltu vápennou nebo vápenocementovou, tl. do 150 mm</t>
  </si>
  <si>
    <t>2117920260</t>
  </si>
  <si>
    <t>https://podminky.urs.cz/item/CS_URS_2023_01/962031133</t>
  </si>
  <si>
    <t>"08/10-14"(7*3,3)-((0,8*2)*2)</t>
  </si>
  <si>
    <t>"10/11/12/13/14"(1,4*3,3)*4-((0,6*2)*2)</t>
  </si>
  <si>
    <t>962032241</t>
  </si>
  <si>
    <t>Bourání zdiva nadzákladového z cihel nebo tvárnic z cihel pálených nebo vápenopískových, na maltu cementovou, objemu přes 1 m3</t>
  </si>
  <si>
    <t>607727846</t>
  </si>
  <si>
    <t>https://podminky.urs.cz/item/CS_URS_2023_01/962032241</t>
  </si>
  <si>
    <t>"dle výkresu 02"</t>
  </si>
  <si>
    <t>"m.č.08/09"(2,5*3,5*0,3)</t>
  </si>
  <si>
    <t>962032641</t>
  </si>
  <si>
    <t>Bourání zdiva nadzákladového z cihel nebo tvárnic komínového z cihel pálených, šamotových nebo vápenopískových nad střechou na maltu cementovou</t>
  </si>
  <si>
    <t>387436196</t>
  </si>
  <si>
    <t>https://podminky.urs.cz/item/CS_URS_2023_01/962032641</t>
  </si>
  <si>
    <t>(0,45*2*2)</t>
  </si>
  <si>
    <t>(0,45*1,5*0,45)*1</t>
  </si>
  <si>
    <t>2,104*1,1 "Přepočtené koeficientem množství</t>
  </si>
  <si>
    <t>963023712</t>
  </si>
  <si>
    <t>Vybourání schodišťových stupňů oblých, rovných nebo kosých ze zdi cihelné oboustranně</t>
  </si>
  <si>
    <t>-91025979</t>
  </si>
  <si>
    <t>https://podminky.urs.cz/item/CS_URS_2023_01/963023712</t>
  </si>
  <si>
    <t>1,1*2</t>
  </si>
  <si>
    <t>963031434</t>
  </si>
  <si>
    <t>Bourání cihelných kleneb na maltu vápennou nebo vápenocementovou, tl. do 300 mm</t>
  </si>
  <si>
    <t>451278559</t>
  </si>
  <si>
    <t>https://podminky.urs.cz/item/CS_URS_2023_01/963031434</t>
  </si>
  <si>
    <t>"1.NP dle legendy a půdorysu"</t>
  </si>
  <si>
    <t>"108(08)"27,1</t>
  </si>
  <si>
    <t>"109(09)"9,1</t>
  </si>
  <si>
    <t>"110(10)"2,5</t>
  </si>
  <si>
    <t>"111(11)"1,5</t>
  </si>
  <si>
    <t>"112(12)"1,5</t>
  </si>
  <si>
    <t>"113(13)"2,5</t>
  </si>
  <si>
    <t>"114(14)"1,3</t>
  </si>
  <si>
    <t>965041431</t>
  </si>
  <si>
    <t>Bourání mazanin škvárobetonových tl. přes 100 mm, plochy do 4 m2</t>
  </si>
  <si>
    <t>-636989988</t>
  </si>
  <si>
    <t>https://podminky.urs.cz/item/CS_URS_2023_01/965041431</t>
  </si>
  <si>
    <t>"110(10)"2,5*0,15</t>
  </si>
  <si>
    <t>"111(11)"1,5*0,15</t>
  </si>
  <si>
    <t>"112(12)"1,5*0,15</t>
  </si>
  <si>
    <t>"113(13)"2,5*0,15</t>
  </si>
  <si>
    <t>"114(14)"1,3*0,15</t>
  </si>
  <si>
    <t>965041441</t>
  </si>
  <si>
    <t>Bourání mazanin škvárobetonových tl. přes 100 mm, plochy přes 4 m2</t>
  </si>
  <si>
    <t>-1584422138</t>
  </si>
  <si>
    <t>https://podminky.urs.cz/item/CS_URS_2023_01/965041441</t>
  </si>
  <si>
    <t>"108(08)"27,1*0,15</t>
  </si>
  <si>
    <t>"109(09)"9,1*0,15</t>
  </si>
  <si>
    <t>965081343</t>
  </si>
  <si>
    <t>Bourání podlah z dlaždic bez podkladního lože nebo mazaniny, s jakoukoliv výplní spár betonových, teracových nebo čedičových tl. do 40 mm, plochy přes 1 m2</t>
  </si>
  <si>
    <t>-1745964309</t>
  </si>
  <si>
    <t>https://podminky.urs.cz/item/CS_URS_2023_01/965081343</t>
  </si>
  <si>
    <t>968062376</t>
  </si>
  <si>
    <t>Vybourání dřevěných rámů oken s křídly, dveřních zárubní, vrat, stěn, ostění nebo obkladů rámů oken s křídly zdvojených, plochy do 4 m2</t>
  </si>
  <si>
    <t>-831909325</t>
  </si>
  <si>
    <t>https://podminky.urs.cz/item/CS_URS_2023_01/968062376</t>
  </si>
  <si>
    <t>"nebourána část"</t>
  </si>
  <si>
    <t>"08,09"1,5*1,8</t>
  </si>
  <si>
    <t>968062374</t>
  </si>
  <si>
    <t>Vybourání dřevěných rámů oken s křídly, dveřních zárubní, vrat, stěn, ostění nebo obkladů rámů oken s křídly zdvojených, plochy do 1 m2</t>
  </si>
  <si>
    <t>-254322975</t>
  </si>
  <si>
    <t>https://podminky.urs.cz/item/CS_URS_2023_01/968062374</t>
  </si>
  <si>
    <t>"10-14"(0,6*1,5)*5</t>
  </si>
  <si>
    <t>968062455</t>
  </si>
  <si>
    <t>Vybourání dřevěných rámů oken s křídly, dveřních zárubní, vrat, stěn, ostění nebo obkladů dveřních zárubní, plochy do 2 m2</t>
  </si>
  <si>
    <t>834532282</t>
  </si>
  <si>
    <t>https://podminky.urs.cz/item/CS_URS_2023_01/968062455</t>
  </si>
  <si>
    <t>"08"(0,8*2)*2</t>
  </si>
  <si>
    <t>"14,13,11"(0,6*2)*3</t>
  </si>
  <si>
    <t>"1.PP 03/02"(0,6*2)</t>
  </si>
  <si>
    <t>968062456</t>
  </si>
  <si>
    <t>Vybourání dřevěných rámů oken s křídly, dveřních zárubní, vrat, stěn, ostění nebo obkladů dveřních zárubní, plochy přes 2 m2</t>
  </si>
  <si>
    <t>1478121110</t>
  </si>
  <si>
    <t>https://podminky.urs.cz/item/CS_URS_2023_01/968062456</t>
  </si>
  <si>
    <t>"vstup"(0,9*2,75)</t>
  </si>
  <si>
    <t>Prorážení otvorů a ostatní bourací práce</t>
  </si>
  <si>
    <t>971033651</t>
  </si>
  <si>
    <t>Vybourání otvorů ve zdivu základovém nebo nadzákladovém z cihel, tvárnic, příčkovek z cihel pálených na maltu vápennou nebo vápenocementovou plochy do 4 m2, tl. do 600 mm</t>
  </si>
  <si>
    <t>-647895396</t>
  </si>
  <si>
    <t>https://podminky.urs.cz/item/CS_URS_2023_01/971033651</t>
  </si>
  <si>
    <t>"pro nové otvory a překlady "</t>
  </si>
  <si>
    <t>(0,4*0,6*1,5)</t>
  </si>
  <si>
    <t>(0,4*0,12*1,5)</t>
  </si>
  <si>
    <t>(0,4*0,5*1,5)</t>
  </si>
  <si>
    <t>(0,4*0,16*1,5)</t>
  </si>
  <si>
    <t>(0,4*0,3*2,6)*2</t>
  </si>
  <si>
    <t>(0,4*0,16*2,8)</t>
  </si>
  <si>
    <t>1,703*1,05 "Přepočtené koeficientem množství</t>
  </si>
  <si>
    <t>978011191</t>
  </si>
  <si>
    <t>Otlučení vápenných nebo vápenocementových omítek vnitřních ploch stropů, v rozsahu přes 50 do 100 %</t>
  </si>
  <si>
    <t>2080894220</t>
  </si>
  <si>
    <t>https://podminky.urs.cz/item/CS_URS_2023_01/978011191</t>
  </si>
  <si>
    <t>978013191</t>
  </si>
  <si>
    <t>Otlučení vápenných nebo vápenocementových omítek vnitřních ploch stěn s vyškrabáním spar, s očištěním zdiva, v rozsahu přes 50 do 100 %</t>
  </si>
  <si>
    <t>363657954</t>
  </si>
  <si>
    <t>https://podminky.urs.cz/item/CS_URS_2023_01/978013191</t>
  </si>
  <si>
    <t>"1.NP dle legendy a půdorysů"</t>
  </si>
  <si>
    <t>"108(08)-114(14)"(7*4)*3,5</t>
  </si>
  <si>
    <t>"odpočet obklad"-18,6</t>
  </si>
  <si>
    <t>978015391</t>
  </si>
  <si>
    <t>Otlučení vápenných nebo vápenocementových omítek vnějších ploch s vyškrabáním spar a s očištěním zdiva stupně členitosti 1 a 2, v rozsahu přes 80 do 100 %</t>
  </si>
  <si>
    <t>-37363237</t>
  </si>
  <si>
    <t>https://podminky.urs.cz/item/CS_URS_2023_01/978015391</t>
  </si>
  <si>
    <t>(7,8*4)*4</t>
  </si>
  <si>
    <t>981011316</t>
  </si>
  <si>
    <t>Demolice budov postupným rozebíráním z cihel, kamene, smíšeného nebo hrázděného zdiva, tvárnic na maltu vápennou nebo vápenocementovou s podílem konstrukcí přes 30 do 35 %</t>
  </si>
  <si>
    <t>-1088248107</t>
  </si>
  <si>
    <t>https://podminky.urs.cz/item/CS_URS_2023_01/981011316</t>
  </si>
  <si>
    <t>"OP dle TZ"1134</t>
  </si>
  <si>
    <t>"ODPOCET zůstavající místnosti"</t>
  </si>
  <si>
    <t>"1.NP m.č.08,09,10,11,12,13,14"-(7,8*3,5*7,8)</t>
  </si>
  <si>
    <t>981511114</t>
  </si>
  <si>
    <t>Demolice konstrukcí objektů postupným rozebíráním konstrukcí ze železobetonu</t>
  </si>
  <si>
    <t>87203398</t>
  </si>
  <si>
    <t>https://podminky.urs.cz/item/CS_URS_2023_01/981511114</t>
  </si>
  <si>
    <t>0,6*1,1 "Přepočtené koeficientem množství</t>
  </si>
  <si>
    <t>981513114</t>
  </si>
  <si>
    <t>Demolice konstrukcí objektů těžkými mechanizačními prostředky konstrukcí ze železobetonu</t>
  </si>
  <si>
    <t>-138155842</t>
  </si>
  <si>
    <t>https://podminky.urs.cz/item/CS_URS_2023_01/981513114</t>
  </si>
  <si>
    <t>"žumpa- strop+zdi+deska"((2,5*0,15*2)+(2,5*0,15*1,5)*2+(2*0,15*1,5)*2+(2,5*0,15*2))*1,2</t>
  </si>
  <si>
    <t>"rampa+sloupky"(15*1,3*0,3)+2</t>
  </si>
  <si>
    <t>30,536*1,1 "Přepočtené koeficientem množství</t>
  </si>
  <si>
    <t>997</t>
  </si>
  <si>
    <t>Přesun sutě</t>
  </si>
  <si>
    <t>997006512</t>
  </si>
  <si>
    <t>Vodorovná doprava suti na skládku s naložením na dopravní prostředek a složením přes 100 m do 1 km</t>
  </si>
  <si>
    <t>-1513050807</t>
  </si>
  <si>
    <t>https://podminky.urs.cz/item/CS_URS_2023_01/997006512</t>
  </si>
  <si>
    <t>997006519</t>
  </si>
  <si>
    <t>Vodorovná doprava suti na skládku Příplatek k ceně -6512 za každý další i započatý 1 km</t>
  </si>
  <si>
    <t>-1338240762</t>
  </si>
  <si>
    <t>https://podminky.urs.cz/item/CS_URS_2023_01/997006519</t>
  </si>
  <si>
    <t>763,280*19</t>
  </si>
  <si>
    <t>997013601</t>
  </si>
  <si>
    <t>Poplatek za uložení stavebního odpadu na skládce (skládkovné) z prostého betonu zatříděného do Katalogu odpadů pod kódem 17 01 01</t>
  </si>
  <si>
    <t>-1727171777</t>
  </si>
  <si>
    <t>https://podminky.urs.cz/item/CS_URS_2023_01/997013601</t>
  </si>
  <si>
    <t>997013602</t>
  </si>
  <si>
    <t>Poplatek za uložení stavebního odpadu na skládce (skládkovné) z armovaného betonu zatříděného do Katalogu odpadů pod kódem 17 01 01</t>
  </si>
  <si>
    <t>1678796564</t>
  </si>
  <si>
    <t>https://podminky.urs.cz/item/CS_URS_2023_01/997013602</t>
  </si>
  <si>
    <t>997013603</t>
  </si>
  <si>
    <t>Poplatek za uložení stavebního odpadu na skládce (skládkovné) cihelného zatříděného do Katalogu odpadů pod kódem 17 01 02</t>
  </si>
  <si>
    <t>262192308</t>
  </si>
  <si>
    <t>https://podminky.urs.cz/item/CS_URS_2023_01/997013603</t>
  </si>
  <si>
    <t>500</t>
  </si>
  <si>
    <t>997013609</t>
  </si>
  <si>
    <t>Poplatek za uložení stavebního odpadu na skládce (skládkovné) ze směsí nebo oddělených frakcí betonu, cihel a keramických výrobků zatříděného do Katalogu odpadů pod kódem 17 01 07</t>
  </si>
  <si>
    <t>-1291934777</t>
  </si>
  <si>
    <t>https://podminky.urs.cz/item/CS_URS_2023_01/997013609</t>
  </si>
  <si>
    <t>997013631</t>
  </si>
  <si>
    <t>Poplatek za uložení stavebního odpadu na skládce (skládkovné) směsného stavebního a demoličního zatříděného do Katalogu odpadů pod kódem 17 09 04</t>
  </si>
  <si>
    <t>296327256</t>
  </si>
  <si>
    <t>https://podminky.urs.cz/item/CS_URS_2023_01/997013631</t>
  </si>
  <si>
    <t>763,280-(20+50+500+100+5+5)</t>
  </si>
  <si>
    <t>997013811</t>
  </si>
  <si>
    <t>Poplatek za uložení stavebního odpadu na skládce (skládkovné) dřevěného zatříděného do Katalogu odpadů pod kódem 17 02 01</t>
  </si>
  <si>
    <t>347213756</t>
  </si>
  <si>
    <t>https://podminky.urs.cz/item/CS_URS_2023_01/997013811</t>
  </si>
  <si>
    <t>997013821</t>
  </si>
  <si>
    <t>Poplatek za uložení stavebního odpadu na skládce (skládkovné) ze stavebních materiálů obsahujících azbest zatříděných do Katalogu odpadů pod kódem 17 06 05</t>
  </si>
  <si>
    <t>-677396267</t>
  </si>
  <si>
    <t>https://podminky.urs.cz/item/CS_URS_2023_01/997013821</t>
  </si>
  <si>
    <t>767996704</t>
  </si>
  <si>
    <t>Demontáž ostatních zámečnických konstrukcí řezáním o hmotnosti jednotlivých dílů přes 250 do 500 kg</t>
  </si>
  <si>
    <t>kg</t>
  </si>
  <si>
    <t>1903232325</t>
  </si>
  <si>
    <t>https://podminky.urs.cz/item/CS_URS_2023_01/767996704</t>
  </si>
  <si>
    <t>"I160 pod klenbami"(7*49)*5</t>
  </si>
  <si>
    <t>1715*1,1 "Přepočtené koeficientem množství</t>
  </si>
  <si>
    <t>781</t>
  </si>
  <si>
    <t>Dokončovací práce - obklady</t>
  </si>
  <si>
    <t>781471810</t>
  </si>
  <si>
    <t>Demontáž obkladů z dlaždic keramických kladených do malty</t>
  </si>
  <si>
    <t>1629626906</t>
  </si>
  <si>
    <t>https://podminky.urs.cz/item/CS_URS_2023_01/781471810</t>
  </si>
  <si>
    <t>"110(10)-114(14)"(6,5+1,4*2)*2</t>
  </si>
  <si>
    <t>HZS</t>
  </si>
  <si>
    <t>Hodinové zúčtovací sazby</t>
  </si>
  <si>
    <t>HZS1292</t>
  </si>
  <si>
    <t>Hodinové zúčtovací sazby profesí HSV zemní a pomocné práce stavební dělník</t>
  </si>
  <si>
    <t>hod</t>
  </si>
  <si>
    <t>512</t>
  </si>
  <si>
    <t>-1292340528</t>
  </si>
  <si>
    <t>https://podminky.urs.cz/item/CS_URS_2023_01/HZS1292</t>
  </si>
  <si>
    <t>"práce neobsažené v položkách - stěhování, demontáže, bourácí práce neobsažené v položkách - např.dřevěná stěn v 1.PP atd."(7,5*2)*10</t>
  </si>
  <si>
    <t>HZS2212</t>
  </si>
  <si>
    <t>Hodinové zúčtovací sazby profesí PSV provádění stavebních instalací instalatér odborný</t>
  </si>
  <si>
    <t>684920184</t>
  </si>
  <si>
    <t>https://podminky.urs.cz/item/CS_URS_2023_01/HZS2212</t>
  </si>
  <si>
    <t>"odpojení bourané části - rozvody zdravotechniky, "(7,5*2)*2</t>
  </si>
  <si>
    <t>HZS2222</t>
  </si>
  <si>
    <t>Hodinové zúčtovací sazby profesí PSV provádění stavebních instalací topenář odborný</t>
  </si>
  <si>
    <t>277731230</t>
  </si>
  <si>
    <t>https://podminky.urs.cz/item/CS_URS_2023_01/HZS2222</t>
  </si>
  <si>
    <t>"odpojení bourané části - rozvody elektroinstalace"(7,5*2)*3</t>
  </si>
  <si>
    <t>Ostatní</t>
  </si>
  <si>
    <t>ODPOJENI.R</t>
  </si>
  <si>
    <t>Odpojení, zaslepení demolované části od rozvodů, přípojek - voda, plyn,kanalizace,elektro</t>
  </si>
  <si>
    <t>kpl</t>
  </si>
  <si>
    <t>557352081</t>
  </si>
  <si>
    <t>INZ.SITE.R</t>
  </si>
  <si>
    <t>Vytyčení inženýrských sítí dle vyjádření jednotlivých správců</t>
  </si>
  <si>
    <t>1238589450</t>
  </si>
  <si>
    <t>ZUMPA.R</t>
  </si>
  <si>
    <t>Žumpa (septik) - vývoz fekálním vozem + likvidace na ČOV</t>
  </si>
  <si>
    <t>1001869501</t>
  </si>
  <si>
    <t>E.2. 9 - Informační systém veřejné části</t>
  </si>
  <si>
    <t>N00 - Piktogramy, názvy</t>
  </si>
  <si>
    <t>N00</t>
  </si>
  <si>
    <t>Piktogramy, názvy</t>
  </si>
  <si>
    <t>NAZEV.R1</t>
  </si>
  <si>
    <t>Název ŽST - kompletní dodávka+montáž názvu dle specifikace položky "1"</t>
  </si>
  <si>
    <t>-45264469</t>
  </si>
  <si>
    <t>PIKTOGRAM.R5</t>
  </si>
  <si>
    <t>Piktogram - čekárna+WC- kompletní dodávka+montáž dle specifikace položky "8"</t>
  </si>
  <si>
    <t>-918475209</t>
  </si>
  <si>
    <t>PIKTOGRAM.R7</t>
  </si>
  <si>
    <t>Piktogram -iinvalidé+šipka- kompletní dodávka+montáž</t>
  </si>
  <si>
    <t>666420569</t>
  </si>
  <si>
    <t>PIKTOGRAM.RZK</t>
  </si>
  <si>
    <t>Piktogram -zákaz kouření - kompletní dodávka+montáž</t>
  </si>
  <si>
    <t>-1517959219</t>
  </si>
  <si>
    <t>E.2.10 - Umělé osvětlení a vnitřní silnoproudé rozvody, hromosvod</t>
  </si>
  <si>
    <t>D1 - Rozvaděče ( s prostorovou rezervou)</t>
  </si>
  <si>
    <t xml:space="preserve">D2 - Svítidla vč.zdrojů a rec. poplatků (popis  v legendě v.č. 03)</t>
  </si>
  <si>
    <t>D3 - Kabely</t>
  </si>
  <si>
    <t>D4 - Nosný materiál</t>
  </si>
  <si>
    <t>D5 - Zásuvky, spínače</t>
  </si>
  <si>
    <t>D6 - Bleskosvod a uzemnění</t>
  </si>
  <si>
    <t>D1</t>
  </si>
  <si>
    <t>Rozvaděče ( s prostorovou rezervou)</t>
  </si>
  <si>
    <t>Pol2</t>
  </si>
  <si>
    <t>Rozvaděč RE, vč.montáže a zapojení v.č.07</t>
  </si>
  <si>
    <t>ks</t>
  </si>
  <si>
    <t>-1468785618</t>
  </si>
  <si>
    <t>Pol3</t>
  </si>
  <si>
    <t>Rozvaděč KS1, vč.montáže a zapojení v.č.08</t>
  </si>
  <si>
    <t>-1206914426</t>
  </si>
  <si>
    <t>Pol4</t>
  </si>
  <si>
    <t>Rozvaděč R1, vč.montáže a zapojení v.č.05</t>
  </si>
  <si>
    <t>-1650170119</t>
  </si>
  <si>
    <t>D2</t>
  </si>
  <si>
    <t xml:space="preserve">Svítidla vč.zdrojů a rec. poplatků (popis  v legendě v.č. 03)</t>
  </si>
  <si>
    <t>Pol5</t>
  </si>
  <si>
    <t>Svítidla A</t>
  </si>
  <si>
    <t>-450488698</t>
  </si>
  <si>
    <t>Pol6</t>
  </si>
  <si>
    <t>Svítidla C1</t>
  </si>
  <si>
    <t>-418107361</t>
  </si>
  <si>
    <t>Pol7</t>
  </si>
  <si>
    <t>Svítidla G</t>
  </si>
  <si>
    <t>1302746874</t>
  </si>
  <si>
    <t>Pol8</t>
  </si>
  <si>
    <t>Svítidla S</t>
  </si>
  <si>
    <t>1500147698</t>
  </si>
  <si>
    <t>Pol9</t>
  </si>
  <si>
    <t>Svítidla N2</t>
  </si>
  <si>
    <t>1425951200</t>
  </si>
  <si>
    <t>D3</t>
  </si>
  <si>
    <t>Kabely</t>
  </si>
  <si>
    <t>Pol10</t>
  </si>
  <si>
    <t>Vodič Cu 4 ZŽ</t>
  </si>
  <si>
    <t>-1309011015</t>
  </si>
  <si>
    <t>Pol11</t>
  </si>
  <si>
    <t>Vodič Cu 6 ZŽ</t>
  </si>
  <si>
    <t>-879984915</t>
  </si>
  <si>
    <t>Pol12</t>
  </si>
  <si>
    <t>Vodič Cu 16 ZŽ</t>
  </si>
  <si>
    <t>1794434756</t>
  </si>
  <si>
    <t>Pol13</t>
  </si>
  <si>
    <t>Kabel CYKY 3Ax1,5 vč. uložení a zapojení, ukončení</t>
  </si>
  <si>
    <t>1425390149</t>
  </si>
  <si>
    <t>Pol14</t>
  </si>
  <si>
    <t>Kabel CYKY 3Cx1,5 vč. uložení a zapojení, ukončení</t>
  </si>
  <si>
    <t>1937188884</t>
  </si>
  <si>
    <t>Pol15</t>
  </si>
  <si>
    <t>Kabel CYKY 5Cx1,5 vč. uložení a zapojení, ukončení</t>
  </si>
  <si>
    <t>856434511</t>
  </si>
  <si>
    <t>Pol16</t>
  </si>
  <si>
    <t>Kabel CYKY 3Cx2,5 vč. uložení a zapojení, ukončení</t>
  </si>
  <si>
    <t>-1671216800</t>
  </si>
  <si>
    <t>Pol17</t>
  </si>
  <si>
    <t>Kabel CYKY 3Cx6 vč. uložení a zapojení, ukončení</t>
  </si>
  <si>
    <t>-842901102</t>
  </si>
  <si>
    <t>Pol18</t>
  </si>
  <si>
    <t>Kabel CYKY 5Cx6 vč. uložení a zapojení, ukončení</t>
  </si>
  <si>
    <t>-921095636</t>
  </si>
  <si>
    <t>Pol19</t>
  </si>
  <si>
    <t>Kabel CYKY 4Bx10 vč. uložení a zapojení, ukončení</t>
  </si>
  <si>
    <t>1702350343</t>
  </si>
  <si>
    <t>D4</t>
  </si>
  <si>
    <t>Nosný materiál</t>
  </si>
  <si>
    <t>Pol20</t>
  </si>
  <si>
    <t>Ocel. nos. konstr. pomocná s nařezáním a úpravou</t>
  </si>
  <si>
    <t>-1994709753</t>
  </si>
  <si>
    <t>Pol21</t>
  </si>
  <si>
    <t>Kabelová příchytka, 2 kab.</t>
  </si>
  <si>
    <t>-54998669</t>
  </si>
  <si>
    <t>Pol22</t>
  </si>
  <si>
    <t>Stropní kabelová příchytka, 15 kab.</t>
  </si>
  <si>
    <t>47746631</t>
  </si>
  <si>
    <t>Pol23</t>
  </si>
  <si>
    <t>Trubka ocelová pr. 29mm, 3m, příchytky na sloup</t>
  </si>
  <si>
    <t>-50342957</t>
  </si>
  <si>
    <t>Pol24</t>
  </si>
  <si>
    <t>Krabice přístrojová pr. 68 vč. uložení a zapojení</t>
  </si>
  <si>
    <t>-118806571</t>
  </si>
  <si>
    <t>Pol25</t>
  </si>
  <si>
    <t>Krabicová rozvodka (zeď, sádrokarton) pr. 68mm vč. svorek, uložení a zapojení</t>
  </si>
  <si>
    <t>553689462</t>
  </si>
  <si>
    <t>Pol26</t>
  </si>
  <si>
    <t>Krabicová rozvodka K0125 vč. uložení a zapojení</t>
  </si>
  <si>
    <t>1325034481</t>
  </si>
  <si>
    <t>Pol27</t>
  </si>
  <si>
    <t>Krabicová rozvodka do vlhka IP44 + svorky s upevněním na stěnu nebo do žlabu, včetně zapojení</t>
  </si>
  <si>
    <t>-1794207252</t>
  </si>
  <si>
    <t>D5</t>
  </si>
  <si>
    <t>Zásuvky, spínače</t>
  </si>
  <si>
    <t>Pol28</t>
  </si>
  <si>
    <t>Spínač řaz.5, 250V, 10A, IP20, bílý, zapuštěný, kompletní</t>
  </si>
  <si>
    <t>1216411014</t>
  </si>
  <si>
    <t>Pol29</t>
  </si>
  <si>
    <t>Zásuvka 1x 230V/16A IP20 kompletní, rámeček, vč. zapojení a montáže</t>
  </si>
  <si>
    <t>1593069684</t>
  </si>
  <si>
    <t>Pol30</t>
  </si>
  <si>
    <t>Zásuvka 2x 230V/16A IP20 kompletní, rámeček, vč. zapojení a montáže</t>
  </si>
  <si>
    <t>1669701671</t>
  </si>
  <si>
    <t>Pol31</t>
  </si>
  <si>
    <t>Přímotop, IP24, 230V, 2000W, vl. termostat,</t>
  </si>
  <si>
    <t>-1640851923</t>
  </si>
  <si>
    <t>Pol32</t>
  </si>
  <si>
    <t>Uzemňovací svorka vč. Cu pásku</t>
  </si>
  <si>
    <t>-656761072</t>
  </si>
  <si>
    <t>Pol33</t>
  </si>
  <si>
    <t>Štítky na krabice, spínače a zásuvky</t>
  </si>
  <si>
    <t>-1499950498</t>
  </si>
  <si>
    <t>Pol34</t>
  </si>
  <si>
    <t>Protipožární ucpávky</t>
  </si>
  <si>
    <t>76466747</t>
  </si>
  <si>
    <t>Pol35</t>
  </si>
  <si>
    <t>Pomocný instalační materiál</t>
  </si>
  <si>
    <t>430153650</t>
  </si>
  <si>
    <t>Pol36</t>
  </si>
  <si>
    <t>Průrazy zdivem</t>
  </si>
  <si>
    <t>-971171226</t>
  </si>
  <si>
    <t>Pol37</t>
  </si>
  <si>
    <t>PPV, drážky</t>
  </si>
  <si>
    <t>-2002505402</t>
  </si>
  <si>
    <t>Pol38</t>
  </si>
  <si>
    <t>Výkop 35/80cm pro kabel NN kompl.</t>
  </si>
  <si>
    <t>-216837658</t>
  </si>
  <si>
    <t>Pol39</t>
  </si>
  <si>
    <t>Výkop 50/120cm pro kabel NN kompl.</t>
  </si>
  <si>
    <t>-172097369</t>
  </si>
  <si>
    <t>Pol40</t>
  </si>
  <si>
    <t>Uvedení do provozu jako celek</t>
  </si>
  <si>
    <t>-1560716989</t>
  </si>
  <si>
    <t>Pol41</t>
  </si>
  <si>
    <t>Výchozí revizní zpráva jako celek</t>
  </si>
  <si>
    <t>-683829376</t>
  </si>
  <si>
    <t>Pol42</t>
  </si>
  <si>
    <t>Plán skutečného provedení</t>
  </si>
  <si>
    <t>-629117880</t>
  </si>
  <si>
    <t>Pol43</t>
  </si>
  <si>
    <t>Koordinace s ostatními profesemi během stavby</t>
  </si>
  <si>
    <t>-897702501</t>
  </si>
  <si>
    <t>Pol44</t>
  </si>
  <si>
    <t>Vyhledání napojných míst NN</t>
  </si>
  <si>
    <t>1836734820</t>
  </si>
  <si>
    <t>Pol45</t>
  </si>
  <si>
    <t>Výstražné tabulky jako celek</t>
  </si>
  <si>
    <t>935899965</t>
  </si>
  <si>
    <t>D6</t>
  </si>
  <si>
    <t>Bleskosvod a uzemnění</t>
  </si>
  <si>
    <t>Pol46</t>
  </si>
  <si>
    <t>Zemnící pásek FeZn 30/4mm vč. upevnění</t>
  </si>
  <si>
    <t>342207674</t>
  </si>
  <si>
    <t>Pol47</t>
  </si>
  <si>
    <t>Zemnící drát AlMgSi průměr 8 vč. upevnění</t>
  </si>
  <si>
    <t>1045421741</t>
  </si>
  <si>
    <t>Pol48</t>
  </si>
  <si>
    <t>Zemnící drát FeZn průměr 10 vč. upevnění nebo provaření prutů</t>
  </si>
  <si>
    <t>-1816194580</t>
  </si>
  <si>
    <t>Pol49</t>
  </si>
  <si>
    <t>Vodič s izolační vrstvou pro ochranu proti dotykovému napětí 3,5m</t>
  </si>
  <si>
    <t>1982713049</t>
  </si>
  <si>
    <t>Pol50</t>
  </si>
  <si>
    <t>Podpěry vedení - PV11</t>
  </si>
  <si>
    <t>-632377370</t>
  </si>
  <si>
    <t>Pol51</t>
  </si>
  <si>
    <t>Podpěry vedení - PV15</t>
  </si>
  <si>
    <t>1201494809</t>
  </si>
  <si>
    <t>Pol52</t>
  </si>
  <si>
    <t>Podpěry vedení do zdiva pro izolovaný svod</t>
  </si>
  <si>
    <t>610201695</t>
  </si>
  <si>
    <t>Pol53</t>
  </si>
  <si>
    <t>Svorky hromosvodné SK-křížová</t>
  </si>
  <si>
    <t>499996046</t>
  </si>
  <si>
    <t>Pol54</t>
  </si>
  <si>
    <t>Svorky hromosvodné SS-spojovací</t>
  </si>
  <si>
    <t>-27518468</t>
  </si>
  <si>
    <t>Pol55</t>
  </si>
  <si>
    <t>Svorky hromosvodné SO-okapová</t>
  </si>
  <si>
    <t>83216493</t>
  </si>
  <si>
    <t>Pol56</t>
  </si>
  <si>
    <t>Svorky hromosvodné SP1-pro kovové části</t>
  </si>
  <si>
    <t>-1192289901</t>
  </si>
  <si>
    <t>Pol57</t>
  </si>
  <si>
    <t>Svorky hromosvodné SZ</t>
  </si>
  <si>
    <t>-107343784</t>
  </si>
  <si>
    <t>Pol58</t>
  </si>
  <si>
    <t>Svorky hromosvodné ST</t>
  </si>
  <si>
    <t>-743566470</t>
  </si>
  <si>
    <t>Pol59</t>
  </si>
  <si>
    <t>Svorky hromosvodné Sua</t>
  </si>
  <si>
    <t>1151827887</t>
  </si>
  <si>
    <t>Pol60</t>
  </si>
  <si>
    <t>Zalévací hmota</t>
  </si>
  <si>
    <t>113005809</t>
  </si>
  <si>
    <t>Pol61</t>
  </si>
  <si>
    <t>Sváření pásku/svorky</t>
  </si>
  <si>
    <t>-1291848021</t>
  </si>
  <si>
    <t>Pol62</t>
  </si>
  <si>
    <t>Označovací štítek</t>
  </si>
  <si>
    <t>-1853421148</t>
  </si>
  <si>
    <t>Pol63</t>
  </si>
  <si>
    <t>Výkop pro zemnící pásek hl.80cm kompl.</t>
  </si>
  <si>
    <t>-1461067755</t>
  </si>
  <si>
    <t>Pol64</t>
  </si>
  <si>
    <t>Revizní zpráva hromosvodů</t>
  </si>
  <si>
    <t>21982166</t>
  </si>
  <si>
    <t>E.2.13 - Vybavení budov</t>
  </si>
  <si>
    <t>KVETINAC.R</t>
  </si>
  <si>
    <t>Betonový květináč dle legendy pol.č.5 - kompletní dodávka+montáž</t>
  </si>
  <si>
    <t>505670971</t>
  </si>
  <si>
    <t>M01.R</t>
  </si>
  <si>
    <t>Lavička - kompletní dodávka+montáž vč.ukotvení dle specifikace položky výpisu "1"</t>
  </si>
  <si>
    <t>-988979510</t>
  </si>
  <si>
    <t>M02.R</t>
  </si>
  <si>
    <t>Koš- kompletní dodávka+montáž kotvením dle specifikace položky výpisu "2"</t>
  </si>
  <si>
    <t>-953074</t>
  </si>
  <si>
    <t>"tříděný odpad"2</t>
  </si>
  <si>
    <t>M03.R</t>
  </si>
  <si>
    <t>Vitrína- kompletní dodávka+montáž kotvením dle specifikace položky výpisu "3"</t>
  </si>
  <si>
    <t>-974404151</t>
  </si>
  <si>
    <t>M04.R</t>
  </si>
  <si>
    <t>Stojan na kolo šestidrážka - kompletní dodávka+montáž kotvením dle specifikace položky výpisu "4"</t>
  </si>
  <si>
    <t>1493740467</t>
  </si>
  <si>
    <t>SO 02 - Deštová kanalizace</t>
  </si>
  <si>
    <t xml:space="preserve">      11 - Zemní práce - přípravné a přidružené práce</t>
  </si>
  <si>
    <t xml:space="preserve">      15 - Zemní práce - zajištění výkopu, násypu a svahu</t>
  </si>
  <si>
    <t xml:space="preserve">      45 - Podkladní a vedlejší konstrukce kromě vozovek a železničního svršku</t>
  </si>
  <si>
    <t xml:space="preserve">    8 - Trubní vedení</t>
  </si>
  <si>
    <t xml:space="preserve">      87 - Potrubí z trub plastických a skleněných</t>
  </si>
  <si>
    <t xml:space="preserve">      89 - Ostatní konstrukce</t>
  </si>
  <si>
    <t xml:space="preserve">    721 - Zdravotechnika - vnitřní kanalizace</t>
  </si>
  <si>
    <t>Zemní práce - přípravné a přidružené práce</t>
  </si>
  <si>
    <t>119001421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</si>
  <si>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</si>
  <si>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-1128495901</t>
  </si>
  <si>
    <t>https://podminky.urs.cz/item/CS_URS_2023_01/119001421</t>
  </si>
  <si>
    <t>119002121</t>
  </si>
  <si>
    <t>Pomocné konstrukce při zabezpečení výkopu vodorovné pochozí přechodová lávka délky do 2 m včetně zábradlí zřízení</t>
  </si>
  <si>
    <t>-138712886</t>
  </si>
  <si>
    <t>https://podminky.urs.cz/item/CS_URS_2023_01/119002121</t>
  </si>
  <si>
    <t>119002122</t>
  </si>
  <si>
    <t>Pomocné konstrukce při zabezpečení výkopu vodorovné pochozí přechodová lávka délky do 2 m včetně zábradlí odstranění</t>
  </si>
  <si>
    <t>2139173563</t>
  </si>
  <si>
    <t>https://podminky.urs.cz/item/CS_URS_2023_01/119002122</t>
  </si>
  <si>
    <t>119002411</t>
  </si>
  <si>
    <t>Pomocné konstrukce při zabezpečení výkopu vodorovné pojízdné z tlustého ocelového plechu šířky výkopu do 1 m zřízení</t>
  </si>
  <si>
    <t>1288471397</t>
  </si>
  <si>
    <t>https://podminky.urs.cz/item/CS_URS_2023_01/119002411</t>
  </si>
  <si>
    <t>119002412</t>
  </si>
  <si>
    <t>Pomocné konstrukce při zabezpečení výkopu vodorovné pojízdné z tlustého ocelového plechu šířky výkopu do 1 m odstranění</t>
  </si>
  <si>
    <t>434010262</t>
  </si>
  <si>
    <t>https://podminky.urs.cz/item/CS_URS_2023_01/119002412</t>
  </si>
  <si>
    <t>119003141</t>
  </si>
  <si>
    <t>Pomocné konstrukce při zabezpečení výkopu svislé plastový plot zřízení</t>
  </si>
  <si>
    <t>1340818596</t>
  </si>
  <si>
    <t>https://podminky.urs.cz/item/CS_URS_2023_01/119003141</t>
  </si>
  <si>
    <t>"okolo výkopu"30*2</t>
  </si>
  <si>
    <t>119003142</t>
  </si>
  <si>
    <t>Pomocné konstrukce při zabezpečení výkopu svislé plastový plot odstranění</t>
  </si>
  <si>
    <t>1598005228</t>
  </si>
  <si>
    <t>https://podminky.urs.cz/item/CS_URS_2023_01/119003142</t>
  </si>
  <si>
    <t>131151202</t>
  </si>
  <si>
    <t>Hloubení zapažených jam a zářezů strojně s urovnáním dna do předepsaného profilu a spádu v hornině třídy těžitelnosti I skupiny 1 a 2 přes 20 do 50 m3</t>
  </si>
  <si>
    <t>1300957632</t>
  </si>
  <si>
    <t>https://podminky.urs.cz/item/CS_URS_2023_01/131151202</t>
  </si>
  <si>
    <t>"vsakovací šachta vč. rozšíření výkopu o manipulační plochu"</t>
  </si>
  <si>
    <t>(2*5,5*2)</t>
  </si>
  <si>
    <t>132251102</t>
  </si>
  <si>
    <t>Hloubení nezapažených rýh šířky do 800 mm strojně s urovnáním dna do předepsaného profilu a spádu v hornině třídy těžitelnosti I skupiny 3 přes 20 do 50 m3</t>
  </si>
  <si>
    <t>-1978824737</t>
  </si>
  <si>
    <t>https://podminky.urs.cz/item/CS_URS_2023_01/132251102</t>
  </si>
  <si>
    <t>"dle podélného řezu"</t>
  </si>
  <si>
    <t>"trasa 1´-1 a 2´-2"(0,6*1*28)</t>
  </si>
  <si>
    <t>Zemní práce - zajištění výkopu, násypu a svahu</t>
  </si>
  <si>
    <t>151101202</t>
  </si>
  <si>
    <t>Zřízení pažení stěn výkopu bez rozepření nebo vzepření příložné, hloubky přes 4 do 8 m</t>
  </si>
  <si>
    <t>-721432553</t>
  </si>
  <si>
    <t>https://podminky.urs.cz/item/CS_URS_2023_01/151101202</t>
  </si>
  <si>
    <t>"šachta"(2*5,5)*4</t>
  </si>
  <si>
    <t>151101212</t>
  </si>
  <si>
    <t>Odstranění pažení stěn výkopu bez rozepření nebo vzepření s uložením pažin na vzdálenost do 3 m od okraje výkopu příložné, hloubky přes 4 do 8 m</t>
  </si>
  <si>
    <t>41143736</t>
  </si>
  <si>
    <t>https://podminky.urs.cz/item/CS_URS_2023_01/151101212</t>
  </si>
  <si>
    <t>151101302</t>
  </si>
  <si>
    <t>Zřízení rozepření zapažených stěn výkopů s potřebným přepažováním při pažení příložném, hloubky přes 4 do 8 m</t>
  </si>
  <si>
    <t>1337686304</t>
  </si>
  <si>
    <t>https://podminky.urs.cz/item/CS_URS_2023_01/151101302</t>
  </si>
  <si>
    <t>151101312</t>
  </si>
  <si>
    <t>Odstranění rozepření stěn výkopů s uložením materiálu na vzdálenost do 3 m od okraje výkopu pažení příložného, hloubky přes 4 do 8 m</t>
  </si>
  <si>
    <t>-1437791809</t>
  </si>
  <si>
    <t>https://podminky.urs.cz/item/CS_URS_2023_01/151101312</t>
  </si>
  <si>
    <t>151101402</t>
  </si>
  <si>
    <t>Zřízení vzepření zapažených stěn výkopů s potřebným přepažováním při pažení příložném, hloubky přes 4 do 8 m</t>
  </si>
  <si>
    <t>-1607732980</t>
  </si>
  <si>
    <t>https://podminky.urs.cz/item/CS_URS_2023_01/151101402</t>
  </si>
  <si>
    <t>151101412</t>
  </si>
  <si>
    <t>Odstranění vzepření stěn výkopů s uložením materiálu na vzdálenost do 3 m od kraje výkopu při pažení příložném, hloubky přes 4 do 8 m</t>
  </si>
  <si>
    <t>1745545725</t>
  </si>
  <si>
    <t>https://podminky.urs.cz/item/CS_URS_2023_01/151101412</t>
  </si>
  <si>
    <t>1976113871</t>
  </si>
  <si>
    <t>"vsakovací šachta+dno"</t>
  </si>
  <si>
    <t>((PI*0,5*0,5*5,5)+(2*0,15*2)+0,25)</t>
  </si>
  <si>
    <t>"rýha-obsyp+podsyp"(1,680+6,720)</t>
  </si>
  <si>
    <t>1875531521</t>
  </si>
  <si>
    <t>13,570*10</t>
  </si>
  <si>
    <t>-1431902448</t>
  </si>
  <si>
    <t>13,570</t>
  </si>
  <si>
    <t>-1477610697</t>
  </si>
  <si>
    <t>13,570*1,8</t>
  </si>
  <si>
    <t>-160387493</t>
  </si>
  <si>
    <t>"zpětný zásyp "</t>
  </si>
  <si>
    <t>"rozšířený výkopu pro pažení = zásyp okolo šachty,odpočet šachta+ornice+patka"</t>
  </si>
  <si>
    <t>(2*5,5*2)-((PI*0,5*0,5*5,5)+(2*0,15*2)+0,25)</t>
  </si>
  <si>
    <t>"rýhy zpětný zásyp"16,8-(1,680+6,720)</t>
  </si>
  <si>
    <t>58333674</t>
  </si>
  <si>
    <t>kamenivo těžené hrubé frakce 16/32</t>
  </si>
  <si>
    <t>541393478</t>
  </si>
  <si>
    <t>"dle řezu" (2*1*2)</t>
  </si>
  <si>
    <t>"odpočet patka"-0,25</t>
  </si>
  <si>
    <t>3,75*2 "Přepočtené koeficientem množství</t>
  </si>
  <si>
    <t>58333651</t>
  </si>
  <si>
    <t>kamenivo těžené hrubé frakce 8/16</t>
  </si>
  <si>
    <t>391181195</t>
  </si>
  <si>
    <t>16,830</t>
  </si>
  <si>
    <t>"odpočet frakce 16/32"-3,75</t>
  </si>
  <si>
    <t>13,08*2 "Přepočtené koeficientem množství</t>
  </si>
  <si>
    <t>175102101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</si>
  <si>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</si>
  <si>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-119047375</t>
  </si>
  <si>
    <t>https://podminky.urs.cz/item/CS_URS_2023_01/175102101</t>
  </si>
  <si>
    <t>(0,6*0,4*28)</t>
  </si>
  <si>
    <t>583312890</t>
  </si>
  <si>
    <t>kamenivo těžené drobné frakce 0/2</t>
  </si>
  <si>
    <t>-800828786</t>
  </si>
  <si>
    <t>6,720*1,8</t>
  </si>
  <si>
    <t>275321511</t>
  </si>
  <si>
    <t>Základy z betonu železového (bez výztuže) patky z betonu bez zvláštních nároků na prostředí tř. C 25/30</t>
  </si>
  <si>
    <t>194552283</t>
  </si>
  <si>
    <t>https://podminky.urs.cz/item/CS_URS_2023_01/275321511</t>
  </si>
  <si>
    <t>"dle řezu šachtou"(0,5*0,5*0,5)*2</t>
  </si>
  <si>
    <t>275352111</t>
  </si>
  <si>
    <t>Bednění základů patek ztracené (neodbedněné)</t>
  </si>
  <si>
    <t>2022328738</t>
  </si>
  <si>
    <t>https://podminky.urs.cz/item/CS_URS_2023_01/275352111</t>
  </si>
  <si>
    <t>(0,5*0,5)*4*2</t>
  </si>
  <si>
    <t>275361821</t>
  </si>
  <si>
    <t>Výztuž základů patek z betonářské oceli 10 505 (R)</t>
  </si>
  <si>
    <t>-1875247128</t>
  </si>
  <si>
    <t>https://podminky.urs.cz/item/CS_URS_2023_01/275361821</t>
  </si>
  <si>
    <t>0,250*0,09</t>
  </si>
  <si>
    <t>Podkladní a vedlejší konstrukce kromě vozovek a železničního svršku</t>
  </si>
  <si>
    <t>451572111</t>
  </si>
  <si>
    <t>Lože pod potrubí, stoky a drobné objekty v otevřeném výkopu z kameniva drobného těženého 0 až 4 mm</t>
  </si>
  <si>
    <t>1108261680</t>
  </si>
  <si>
    <t>https://podminky.urs.cz/item/CS_URS_2023_01/451572111</t>
  </si>
  <si>
    <t>(0,6*0,1*28)</t>
  </si>
  <si>
    <t>Trubní vedení</t>
  </si>
  <si>
    <t>Potrubí z trub plastických a skleněných</t>
  </si>
  <si>
    <t>871275211</t>
  </si>
  <si>
    <t>Kanalizační potrubí z tvrdého PVC v otevřeném výkopu ve sklonu do 20 %, hladkého plnostěnného jednovrstvého, tuhost třídy SN 4 DN 125</t>
  </si>
  <si>
    <t>-637046263</t>
  </si>
  <si>
    <t>https://podminky.urs.cz/item/CS_URS_2023_01/871275211</t>
  </si>
  <si>
    <t>"dle podélného profilu výkr.č.02 splašk."</t>
  </si>
  <si>
    <t xml:space="preserve">"staničení  0,00-4,3"4,3</t>
  </si>
  <si>
    <t xml:space="preserve">"staničení  0,00-23,5"23,5</t>
  </si>
  <si>
    <t>87TVAROVKY.R</t>
  </si>
  <si>
    <t>Tvarovky ( kolena, odbočky,redukce zátky atd.) kompletní dodávka + montáž dle podélného profilu</t>
  </si>
  <si>
    <t>-1955173172</t>
  </si>
  <si>
    <t>Ostatní konstrukce</t>
  </si>
  <si>
    <t>892351111</t>
  </si>
  <si>
    <t>Tlakové zkoušky vodou na potrubí DN 150 nebo 200</t>
  </si>
  <si>
    <t>-1925342854</t>
  </si>
  <si>
    <t>https://podminky.urs.cz/item/CS_URS_2023_01/892351111</t>
  </si>
  <si>
    <t>892372111</t>
  </si>
  <si>
    <t>Tlakové zkoušky vodou zabezpečení konců potrubí při tlakových zkouškách DN do 300</t>
  </si>
  <si>
    <t>-464008695</t>
  </si>
  <si>
    <t>https://podminky.urs.cz/item/CS_URS_2023_01/892372111</t>
  </si>
  <si>
    <t>894411311</t>
  </si>
  <si>
    <t>Osazení betonových nebo železobetonových dílců pro šachty skruží rovných</t>
  </si>
  <si>
    <t>-1419592234</t>
  </si>
  <si>
    <t>https://podminky.urs.cz/item/CS_URS_2023_01/894411311</t>
  </si>
  <si>
    <t>SKRUŽ.R</t>
  </si>
  <si>
    <t>šachtová skruž rovná 1000x1000 mm</t>
  </si>
  <si>
    <t>-1728649763</t>
  </si>
  <si>
    <t>894412411</t>
  </si>
  <si>
    <t>Osazení betonových nebo železobetonových dílců pro šachty skruží přechodových</t>
  </si>
  <si>
    <t>-1245513506</t>
  </si>
  <si>
    <t>https://podminky.urs.cz/item/CS_URS_2023_01/894412411</t>
  </si>
  <si>
    <t>1+1</t>
  </si>
  <si>
    <t>KONUS.R</t>
  </si>
  <si>
    <t>šachtová skruž konus 1000/625x600 mm</t>
  </si>
  <si>
    <t>1298289784</t>
  </si>
  <si>
    <t>PRSTENEC.R</t>
  </si>
  <si>
    <t>vyrovnávací prstenec</t>
  </si>
  <si>
    <t>1637842843</t>
  </si>
  <si>
    <t>894812113</t>
  </si>
  <si>
    <t>Revizní a čistící šachta z polypropylenu PP pro hladké trouby DN 315 šachtové dno (DN šachty / DN trubního vedení) DN 315/150 pravý a levý přítok</t>
  </si>
  <si>
    <t>-205794365</t>
  </si>
  <si>
    <t>https://podminky.urs.cz/item/CS_URS_2023_01/894812113</t>
  </si>
  <si>
    <t>"RŠ"1</t>
  </si>
  <si>
    <t>894812131</t>
  </si>
  <si>
    <t>Revizní a čistící šachta z polypropylenu PP pro hladké trouby DN 315 roura šachtová korugovaná bez hrdla, světlé hloubky 1250 mm</t>
  </si>
  <si>
    <t>1146457472</t>
  </si>
  <si>
    <t>https://podminky.urs.cz/item/CS_URS_2023_01/894812131</t>
  </si>
  <si>
    <t>894812149</t>
  </si>
  <si>
    <t>Revizní a čistící šachta z polypropylenu PP pro hladké trouby DN 315 roura šachtová korugovaná Příplatek k cenám 2131 - 2142 za uříznutí šachtové roury</t>
  </si>
  <si>
    <t>152728665</t>
  </si>
  <si>
    <t>https://podminky.urs.cz/item/CS_URS_2023_01/894812149</t>
  </si>
  <si>
    <t>894812151</t>
  </si>
  <si>
    <t>Revizní a čistící šachta z polypropylenu PP pro hladké trouby DN 315 poklop betonový (pro třídu zatížení) s betonovým konusem (B125)</t>
  </si>
  <si>
    <t>1813622566</t>
  </si>
  <si>
    <t>https://podminky.urs.cz/item/CS_URS_2023_01/894812151</t>
  </si>
  <si>
    <t>899103112</t>
  </si>
  <si>
    <t>Osazení poklopů litinových a ocelových včetně rámů pro třídu zatížení B125, C250</t>
  </si>
  <si>
    <t>22905926</t>
  </si>
  <si>
    <t>https://podminky.urs.cz/item/CS_URS_2023_01/899103112</t>
  </si>
  <si>
    <t>28661933</t>
  </si>
  <si>
    <t>poklop šachtový litinový DN 600 pro třídu zatížení B125</t>
  </si>
  <si>
    <t>-1677428655</t>
  </si>
  <si>
    <t>899721112</t>
  </si>
  <si>
    <t>Signalizační vodič na potrubí DN nad 150 mm</t>
  </si>
  <si>
    <t>-998239012</t>
  </si>
  <si>
    <t>https://podminky.urs.cz/item/CS_URS_2023_01/899721112</t>
  </si>
  <si>
    <t>899722114</t>
  </si>
  <si>
    <t>Krytí potrubí z plastů výstražnou fólií z PVC šířky 40 cm</t>
  </si>
  <si>
    <t>-2048061860</t>
  </si>
  <si>
    <t>https://podminky.urs.cz/item/CS_URS_2023_01/899722114</t>
  </si>
  <si>
    <t>998276101.1</t>
  </si>
  <si>
    <t>Přesun hmot pro trubní vedení hloubené z trub z plastických hmot nebo sklolaminátových pro vodovody nebo kanalizace v otevřeném výkopu dopravní vzdálenost do 15 m</t>
  </si>
  <si>
    <t>-1114850982</t>
  </si>
  <si>
    <t>https://podminky.urs.cz/item/CS_URS_2023_01/998276101.1</t>
  </si>
  <si>
    <t>998276124</t>
  </si>
  <si>
    <t>Přesun hmot pro trubní vedení hloubené z trub z plastických hmot nebo sklolaminátových Příplatek k cenám za zvětšený přesun přes vymezenou největší dopravní vzdálenost do 500 m</t>
  </si>
  <si>
    <t>866250516</t>
  </si>
  <si>
    <t>https://podminky.urs.cz/item/CS_URS_2023_01/998276124</t>
  </si>
  <si>
    <t>721</t>
  </si>
  <si>
    <t>Zdravotechnika - vnitřní kanalizace</t>
  </si>
  <si>
    <t>721242116</t>
  </si>
  <si>
    <t>Lapače střešních splavenin polypropylenové (PP) s kulovým kloubem na odtoku DN 125</t>
  </si>
  <si>
    <t>1215910686</t>
  </si>
  <si>
    <t>https://podminky.urs.cz/item/CS_URS_2023_01/721242116</t>
  </si>
  <si>
    <t>998721101</t>
  </si>
  <si>
    <t>Přesun hmot pro vnitřní kanalizace stanovený z hmotnosti přesunovaného materiálu vodorovná dopravní vzdálenost do 50 m v objektech výšky do 6 m</t>
  </si>
  <si>
    <t>887888580</t>
  </si>
  <si>
    <t>https://podminky.urs.cz/item/CS_URS_2023_01/998721101</t>
  </si>
  <si>
    <t>998721181</t>
  </si>
  <si>
    <t>Přesun hmot pro vnitřní kanalizace stanovený z hmotnosti přesunovaného materiálu Příplatek k ceně za přesun prováděný bez použití mechanizace pro jakoukoliv výšku objektu</t>
  </si>
  <si>
    <t>1693233336</t>
  </si>
  <si>
    <t>https://podminky.urs.cz/item/CS_URS_2023_01/998721181</t>
  </si>
  <si>
    <t>3MBALLMARKER.R</t>
  </si>
  <si>
    <t>Elektronický značkovací systém - zelený pro odpadní vodu-kompletní dodávka+montáž dle podélného profilu</t>
  </si>
  <si>
    <t>1768280161</t>
  </si>
  <si>
    <t>CHRANICKA.R</t>
  </si>
  <si>
    <t>Chránička v případě křížení s inž.sítí - dodávka+montáž chráničky</t>
  </si>
  <si>
    <t>2052601375</t>
  </si>
  <si>
    <t>SONDA.R</t>
  </si>
  <si>
    <t>Kopaná sonda pro upřesnění trasy kanalizace</t>
  </si>
  <si>
    <t>-47910279</t>
  </si>
  <si>
    <t>SO 03 - Zpevněné plochy</t>
  </si>
  <si>
    <t xml:space="preserve">      12 - Zemní práce - odkopávky a prokopávky</t>
  </si>
  <si>
    <t xml:space="preserve">      18 - Zemní práce - povrchové úpravy terénu</t>
  </si>
  <si>
    <t xml:space="preserve">    5 - Komunikace pozemní</t>
  </si>
  <si>
    <t xml:space="preserve">      56 - Podkladní vrstvy komunikací, letišť a ploch</t>
  </si>
  <si>
    <t xml:space="preserve">      59 - Kryty pozemních komunikací, letišť a ploch dlážděné</t>
  </si>
  <si>
    <t xml:space="preserve">      91 - Doplňující konstrukce a práce pozemních komunikací, letišť a ploch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</si>
  <si>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</si>
  <si>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</si>
  <si>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59078155</t>
  </si>
  <si>
    <t>https://podminky.urs.cz/item/CS_URS_2023_01/113106123</t>
  </si>
  <si>
    <t>"dle TZ 5)"40,5</t>
  </si>
  <si>
    <t>Zemní práce - odkopávky a prokopávky</t>
  </si>
  <si>
    <t>122151101</t>
  </si>
  <si>
    <t>Odkopávky a prokopávky nezapažené strojně v hornině třídy těžitelnosti I skupiny 1 a 2 do 20 m3</t>
  </si>
  <si>
    <t>764709075</t>
  </si>
  <si>
    <t>https://podminky.urs.cz/item/CS_URS_2023_01/122151101</t>
  </si>
  <si>
    <t>"1)prodloužení chodníku dle TZ"17,1*0,24</t>
  </si>
  <si>
    <t>"4)přístupový chodník dle TZ"18,9*0,24</t>
  </si>
  <si>
    <t>"5) stávající plocha - úprava výšky-kalkulováno 5 cm"(40,5*0,05)</t>
  </si>
  <si>
    <t>"6) pásy"(11,1*0,1)</t>
  </si>
  <si>
    <t>"7) okapový chodník"(0,4*7,7*0,1)</t>
  </si>
  <si>
    <t>1373297475</t>
  </si>
  <si>
    <t>12,083</t>
  </si>
  <si>
    <t>-764950740</t>
  </si>
  <si>
    <t>12,083*10</t>
  </si>
  <si>
    <t>1190882610</t>
  </si>
  <si>
    <t>1885171728</t>
  </si>
  <si>
    <t>12,083*1,8</t>
  </si>
  <si>
    <t>Zemní práce - povrchové úpravy terénu</t>
  </si>
  <si>
    <t>181351003</t>
  </si>
  <si>
    <t>Rozprostření a urovnání ornice v rovině nebo ve svahu sklonu do 1:5 strojně při souvislé ploše do 100 m2, tl. vrstvy do 200 mm</t>
  </si>
  <si>
    <t>-1538041187</t>
  </si>
  <si>
    <t>https://podminky.urs.cz/item/CS_URS_2023_01/181351003</t>
  </si>
  <si>
    <t>"3)plocha po bourané části zastávky"70,4</t>
  </si>
  <si>
    <t>10364101</t>
  </si>
  <si>
    <t>zemina pro terénní úpravy - ornice</t>
  </si>
  <si>
    <t>-1179762156</t>
  </si>
  <si>
    <t>(70,4*0,15)*1,8</t>
  </si>
  <si>
    <t>181411131</t>
  </si>
  <si>
    <t>Založení trávníku na půdě předem připravené plochy do 1000 m2 výsevem včetně utažení parkového v rovině nebo na svahu do 1:5</t>
  </si>
  <si>
    <t>-116917884</t>
  </si>
  <si>
    <t>https://podminky.urs.cz/item/CS_URS_2023_01/181411131</t>
  </si>
  <si>
    <t>00572440</t>
  </si>
  <si>
    <t>osivo směs travní hřištní</t>
  </si>
  <si>
    <t>-271218720</t>
  </si>
  <si>
    <t>70,4*0,015 "Přepočtené koeficientem množství</t>
  </si>
  <si>
    <t>181951112</t>
  </si>
  <si>
    <t>Úprava pláně vyrovnáním výškových rozdílů strojně v hornině třídy těžitelnosti I, skupiny 1 až 3 se zhutněním</t>
  </si>
  <si>
    <t>-217070162</t>
  </si>
  <si>
    <t>https://podminky.urs.cz/item/CS_URS_2023_01/181951112</t>
  </si>
  <si>
    <t>17,1+6,16+70,4+18,9+40,5+11,1</t>
  </si>
  <si>
    <t>185803111</t>
  </si>
  <si>
    <t>Ošetření trávníku jednorázové v rovině nebo na svahu do 1:5</t>
  </si>
  <si>
    <t>1657064595</t>
  </si>
  <si>
    <t>https://podminky.urs.cz/item/CS_URS_2023_01/185803111</t>
  </si>
  <si>
    <t>70,4</t>
  </si>
  <si>
    <t>Komunikace pozemní</t>
  </si>
  <si>
    <t>Podkladní vrstvy komunikací, letišť a ploch</t>
  </si>
  <si>
    <t>564801111</t>
  </si>
  <si>
    <t>Podklad ze štěrkodrti ŠD s rozprostřením a zhutněním plochy přes 100 m2, po zhutnění tl. 30 mm</t>
  </si>
  <si>
    <t>-1632616842</t>
  </si>
  <si>
    <t>https://podminky.urs.cz/item/CS_URS_2023_01/564801111</t>
  </si>
  <si>
    <t>"5) stávající plocha přespádování"40,5</t>
  </si>
  <si>
    <t>564851111</t>
  </si>
  <si>
    <t>Podklad ze štěrkodrti ŠD s rozprostřením a zhutněním plochy přes 100 m2, po zhutnění tl. 150 mm</t>
  </si>
  <si>
    <t>-2062117747</t>
  </si>
  <si>
    <t>https://podminky.urs.cz/item/CS_URS_2023_01/564851111</t>
  </si>
  <si>
    <t>"1)prodloužení chodníku dle TZ"17,1</t>
  </si>
  <si>
    <t>"2)plocha po bourané části zastávky dle TZ"61,6</t>
  </si>
  <si>
    <t>"4)přístupový chodník dle TZ"18,9</t>
  </si>
  <si>
    <t>Kryty pozemních komunikací, letišť a ploch dlážděné</t>
  </si>
  <si>
    <t>596211110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</si>
  <si>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</si>
  <si>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-1939201533</t>
  </si>
  <si>
    <t>https://podminky.urs.cz/item/CS_URS_2023_01/596211110</t>
  </si>
  <si>
    <t>"5) stávající plocha zpětná montáž"40,5</t>
  </si>
  <si>
    <t>"6) signální a varovné pásy"11,1</t>
  </si>
  <si>
    <t>59245032</t>
  </si>
  <si>
    <t>dlažba zámková profilová 230x140x60mm přírodní</t>
  </si>
  <si>
    <t>2011547762</t>
  </si>
  <si>
    <t>"prodloužení chodníku dle TZ"17,1</t>
  </si>
  <si>
    <t>"plocha po bourané části zastávky dle TZ"61,6</t>
  </si>
  <si>
    <t>"5) stávající plocha - kalkulováno 10% plochy nová"40,5*0,1</t>
  </si>
  <si>
    <t>101,65*1,02 "Přepočtené koeficientem množství</t>
  </si>
  <si>
    <t>59245006</t>
  </si>
  <si>
    <t>dlažba tvar obdélník betonová pro nevidomé 200x100x60mm barevná</t>
  </si>
  <si>
    <t>-911422971</t>
  </si>
  <si>
    <t>"6) signálnía varovné pásy"11,1</t>
  </si>
  <si>
    <t>11,1*1,02 "Přepočtené koeficientem množství</t>
  </si>
  <si>
    <t>637121111</t>
  </si>
  <si>
    <t>Okapový chodník z kameniva s udusáním a urovnáním povrchu z kačírku tl. 100 mm</t>
  </si>
  <si>
    <t>1503832947</t>
  </si>
  <si>
    <t>https://podminky.urs.cz/item/CS_URS_2023_01/637121111</t>
  </si>
  <si>
    <t>"7)dle TZ" 7,7</t>
  </si>
  <si>
    <t>Doplňující konstrukce a práce pozemních komunikací, letišť a ploch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</si>
  <si>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</si>
  <si>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</si>
  <si>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1339955808</t>
  </si>
  <si>
    <t>https://podminky.urs.cz/item/CS_URS_2023_01/916131213</t>
  </si>
  <si>
    <t>"prodloužení chodníku/komunikace"2</t>
  </si>
  <si>
    <t>59217029</t>
  </si>
  <si>
    <t>obrubník betonový silniční nájezdový 1000x150x150mm</t>
  </si>
  <si>
    <t>1093133421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</si>
  <si>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</si>
  <si>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</si>
  <si>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-40214267</t>
  </si>
  <si>
    <t>https://podminky.urs.cz/item/CS_URS_2023_01/916231213</t>
  </si>
  <si>
    <t xml:space="preserve">"dle situace" </t>
  </si>
  <si>
    <t>"okolo zatravněné plochy"(3,3+7,6+8,5+5,6+2,6+2)</t>
  </si>
  <si>
    <t>"zatravněná plocha/dlažba"7,8</t>
  </si>
  <si>
    <t>"okolo dlažby"(8+6,3+7,5+6+3,8+9,3+8)</t>
  </si>
  <si>
    <t>"okapový chodník"(0,5+7,7)</t>
  </si>
  <si>
    <t>59217016</t>
  </si>
  <si>
    <t>obrubník betonový chodníkový 1000x80x250mm</t>
  </si>
  <si>
    <t>-1723998739</t>
  </si>
  <si>
    <t>"prořez"2,3</t>
  </si>
  <si>
    <t>59217001</t>
  </si>
  <si>
    <t>obrubník betonový zahradní 1000x50x250mm</t>
  </si>
  <si>
    <t>-373176584</t>
  </si>
  <si>
    <t>"prořez"2,2</t>
  </si>
  <si>
    <t>998223011</t>
  </si>
  <si>
    <t>Přesun hmot pro pozemní komunikace s krytem dlážděným dopravní vzdálenost do 200 m jakékoliv délky objektu</t>
  </si>
  <si>
    <t>-1243863599</t>
  </si>
  <si>
    <t>https://podminky.urs.cz/item/CS_URS_2023_01/998223011</t>
  </si>
  <si>
    <t>VO - Všeobecný objekt</t>
  </si>
  <si>
    <t>VRN - Všeobecný objekt</t>
  </si>
  <si>
    <t xml:space="preserve">    VRN1 - Průzkumné, geodetické a projektové práce</t>
  </si>
  <si>
    <t>VRN</t>
  </si>
  <si>
    <t>VO.BEZP.R</t>
  </si>
  <si>
    <t>Zajištění bezpečnosti cestujících a drážní dopravy ( plné mobilní oplocení okolo demolovaná části budovy, koridor z oplocení pro přístup na nástupiště, informační tabule atd.)</t>
  </si>
  <si>
    <t>1024</t>
  </si>
  <si>
    <t>-1227724154</t>
  </si>
  <si>
    <t>"1%"1</t>
  </si>
  <si>
    <t>VO.GEODVYT.RG</t>
  </si>
  <si>
    <t>Geodetické práce při provádění stavby-polohopisné a výškopisné vytyčení stavby</t>
  </si>
  <si>
    <t>-1237465318</t>
  </si>
  <si>
    <t xml:space="preserve">"polohopisné a výškopisné vytyčení stavby - přípojka  a zpevněné plochy "1</t>
  </si>
  <si>
    <t>VO.RUTZ</t>
  </si>
  <si>
    <t>Průkaz způsobilosti určených technických zařízení vč.prohlídky</t>
  </si>
  <si>
    <t>-1854733421</t>
  </si>
  <si>
    <t>VO.ZS.R</t>
  </si>
  <si>
    <t>Zařízení staveniště (ZS) po dobu výstavby( mobilní oplocení ZS, mobilní buňky, mobilní WC, napojení na inž.sítě, zřízení ZS, pronájem zařízení +doprava, pronájem ploch pro ZS , provoz ZS, zrušení ZS ,provizorní dopravní značení, osvětlení ZS)</t>
  </si>
  <si>
    <t>-912179950</t>
  </si>
  <si>
    <t>"2,8%"1</t>
  </si>
  <si>
    <t>VRN1</t>
  </si>
  <si>
    <t>Průzkumné, geodetické a projektové práce</t>
  </si>
  <si>
    <t>012303000</t>
  </si>
  <si>
    <t>Geodetické práce po výstavbě</t>
  </si>
  <si>
    <t>kpl.</t>
  </si>
  <si>
    <t>2108143708</t>
  </si>
  <si>
    <t>https://podminky.urs.cz/item/CS_URS_2023_01/012303000</t>
  </si>
  <si>
    <t>"Zaměření skutečného stavu, včetně vypracování geodetického plánu"1</t>
  </si>
  <si>
    <t>013254000</t>
  </si>
  <si>
    <t>Dokumentace skutečného provedení stavby</t>
  </si>
  <si>
    <t>-1563788275</t>
  </si>
  <si>
    <t>https://podminky.urs.cz/item/CS_URS_2023_01/013254000</t>
  </si>
  <si>
    <t>"DSPS ve dvou vyhotovení - 1kpl."1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</si>
  <si>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</si>
  <si>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</si>
  <si>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</si>
  <si>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</si>
  <si>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</si>
  <si>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</si>
  <si>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</si>
  <si>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</si>
  <si>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</si>
  <si>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</si>
  <si>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</si>
  <si>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</si>
  <si>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Stavební objekt inženýrský</t>
  </si>
  <si>
    <t>PRO</t>
  </si>
  <si>
    <t>Provozní soubor</t>
  </si>
  <si>
    <t>Vedlejší a ostatní náklady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</si>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</sst>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1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2" fillId="0" borderId="12" xfId="0" applyFont="1" applyBorder="1" applyAlignment="1">
      <alignment horizontal="center" vertical="center"/>
    </xf>
    <xf numFmtId="0" fontId="22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2" fillId="0" borderId="15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styles" Target="styles.xml" /><Relationship Id="rId12" Type="http://schemas.openxmlformats.org/officeDocument/2006/relationships/theme" Target="theme/theme1.xml" /><Relationship Id="rId13" Type="http://schemas.openxmlformats.org/officeDocument/2006/relationships/calcChain" Target="calcChain.xml" /><Relationship Id="rId14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33151101" TargetMode="External" /><Relationship Id="rId2" Type="http://schemas.openxmlformats.org/officeDocument/2006/relationships/hyperlink" Target="https://podminky.urs.cz/item/CS_URS_2023_01/162751117" TargetMode="External" /><Relationship Id="rId3" Type="http://schemas.openxmlformats.org/officeDocument/2006/relationships/hyperlink" Target="https://podminky.urs.cz/item/CS_URS_2023_01/162751119" TargetMode="External" /><Relationship Id="rId4" Type="http://schemas.openxmlformats.org/officeDocument/2006/relationships/hyperlink" Target="https://podminky.urs.cz/item/CS_URS_2023_01/171201201" TargetMode="External" /><Relationship Id="rId5" Type="http://schemas.openxmlformats.org/officeDocument/2006/relationships/hyperlink" Target="https://podminky.urs.cz/item/CS_URS_2023_01/171201221" TargetMode="External" /><Relationship Id="rId6" Type="http://schemas.openxmlformats.org/officeDocument/2006/relationships/hyperlink" Target="https://podminky.urs.cz/item/CS_URS_2023_01/174111101" TargetMode="External" /><Relationship Id="rId7" Type="http://schemas.openxmlformats.org/officeDocument/2006/relationships/hyperlink" Target="https://podminky.urs.cz/item/CS_URS_2023_01/274321411" TargetMode="External" /><Relationship Id="rId8" Type="http://schemas.openxmlformats.org/officeDocument/2006/relationships/hyperlink" Target="https://podminky.urs.cz/item/CS_URS_2023_01/274361821" TargetMode="External" /><Relationship Id="rId9" Type="http://schemas.openxmlformats.org/officeDocument/2006/relationships/hyperlink" Target="https://podminky.urs.cz/item/CS_URS_2023_01/274352111" TargetMode="External" /><Relationship Id="rId10" Type="http://schemas.openxmlformats.org/officeDocument/2006/relationships/hyperlink" Target="https://podminky.urs.cz/item/CS_URS_2023_01/273321311" TargetMode="External" /><Relationship Id="rId11" Type="http://schemas.openxmlformats.org/officeDocument/2006/relationships/hyperlink" Target="https://podminky.urs.cz/item/CS_URS_2023_01/273362021" TargetMode="External" /><Relationship Id="rId12" Type="http://schemas.openxmlformats.org/officeDocument/2006/relationships/hyperlink" Target="https://podminky.urs.cz/item/CS_URS_2023_01/311231129" TargetMode="External" /><Relationship Id="rId13" Type="http://schemas.openxmlformats.org/officeDocument/2006/relationships/hyperlink" Target="https://podminky.urs.cz/item/CS_URS_2023_01/311272031" TargetMode="External" /><Relationship Id="rId14" Type="http://schemas.openxmlformats.org/officeDocument/2006/relationships/hyperlink" Target="https://podminky.urs.cz/item/CS_URS_2023_01/310239211" TargetMode="External" /><Relationship Id="rId15" Type="http://schemas.openxmlformats.org/officeDocument/2006/relationships/hyperlink" Target="https://podminky.urs.cz/item/CS_URS_2023_01/317234410" TargetMode="External" /><Relationship Id="rId16" Type="http://schemas.openxmlformats.org/officeDocument/2006/relationships/hyperlink" Target="https://podminky.urs.cz/item/CS_URS_2023_01/317941121" TargetMode="External" /><Relationship Id="rId17" Type="http://schemas.openxmlformats.org/officeDocument/2006/relationships/hyperlink" Target="https://podminky.urs.cz/item/CS_URS_2023_01/317941123" TargetMode="External" /><Relationship Id="rId18" Type="http://schemas.openxmlformats.org/officeDocument/2006/relationships/hyperlink" Target="https://podminky.urs.cz/item/CS_URS_2023_01/346244381" TargetMode="External" /><Relationship Id="rId19" Type="http://schemas.openxmlformats.org/officeDocument/2006/relationships/hyperlink" Target="https://podminky.urs.cz/item/CS_URS_2023_01/417238213" TargetMode="External" /><Relationship Id="rId20" Type="http://schemas.openxmlformats.org/officeDocument/2006/relationships/hyperlink" Target="https://podminky.urs.cz/item/CS_URS_2023_01/417321414" TargetMode="External" /><Relationship Id="rId21" Type="http://schemas.openxmlformats.org/officeDocument/2006/relationships/hyperlink" Target="https://podminky.urs.cz/item/CS_URS_2023_01/417351115" TargetMode="External" /><Relationship Id="rId22" Type="http://schemas.openxmlformats.org/officeDocument/2006/relationships/hyperlink" Target="https://podminky.urs.cz/item/CS_URS_2023_01/417351116" TargetMode="External" /><Relationship Id="rId23" Type="http://schemas.openxmlformats.org/officeDocument/2006/relationships/hyperlink" Target="https://podminky.urs.cz/item/CS_URS_2023_01/417361821" TargetMode="External" /><Relationship Id="rId24" Type="http://schemas.openxmlformats.org/officeDocument/2006/relationships/hyperlink" Target="https://podminky.urs.cz/item/CS_URS_2021_01/612821012" TargetMode="External" /><Relationship Id="rId25" Type="http://schemas.openxmlformats.org/officeDocument/2006/relationships/hyperlink" Target="https://podminky.urs.cz/item/CS_URS_2021_01/612821031" TargetMode="External" /><Relationship Id="rId26" Type="http://schemas.openxmlformats.org/officeDocument/2006/relationships/hyperlink" Target="https://podminky.urs.cz/item/CS_URS_2023_01/612135001" TargetMode="External" /><Relationship Id="rId27" Type="http://schemas.openxmlformats.org/officeDocument/2006/relationships/hyperlink" Target="https://podminky.urs.cz/item/CS_URS_2023_01/612131101" TargetMode="External" /><Relationship Id="rId28" Type="http://schemas.openxmlformats.org/officeDocument/2006/relationships/hyperlink" Target="https://podminky.urs.cz/item/CS_URS_2023_01/612142001" TargetMode="External" /><Relationship Id="rId29" Type="http://schemas.openxmlformats.org/officeDocument/2006/relationships/hyperlink" Target="https://podminky.urs.cz/item/CS_URS_2023_01/612321121" TargetMode="External" /><Relationship Id="rId30" Type="http://schemas.openxmlformats.org/officeDocument/2006/relationships/hyperlink" Target="https://podminky.urs.cz/item/CS_URS_2023_01/612321141" TargetMode="External" /><Relationship Id="rId31" Type="http://schemas.openxmlformats.org/officeDocument/2006/relationships/hyperlink" Target="https://podminky.urs.cz/item/CS_URS_2023_01/612325302" TargetMode="External" /><Relationship Id="rId32" Type="http://schemas.openxmlformats.org/officeDocument/2006/relationships/hyperlink" Target="https://podminky.urs.cz/item/CS_URS_2021_01/622821012" TargetMode="External" /><Relationship Id="rId33" Type="http://schemas.openxmlformats.org/officeDocument/2006/relationships/hyperlink" Target="https://podminky.urs.cz/item/CS_URS_2021_01/622821031" TargetMode="External" /><Relationship Id="rId34" Type="http://schemas.openxmlformats.org/officeDocument/2006/relationships/hyperlink" Target="https://podminky.urs.cz/item/CS_URS_2023_01/622135001" TargetMode="External" /><Relationship Id="rId35" Type="http://schemas.openxmlformats.org/officeDocument/2006/relationships/hyperlink" Target="https://podminky.urs.cz/item/CS_URS_2023_01/622131101" TargetMode="External" /><Relationship Id="rId36" Type="http://schemas.openxmlformats.org/officeDocument/2006/relationships/hyperlink" Target="https://podminky.urs.cz/item/CS_URS_2023_01/622323111" TargetMode="External" /><Relationship Id="rId37" Type="http://schemas.openxmlformats.org/officeDocument/2006/relationships/hyperlink" Target="https://podminky.urs.cz/item/CS_URS_2021_01/622511111" TargetMode="External" /><Relationship Id="rId38" Type="http://schemas.openxmlformats.org/officeDocument/2006/relationships/hyperlink" Target="https://podminky.urs.cz/item/CS_URS_2023_01/629135102" TargetMode="External" /><Relationship Id="rId39" Type="http://schemas.openxmlformats.org/officeDocument/2006/relationships/hyperlink" Target="https://podminky.urs.cz/item/CS_URS_2023_01/629991001" TargetMode="External" /><Relationship Id="rId40" Type="http://schemas.openxmlformats.org/officeDocument/2006/relationships/hyperlink" Target="https://podminky.urs.cz/item/CS_URS_2023_01/629991011" TargetMode="External" /><Relationship Id="rId41" Type="http://schemas.openxmlformats.org/officeDocument/2006/relationships/hyperlink" Target="https://podminky.urs.cz/item/CS_URS_2023_01/631311114" TargetMode="External" /><Relationship Id="rId42" Type="http://schemas.openxmlformats.org/officeDocument/2006/relationships/hyperlink" Target="https://podminky.urs.cz/item/CS_URS_2023_01/941111132" TargetMode="External" /><Relationship Id="rId43" Type="http://schemas.openxmlformats.org/officeDocument/2006/relationships/hyperlink" Target="https://podminky.urs.cz/item/CS_URS_2023_01/941111232" TargetMode="External" /><Relationship Id="rId44" Type="http://schemas.openxmlformats.org/officeDocument/2006/relationships/hyperlink" Target="https://podminky.urs.cz/item/CS_URS_2023_01/941111832" TargetMode="External" /><Relationship Id="rId45" Type="http://schemas.openxmlformats.org/officeDocument/2006/relationships/hyperlink" Target="https://podminky.urs.cz/item/CS_URS_2023_01/944611111" TargetMode="External" /><Relationship Id="rId46" Type="http://schemas.openxmlformats.org/officeDocument/2006/relationships/hyperlink" Target="https://podminky.urs.cz/item/CS_URS_2023_01/944611211" TargetMode="External" /><Relationship Id="rId47" Type="http://schemas.openxmlformats.org/officeDocument/2006/relationships/hyperlink" Target="https://podminky.urs.cz/item/CS_URS_2023_01/944611811" TargetMode="External" /><Relationship Id="rId48" Type="http://schemas.openxmlformats.org/officeDocument/2006/relationships/hyperlink" Target="https://podminky.urs.cz/item/CS_URS_2023_01/946112112" TargetMode="External" /><Relationship Id="rId49" Type="http://schemas.openxmlformats.org/officeDocument/2006/relationships/hyperlink" Target="https://podminky.urs.cz/item/CS_URS_2023_01/946112212" TargetMode="External" /><Relationship Id="rId50" Type="http://schemas.openxmlformats.org/officeDocument/2006/relationships/hyperlink" Target="https://podminky.urs.cz/item/CS_URS_2023_01/946112812" TargetMode="External" /><Relationship Id="rId51" Type="http://schemas.openxmlformats.org/officeDocument/2006/relationships/hyperlink" Target="https://podminky.urs.cz/item/CS_URS_2023_01/952901111" TargetMode="External" /><Relationship Id="rId52" Type="http://schemas.openxmlformats.org/officeDocument/2006/relationships/hyperlink" Target="https://podminky.urs.cz/item/CS_URS_2023_01/953943211" TargetMode="External" /><Relationship Id="rId53" Type="http://schemas.openxmlformats.org/officeDocument/2006/relationships/hyperlink" Target="https://podminky.urs.cz/item/CS_URS_2023_01/985441112" TargetMode="External" /><Relationship Id="rId54" Type="http://schemas.openxmlformats.org/officeDocument/2006/relationships/hyperlink" Target="https://podminky.urs.cz/item/CS_URS_2023_01/998011001" TargetMode="External" /><Relationship Id="rId55" Type="http://schemas.openxmlformats.org/officeDocument/2006/relationships/hyperlink" Target="https://podminky.urs.cz/item/CS_URS_2023_01/711111001" TargetMode="External" /><Relationship Id="rId56" Type="http://schemas.openxmlformats.org/officeDocument/2006/relationships/hyperlink" Target="https://podminky.urs.cz/item/CS_URS_2023_01/711112001" TargetMode="External" /><Relationship Id="rId57" Type="http://schemas.openxmlformats.org/officeDocument/2006/relationships/hyperlink" Target="https://podminky.urs.cz/item/CS_URS_2023_01/711142559" TargetMode="External" /><Relationship Id="rId58" Type="http://schemas.openxmlformats.org/officeDocument/2006/relationships/hyperlink" Target="https://podminky.urs.cz/item/CS_URS_2023_01/711441559" TargetMode="External" /><Relationship Id="rId59" Type="http://schemas.openxmlformats.org/officeDocument/2006/relationships/hyperlink" Target="https://podminky.urs.cz/item/CS_URS_2023_01/998711101" TargetMode="External" /><Relationship Id="rId60" Type="http://schemas.openxmlformats.org/officeDocument/2006/relationships/hyperlink" Target="https://podminky.urs.cz/item/CS_URS_2023_01/998711181" TargetMode="External" /><Relationship Id="rId61" Type="http://schemas.openxmlformats.org/officeDocument/2006/relationships/hyperlink" Target="https://podminky.urs.cz/item/CS_URS_2023_01/762081150" TargetMode="External" /><Relationship Id="rId62" Type="http://schemas.openxmlformats.org/officeDocument/2006/relationships/hyperlink" Target="https://podminky.urs.cz/item/CS_URS_2023_01/762085112" TargetMode="External" /><Relationship Id="rId63" Type="http://schemas.openxmlformats.org/officeDocument/2006/relationships/hyperlink" Target="https://podminky.urs.cz/item/CS_URS_2023_01/762332131" TargetMode="External" /><Relationship Id="rId64" Type="http://schemas.openxmlformats.org/officeDocument/2006/relationships/hyperlink" Target="https://podminky.urs.cz/item/CS_URS_2023_01/762332132" TargetMode="External" /><Relationship Id="rId65" Type="http://schemas.openxmlformats.org/officeDocument/2006/relationships/hyperlink" Target="https://podminky.urs.cz/item/CS_URS_2023_01/762332134" TargetMode="External" /><Relationship Id="rId66" Type="http://schemas.openxmlformats.org/officeDocument/2006/relationships/hyperlink" Target="https://podminky.urs.cz/item/CS_URS_2023_01/762341210" TargetMode="External" /><Relationship Id="rId67" Type="http://schemas.openxmlformats.org/officeDocument/2006/relationships/hyperlink" Target="https://podminky.urs.cz/item/CS_URS_2023_01/762395000" TargetMode="External" /><Relationship Id="rId68" Type="http://schemas.openxmlformats.org/officeDocument/2006/relationships/hyperlink" Target="https://podminky.urs.cz/item/CS_URS_2023_01/998762101" TargetMode="External" /><Relationship Id="rId69" Type="http://schemas.openxmlformats.org/officeDocument/2006/relationships/hyperlink" Target="https://podminky.urs.cz/item/CS_URS_2023_01/998762181" TargetMode="External" /><Relationship Id="rId70" Type="http://schemas.openxmlformats.org/officeDocument/2006/relationships/hyperlink" Target="https://podminky.urs.cz/item/CS_URS_2023_01/763131471" TargetMode="External" /><Relationship Id="rId71" Type="http://schemas.openxmlformats.org/officeDocument/2006/relationships/hyperlink" Target="https://podminky.urs.cz/item/CS_URS_2023_01/763131751" TargetMode="External" /><Relationship Id="rId72" Type="http://schemas.openxmlformats.org/officeDocument/2006/relationships/hyperlink" Target="https://podminky.urs.cz/item/CS_URS_2023_01/763131752" TargetMode="External" /><Relationship Id="rId73" Type="http://schemas.openxmlformats.org/officeDocument/2006/relationships/hyperlink" Target="https://podminky.urs.cz/item/CS_URS_2023_01/998763301" TargetMode="External" /><Relationship Id="rId74" Type="http://schemas.openxmlformats.org/officeDocument/2006/relationships/hyperlink" Target="https://podminky.urs.cz/item/CS_URS_2023_01/998763381" TargetMode="External" /><Relationship Id="rId75" Type="http://schemas.openxmlformats.org/officeDocument/2006/relationships/hyperlink" Target="https://podminky.urs.cz/item/CS_URS_2023_01/764211624" TargetMode="External" /><Relationship Id="rId76" Type="http://schemas.openxmlformats.org/officeDocument/2006/relationships/hyperlink" Target="https://podminky.urs.cz/item/CS_URS_2023_01/764212634" TargetMode="External" /><Relationship Id="rId77" Type="http://schemas.openxmlformats.org/officeDocument/2006/relationships/hyperlink" Target="https://podminky.urs.cz/item/CS_URS_2023_01/764212664" TargetMode="External" /><Relationship Id="rId78" Type="http://schemas.openxmlformats.org/officeDocument/2006/relationships/hyperlink" Target="https://podminky.urs.cz/item/CS_URS_2023_01/764213657" TargetMode="External" /><Relationship Id="rId79" Type="http://schemas.openxmlformats.org/officeDocument/2006/relationships/hyperlink" Target="https://podminky.urs.cz/item/CS_URS_2023_01/764216605" TargetMode="External" /><Relationship Id="rId80" Type="http://schemas.openxmlformats.org/officeDocument/2006/relationships/hyperlink" Target="https://podminky.urs.cz/item/CS_URS_2023_01/764511602" TargetMode="External" /><Relationship Id="rId81" Type="http://schemas.openxmlformats.org/officeDocument/2006/relationships/hyperlink" Target="https://podminky.urs.cz/item/CS_URS_2023_01/764511642" TargetMode="External" /><Relationship Id="rId82" Type="http://schemas.openxmlformats.org/officeDocument/2006/relationships/hyperlink" Target="https://podminky.urs.cz/item/CS_URS_2023_01/764518622" TargetMode="External" /><Relationship Id="rId83" Type="http://schemas.openxmlformats.org/officeDocument/2006/relationships/hyperlink" Target="https://podminky.urs.cz/item/CS_URS_2023_01/998764101" TargetMode="External" /><Relationship Id="rId84" Type="http://schemas.openxmlformats.org/officeDocument/2006/relationships/hyperlink" Target="https://podminky.urs.cz/item/CS_URS_2023_01/998764181" TargetMode="External" /><Relationship Id="rId85" Type="http://schemas.openxmlformats.org/officeDocument/2006/relationships/hyperlink" Target="https://podminky.urs.cz/item/CS_URS_2023_01/765133001" TargetMode="External" /><Relationship Id="rId86" Type="http://schemas.openxmlformats.org/officeDocument/2006/relationships/hyperlink" Target="https://podminky.urs.cz/item/CS_URS_2023_01/765133011" TargetMode="External" /><Relationship Id="rId87" Type="http://schemas.openxmlformats.org/officeDocument/2006/relationships/hyperlink" Target="https://podminky.urs.cz/item/CS_URS_2023_01/765133021" TargetMode="External" /><Relationship Id="rId88" Type="http://schemas.openxmlformats.org/officeDocument/2006/relationships/hyperlink" Target="https://podminky.urs.cz/item/CS_URS_2023_01/765191023" TargetMode="External" /><Relationship Id="rId89" Type="http://schemas.openxmlformats.org/officeDocument/2006/relationships/hyperlink" Target="https://podminky.urs.cz/item/CS_URS_2023_01/998765101" TargetMode="External" /><Relationship Id="rId90" Type="http://schemas.openxmlformats.org/officeDocument/2006/relationships/hyperlink" Target="https://podminky.urs.cz/item/CS_URS_2023_01/998765181" TargetMode="External" /><Relationship Id="rId91" Type="http://schemas.openxmlformats.org/officeDocument/2006/relationships/hyperlink" Target="https://podminky.urs.cz/item/CS_URS_2023_01/766622131" TargetMode="External" /><Relationship Id="rId92" Type="http://schemas.openxmlformats.org/officeDocument/2006/relationships/hyperlink" Target="https://podminky.urs.cz/item/CS_URS_2021_01/766694112" TargetMode="External" /><Relationship Id="rId93" Type="http://schemas.openxmlformats.org/officeDocument/2006/relationships/hyperlink" Target="https://podminky.urs.cz/item/CS_URS_2023_01/998766101" TargetMode="External" /><Relationship Id="rId94" Type="http://schemas.openxmlformats.org/officeDocument/2006/relationships/hyperlink" Target="https://podminky.urs.cz/item/CS_URS_2023_01/998766181" TargetMode="External" /><Relationship Id="rId95" Type="http://schemas.openxmlformats.org/officeDocument/2006/relationships/hyperlink" Target="https://podminky.urs.cz/item/CS_URS_2023_01/767640111" TargetMode="External" /><Relationship Id="rId96" Type="http://schemas.openxmlformats.org/officeDocument/2006/relationships/hyperlink" Target="https://podminky.urs.cz/item/CS_URS_2023_01/998767201" TargetMode="External" /><Relationship Id="rId97" Type="http://schemas.openxmlformats.org/officeDocument/2006/relationships/hyperlink" Target="https://podminky.urs.cz/item/CS_URS_2023_01/771474113" TargetMode="External" /><Relationship Id="rId98" Type="http://schemas.openxmlformats.org/officeDocument/2006/relationships/hyperlink" Target="https://podminky.urs.cz/item/CS_URS_2023_01/771574116" TargetMode="External" /><Relationship Id="rId99" Type="http://schemas.openxmlformats.org/officeDocument/2006/relationships/hyperlink" Target="https://podminky.urs.cz/item/CS_URS_2023_01/771579196" TargetMode="External" /><Relationship Id="rId100" Type="http://schemas.openxmlformats.org/officeDocument/2006/relationships/hyperlink" Target="https://podminky.urs.cz/item/CS_URS_2023_01/998771101" TargetMode="External" /><Relationship Id="rId101" Type="http://schemas.openxmlformats.org/officeDocument/2006/relationships/hyperlink" Target="https://podminky.urs.cz/item/CS_URS_2023_01/998771181" TargetMode="External" /><Relationship Id="rId102" Type="http://schemas.openxmlformats.org/officeDocument/2006/relationships/hyperlink" Target="https://podminky.urs.cz/item/CS_URS_2023_01/783213021" TargetMode="External" /><Relationship Id="rId103" Type="http://schemas.openxmlformats.org/officeDocument/2006/relationships/hyperlink" Target="https://podminky.urs.cz/item/CS_URS_2023_01/783214101" TargetMode="External" /><Relationship Id="rId104" Type="http://schemas.openxmlformats.org/officeDocument/2006/relationships/hyperlink" Target="https://podminky.urs.cz/item/CS_URS_2023_01/783217101" TargetMode="External" /><Relationship Id="rId105" Type="http://schemas.openxmlformats.org/officeDocument/2006/relationships/hyperlink" Target="https://podminky.urs.cz/item/CS_URS_2023_01/783823135" TargetMode="External" /><Relationship Id="rId106" Type="http://schemas.openxmlformats.org/officeDocument/2006/relationships/hyperlink" Target="https://podminky.urs.cz/item/CS_URS_2023_01/783827125" TargetMode="External" /><Relationship Id="rId107" Type="http://schemas.openxmlformats.org/officeDocument/2006/relationships/hyperlink" Target="https://podminky.urs.cz/item/CS_URS_2023_01/784181121" TargetMode="External" /><Relationship Id="rId108" Type="http://schemas.openxmlformats.org/officeDocument/2006/relationships/hyperlink" Target="https://podminky.urs.cz/item/CS_URS_2023_01/784211063" TargetMode="External" /><Relationship Id="rId109" Type="http://schemas.openxmlformats.org/officeDocument/2006/relationships/hyperlink" Target="https://podminky.urs.cz/item/CS_URS_2023_01/784211101" TargetMode="External" /><Relationship Id="rId11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74101101" TargetMode="External" /><Relationship Id="rId2" Type="http://schemas.openxmlformats.org/officeDocument/2006/relationships/hyperlink" Target="https://podminky.urs.cz/item/CS_URS_2023_01/962031133" TargetMode="External" /><Relationship Id="rId3" Type="http://schemas.openxmlformats.org/officeDocument/2006/relationships/hyperlink" Target="https://podminky.urs.cz/item/CS_URS_2023_01/962032241" TargetMode="External" /><Relationship Id="rId4" Type="http://schemas.openxmlformats.org/officeDocument/2006/relationships/hyperlink" Target="https://podminky.urs.cz/item/CS_URS_2023_01/962032641" TargetMode="External" /><Relationship Id="rId5" Type="http://schemas.openxmlformats.org/officeDocument/2006/relationships/hyperlink" Target="https://podminky.urs.cz/item/CS_URS_2023_01/963023712" TargetMode="External" /><Relationship Id="rId6" Type="http://schemas.openxmlformats.org/officeDocument/2006/relationships/hyperlink" Target="https://podminky.urs.cz/item/CS_URS_2023_01/963031434" TargetMode="External" /><Relationship Id="rId7" Type="http://schemas.openxmlformats.org/officeDocument/2006/relationships/hyperlink" Target="https://podminky.urs.cz/item/CS_URS_2023_01/965041431" TargetMode="External" /><Relationship Id="rId8" Type="http://schemas.openxmlformats.org/officeDocument/2006/relationships/hyperlink" Target="https://podminky.urs.cz/item/CS_URS_2023_01/965041441" TargetMode="External" /><Relationship Id="rId9" Type="http://schemas.openxmlformats.org/officeDocument/2006/relationships/hyperlink" Target="https://podminky.urs.cz/item/CS_URS_2023_01/965081343" TargetMode="External" /><Relationship Id="rId10" Type="http://schemas.openxmlformats.org/officeDocument/2006/relationships/hyperlink" Target="https://podminky.urs.cz/item/CS_URS_2023_01/968062376" TargetMode="External" /><Relationship Id="rId11" Type="http://schemas.openxmlformats.org/officeDocument/2006/relationships/hyperlink" Target="https://podminky.urs.cz/item/CS_URS_2023_01/968062374" TargetMode="External" /><Relationship Id="rId12" Type="http://schemas.openxmlformats.org/officeDocument/2006/relationships/hyperlink" Target="https://podminky.urs.cz/item/CS_URS_2023_01/968062455" TargetMode="External" /><Relationship Id="rId13" Type="http://schemas.openxmlformats.org/officeDocument/2006/relationships/hyperlink" Target="https://podminky.urs.cz/item/CS_URS_2023_01/968062456" TargetMode="External" /><Relationship Id="rId14" Type="http://schemas.openxmlformats.org/officeDocument/2006/relationships/hyperlink" Target="https://podminky.urs.cz/item/CS_URS_2023_01/971033651" TargetMode="External" /><Relationship Id="rId15" Type="http://schemas.openxmlformats.org/officeDocument/2006/relationships/hyperlink" Target="https://podminky.urs.cz/item/CS_URS_2023_01/978011191" TargetMode="External" /><Relationship Id="rId16" Type="http://schemas.openxmlformats.org/officeDocument/2006/relationships/hyperlink" Target="https://podminky.urs.cz/item/CS_URS_2023_01/978013191" TargetMode="External" /><Relationship Id="rId17" Type="http://schemas.openxmlformats.org/officeDocument/2006/relationships/hyperlink" Target="https://podminky.urs.cz/item/CS_URS_2023_01/978015391" TargetMode="External" /><Relationship Id="rId18" Type="http://schemas.openxmlformats.org/officeDocument/2006/relationships/hyperlink" Target="https://podminky.urs.cz/item/CS_URS_2023_01/981011316" TargetMode="External" /><Relationship Id="rId19" Type="http://schemas.openxmlformats.org/officeDocument/2006/relationships/hyperlink" Target="https://podminky.urs.cz/item/CS_URS_2023_01/981511114" TargetMode="External" /><Relationship Id="rId20" Type="http://schemas.openxmlformats.org/officeDocument/2006/relationships/hyperlink" Target="https://podminky.urs.cz/item/CS_URS_2023_01/981513114" TargetMode="External" /><Relationship Id="rId21" Type="http://schemas.openxmlformats.org/officeDocument/2006/relationships/hyperlink" Target="https://podminky.urs.cz/item/CS_URS_2023_01/997006512" TargetMode="External" /><Relationship Id="rId22" Type="http://schemas.openxmlformats.org/officeDocument/2006/relationships/hyperlink" Target="https://podminky.urs.cz/item/CS_URS_2023_01/997006519" TargetMode="External" /><Relationship Id="rId23" Type="http://schemas.openxmlformats.org/officeDocument/2006/relationships/hyperlink" Target="https://podminky.urs.cz/item/CS_URS_2023_01/997013601" TargetMode="External" /><Relationship Id="rId24" Type="http://schemas.openxmlformats.org/officeDocument/2006/relationships/hyperlink" Target="https://podminky.urs.cz/item/CS_URS_2023_01/997013602" TargetMode="External" /><Relationship Id="rId25" Type="http://schemas.openxmlformats.org/officeDocument/2006/relationships/hyperlink" Target="https://podminky.urs.cz/item/CS_URS_2023_01/997013603" TargetMode="External" /><Relationship Id="rId26" Type="http://schemas.openxmlformats.org/officeDocument/2006/relationships/hyperlink" Target="https://podminky.urs.cz/item/CS_URS_2023_01/997013609" TargetMode="External" /><Relationship Id="rId27" Type="http://schemas.openxmlformats.org/officeDocument/2006/relationships/hyperlink" Target="https://podminky.urs.cz/item/CS_URS_2023_01/997013631" TargetMode="External" /><Relationship Id="rId28" Type="http://schemas.openxmlformats.org/officeDocument/2006/relationships/hyperlink" Target="https://podminky.urs.cz/item/CS_URS_2023_01/997013811" TargetMode="External" /><Relationship Id="rId29" Type="http://schemas.openxmlformats.org/officeDocument/2006/relationships/hyperlink" Target="https://podminky.urs.cz/item/CS_URS_2023_01/997013821" TargetMode="External" /><Relationship Id="rId30" Type="http://schemas.openxmlformats.org/officeDocument/2006/relationships/hyperlink" Target="https://podminky.urs.cz/item/CS_URS_2023_01/767996704" TargetMode="External" /><Relationship Id="rId31" Type="http://schemas.openxmlformats.org/officeDocument/2006/relationships/hyperlink" Target="https://podminky.urs.cz/item/CS_URS_2023_01/781471810" TargetMode="External" /><Relationship Id="rId32" Type="http://schemas.openxmlformats.org/officeDocument/2006/relationships/hyperlink" Target="https://podminky.urs.cz/item/CS_URS_2023_01/HZS1292" TargetMode="External" /><Relationship Id="rId33" Type="http://schemas.openxmlformats.org/officeDocument/2006/relationships/hyperlink" Target="https://podminky.urs.cz/item/CS_URS_2023_01/HZS2212" TargetMode="External" /><Relationship Id="rId34" Type="http://schemas.openxmlformats.org/officeDocument/2006/relationships/hyperlink" Target="https://podminky.urs.cz/item/CS_URS_2023_01/HZS2222" TargetMode="External" /><Relationship Id="rId3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9001421" TargetMode="External" /><Relationship Id="rId2" Type="http://schemas.openxmlformats.org/officeDocument/2006/relationships/hyperlink" Target="https://podminky.urs.cz/item/CS_URS_2023_01/119002121" TargetMode="External" /><Relationship Id="rId3" Type="http://schemas.openxmlformats.org/officeDocument/2006/relationships/hyperlink" Target="https://podminky.urs.cz/item/CS_URS_2023_01/119002122" TargetMode="External" /><Relationship Id="rId4" Type="http://schemas.openxmlformats.org/officeDocument/2006/relationships/hyperlink" Target="https://podminky.urs.cz/item/CS_URS_2023_01/119002411" TargetMode="External" /><Relationship Id="rId5" Type="http://schemas.openxmlformats.org/officeDocument/2006/relationships/hyperlink" Target="https://podminky.urs.cz/item/CS_URS_2023_01/119002412" TargetMode="External" /><Relationship Id="rId6" Type="http://schemas.openxmlformats.org/officeDocument/2006/relationships/hyperlink" Target="https://podminky.urs.cz/item/CS_URS_2023_01/119003141" TargetMode="External" /><Relationship Id="rId7" Type="http://schemas.openxmlformats.org/officeDocument/2006/relationships/hyperlink" Target="https://podminky.urs.cz/item/CS_URS_2023_01/119003142" TargetMode="External" /><Relationship Id="rId8" Type="http://schemas.openxmlformats.org/officeDocument/2006/relationships/hyperlink" Target="https://podminky.urs.cz/item/CS_URS_2023_01/131151202" TargetMode="External" /><Relationship Id="rId9" Type="http://schemas.openxmlformats.org/officeDocument/2006/relationships/hyperlink" Target="https://podminky.urs.cz/item/CS_URS_2023_01/132251102" TargetMode="External" /><Relationship Id="rId10" Type="http://schemas.openxmlformats.org/officeDocument/2006/relationships/hyperlink" Target="https://podminky.urs.cz/item/CS_URS_2023_01/151101202" TargetMode="External" /><Relationship Id="rId11" Type="http://schemas.openxmlformats.org/officeDocument/2006/relationships/hyperlink" Target="https://podminky.urs.cz/item/CS_URS_2023_01/151101212" TargetMode="External" /><Relationship Id="rId12" Type="http://schemas.openxmlformats.org/officeDocument/2006/relationships/hyperlink" Target="https://podminky.urs.cz/item/CS_URS_2023_01/151101302" TargetMode="External" /><Relationship Id="rId13" Type="http://schemas.openxmlformats.org/officeDocument/2006/relationships/hyperlink" Target="https://podminky.urs.cz/item/CS_URS_2023_01/151101312" TargetMode="External" /><Relationship Id="rId14" Type="http://schemas.openxmlformats.org/officeDocument/2006/relationships/hyperlink" Target="https://podminky.urs.cz/item/CS_URS_2023_01/151101402" TargetMode="External" /><Relationship Id="rId15" Type="http://schemas.openxmlformats.org/officeDocument/2006/relationships/hyperlink" Target="https://podminky.urs.cz/item/CS_URS_2023_01/151101412" TargetMode="External" /><Relationship Id="rId16" Type="http://schemas.openxmlformats.org/officeDocument/2006/relationships/hyperlink" Target="https://podminky.urs.cz/item/CS_URS_2023_01/162751117" TargetMode="External" /><Relationship Id="rId17" Type="http://schemas.openxmlformats.org/officeDocument/2006/relationships/hyperlink" Target="https://podminky.urs.cz/item/CS_URS_2023_01/162751119" TargetMode="External" /><Relationship Id="rId18" Type="http://schemas.openxmlformats.org/officeDocument/2006/relationships/hyperlink" Target="https://podminky.urs.cz/item/CS_URS_2023_01/171201201" TargetMode="External" /><Relationship Id="rId19" Type="http://schemas.openxmlformats.org/officeDocument/2006/relationships/hyperlink" Target="https://podminky.urs.cz/item/CS_URS_2023_01/171201221" TargetMode="External" /><Relationship Id="rId20" Type="http://schemas.openxmlformats.org/officeDocument/2006/relationships/hyperlink" Target="https://podminky.urs.cz/item/CS_URS_2023_01/174101101" TargetMode="External" /><Relationship Id="rId21" Type="http://schemas.openxmlformats.org/officeDocument/2006/relationships/hyperlink" Target="https://podminky.urs.cz/item/CS_URS_2023_01/175102101" TargetMode="External" /><Relationship Id="rId22" Type="http://schemas.openxmlformats.org/officeDocument/2006/relationships/hyperlink" Target="https://podminky.urs.cz/item/CS_URS_2023_01/275321511" TargetMode="External" /><Relationship Id="rId23" Type="http://schemas.openxmlformats.org/officeDocument/2006/relationships/hyperlink" Target="https://podminky.urs.cz/item/CS_URS_2023_01/275352111" TargetMode="External" /><Relationship Id="rId24" Type="http://schemas.openxmlformats.org/officeDocument/2006/relationships/hyperlink" Target="https://podminky.urs.cz/item/CS_URS_2023_01/275361821" TargetMode="External" /><Relationship Id="rId25" Type="http://schemas.openxmlformats.org/officeDocument/2006/relationships/hyperlink" Target="https://podminky.urs.cz/item/CS_URS_2023_01/451572111" TargetMode="External" /><Relationship Id="rId26" Type="http://schemas.openxmlformats.org/officeDocument/2006/relationships/hyperlink" Target="https://podminky.urs.cz/item/CS_URS_2023_01/871275211" TargetMode="External" /><Relationship Id="rId27" Type="http://schemas.openxmlformats.org/officeDocument/2006/relationships/hyperlink" Target="https://podminky.urs.cz/item/CS_URS_2023_01/892351111" TargetMode="External" /><Relationship Id="rId28" Type="http://schemas.openxmlformats.org/officeDocument/2006/relationships/hyperlink" Target="https://podminky.urs.cz/item/CS_URS_2023_01/892372111" TargetMode="External" /><Relationship Id="rId29" Type="http://schemas.openxmlformats.org/officeDocument/2006/relationships/hyperlink" Target="https://podminky.urs.cz/item/CS_URS_2023_01/894411311" TargetMode="External" /><Relationship Id="rId30" Type="http://schemas.openxmlformats.org/officeDocument/2006/relationships/hyperlink" Target="https://podminky.urs.cz/item/CS_URS_2023_01/894412411" TargetMode="External" /><Relationship Id="rId31" Type="http://schemas.openxmlformats.org/officeDocument/2006/relationships/hyperlink" Target="https://podminky.urs.cz/item/CS_URS_2023_01/894812113" TargetMode="External" /><Relationship Id="rId32" Type="http://schemas.openxmlformats.org/officeDocument/2006/relationships/hyperlink" Target="https://podminky.urs.cz/item/CS_URS_2023_01/894812131" TargetMode="External" /><Relationship Id="rId33" Type="http://schemas.openxmlformats.org/officeDocument/2006/relationships/hyperlink" Target="https://podminky.urs.cz/item/CS_URS_2023_01/894812149" TargetMode="External" /><Relationship Id="rId34" Type="http://schemas.openxmlformats.org/officeDocument/2006/relationships/hyperlink" Target="https://podminky.urs.cz/item/CS_URS_2023_01/894812151" TargetMode="External" /><Relationship Id="rId35" Type="http://schemas.openxmlformats.org/officeDocument/2006/relationships/hyperlink" Target="https://podminky.urs.cz/item/CS_URS_2023_01/899103112" TargetMode="External" /><Relationship Id="rId36" Type="http://schemas.openxmlformats.org/officeDocument/2006/relationships/hyperlink" Target="https://podminky.urs.cz/item/CS_URS_2023_01/899721112" TargetMode="External" /><Relationship Id="rId37" Type="http://schemas.openxmlformats.org/officeDocument/2006/relationships/hyperlink" Target="https://podminky.urs.cz/item/CS_URS_2023_01/899722114" TargetMode="External" /><Relationship Id="rId38" Type="http://schemas.openxmlformats.org/officeDocument/2006/relationships/hyperlink" Target="https://podminky.urs.cz/item/CS_URS_2023_01/998276101.1" TargetMode="External" /><Relationship Id="rId39" Type="http://schemas.openxmlformats.org/officeDocument/2006/relationships/hyperlink" Target="https://podminky.urs.cz/item/CS_URS_2023_01/998276124" TargetMode="External" /><Relationship Id="rId40" Type="http://schemas.openxmlformats.org/officeDocument/2006/relationships/hyperlink" Target="https://podminky.urs.cz/item/CS_URS_2023_01/721242116" TargetMode="External" /><Relationship Id="rId41" Type="http://schemas.openxmlformats.org/officeDocument/2006/relationships/hyperlink" Target="https://podminky.urs.cz/item/CS_URS_2023_01/998721101" TargetMode="External" /><Relationship Id="rId42" Type="http://schemas.openxmlformats.org/officeDocument/2006/relationships/hyperlink" Target="https://podminky.urs.cz/item/CS_URS_2023_01/998721181" TargetMode="External" /><Relationship Id="rId43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3106123" TargetMode="External" /><Relationship Id="rId2" Type="http://schemas.openxmlformats.org/officeDocument/2006/relationships/hyperlink" Target="https://podminky.urs.cz/item/CS_URS_2023_01/122151101" TargetMode="External" /><Relationship Id="rId3" Type="http://schemas.openxmlformats.org/officeDocument/2006/relationships/hyperlink" Target="https://podminky.urs.cz/item/CS_URS_2023_01/162751117" TargetMode="External" /><Relationship Id="rId4" Type="http://schemas.openxmlformats.org/officeDocument/2006/relationships/hyperlink" Target="https://podminky.urs.cz/item/CS_URS_2023_01/162751119" TargetMode="External" /><Relationship Id="rId5" Type="http://schemas.openxmlformats.org/officeDocument/2006/relationships/hyperlink" Target="https://podminky.urs.cz/item/CS_URS_2023_01/171201201" TargetMode="External" /><Relationship Id="rId6" Type="http://schemas.openxmlformats.org/officeDocument/2006/relationships/hyperlink" Target="https://podminky.urs.cz/item/CS_URS_2023_01/171201221" TargetMode="External" /><Relationship Id="rId7" Type="http://schemas.openxmlformats.org/officeDocument/2006/relationships/hyperlink" Target="https://podminky.urs.cz/item/CS_URS_2023_01/181351003" TargetMode="External" /><Relationship Id="rId8" Type="http://schemas.openxmlformats.org/officeDocument/2006/relationships/hyperlink" Target="https://podminky.urs.cz/item/CS_URS_2023_01/181411131" TargetMode="External" /><Relationship Id="rId9" Type="http://schemas.openxmlformats.org/officeDocument/2006/relationships/hyperlink" Target="https://podminky.urs.cz/item/CS_URS_2023_01/181951112" TargetMode="External" /><Relationship Id="rId10" Type="http://schemas.openxmlformats.org/officeDocument/2006/relationships/hyperlink" Target="https://podminky.urs.cz/item/CS_URS_2023_01/185803111" TargetMode="External" /><Relationship Id="rId11" Type="http://schemas.openxmlformats.org/officeDocument/2006/relationships/hyperlink" Target="https://podminky.urs.cz/item/CS_URS_2023_01/564801111" TargetMode="External" /><Relationship Id="rId12" Type="http://schemas.openxmlformats.org/officeDocument/2006/relationships/hyperlink" Target="https://podminky.urs.cz/item/CS_URS_2023_01/564851111" TargetMode="External" /><Relationship Id="rId13" Type="http://schemas.openxmlformats.org/officeDocument/2006/relationships/hyperlink" Target="https://podminky.urs.cz/item/CS_URS_2023_01/596211110" TargetMode="External" /><Relationship Id="rId14" Type="http://schemas.openxmlformats.org/officeDocument/2006/relationships/hyperlink" Target="https://podminky.urs.cz/item/CS_URS_2023_01/637121111" TargetMode="External" /><Relationship Id="rId15" Type="http://schemas.openxmlformats.org/officeDocument/2006/relationships/hyperlink" Target="https://podminky.urs.cz/item/CS_URS_2023_01/916131213" TargetMode="External" /><Relationship Id="rId16" Type="http://schemas.openxmlformats.org/officeDocument/2006/relationships/hyperlink" Target="https://podminky.urs.cz/item/CS_URS_2023_01/916231213" TargetMode="External" /><Relationship Id="rId17" Type="http://schemas.openxmlformats.org/officeDocument/2006/relationships/hyperlink" Target="https://podminky.urs.cz/item/CS_URS_2023_01/998223011" TargetMode="External" /><Relationship Id="rId18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303000" TargetMode="External" /><Relationship Id="rId2" Type="http://schemas.openxmlformats.org/officeDocument/2006/relationships/hyperlink" Target="https://podminky.urs.cz/item/CS_URS_2023_01/013254000" TargetMode="External" /><Relationship Id="rId3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22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27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28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29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29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27</v>
      </c>
      <c r="AL14" s="24"/>
      <c r="AM14" s="24"/>
      <c r="AN14" s="36" t="s">
        <v>29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30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22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27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31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32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27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33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34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35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36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37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38</v>
      </c>
      <c r="AL28" s="47"/>
      <c r="AM28" s="47"/>
      <c r="AN28" s="47"/>
      <c r="AO28" s="47"/>
      <c r="AP28" s="42"/>
      <c r="AQ28" s="42"/>
      <c r="AR28" s="46"/>
      <c r="BE28" s="33"/>
    </row>
    <row r="29" hidden="1" s="3" customFormat="1" ht="14.4" customHeight="1">
      <c r="A29" s="3"/>
      <c r="B29" s="48"/>
      <c r="C29" s="49"/>
      <c r="D29" s="34" t="s">
        <v>39</v>
      </c>
      <c r="E29" s="49"/>
      <c r="F29" s="34" t="s">
        <v>40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hidden="1" s="3" customFormat="1" ht="14.4" customHeight="1">
      <c r="A30" s="3"/>
      <c r="B30" s="48"/>
      <c r="C30" s="49"/>
      <c r="D30" s="49"/>
      <c r="E30" s="49"/>
      <c r="F30" s="34" t="s">
        <v>41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s="3" customFormat="1" ht="14.4" customHeight="1">
      <c r="A31" s="3"/>
      <c r="B31" s="48"/>
      <c r="C31" s="49"/>
      <c r="D31" s="54" t="s">
        <v>39</v>
      </c>
      <c r="E31" s="49"/>
      <c r="F31" s="34" t="s">
        <v>42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s="3" customFormat="1" ht="14.4" customHeight="1">
      <c r="A32" s="3"/>
      <c r="B32" s="48"/>
      <c r="C32" s="49"/>
      <c r="D32" s="49"/>
      <c r="E32" s="49"/>
      <c r="F32" s="34" t="s">
        <v>43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44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5"/>
      <c r="D35" s="56" t="s">
        <v>45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46</v>
      </c>
      <c r="U35" s="57"/>
      <c r="V35" s="57"/>
      <c r="W35" s="57"/>
      <c r="X35" s="59" t="s">
        <v>47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6"/>
      <c r="BE37" s="40"/>
    </row>
    <row r="41" s="2" customFormat="1" ht="6.96" customHeight="1">
      <c r="A41" s="40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6"/>
      <c r="BE41" s="40"/>
    </row>
    <row r="42" s="2" customFormat="1" ht="24.96" customHeight="1">
      <c r="A42" s="40"/>
      <c r="B42" s="41"/>
      <c r="C42" s="25" t="s">
        <v>48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6"/>
      <c r="C44" s="34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PA635190112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Kozmice ON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4" t="str">
        <f>IF(K8="","",K8)</f>
        <v xml:space="preserve"> 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5" t="str">
        <f>IF(AN8= "","",AN8)</f>
        <v>17. 3. 2023</v>
      </c>
      <c r="AN47" s="75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7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30</v>
      </c>
      <c r="AJ49" s="42"/>
      <c r="AK49" s="42"/>
      <c r="AL49" s="42"/>
      <c r="AM49" s="76" t="str">
        <f>IF(E17="","",E17)</f>
        <v xml:space="preserve"> </v>
      </c>
      <c r="AN49" s="67"/>
      <c r="AO49" s="67"/>
      <c r="AP49" s="67"/>
      <c r="AQ49" s="42"/>
      <c r="AR49" s="46"/>
      <c r="AS49" s="77" t="s">
        <v>49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0"/>
    </row>
    <row r="50" s="2" customFormat="1" ht="15.15" customHeight="1">
      <c r="A50" s="40"/>
      <c r="B50" s="41"/>
      <c r="C50" s="34" t="s">
        <v>28</v>
      </c>
      <c r="D50" s="42"/>
      <c r="E50" s="42"/>
      <c r="F50" s="42"/>
      <c r="G50" s="42"/>
      <c r="H50" s="42"/>
      <c r="I50" s="42"/>
      <c r="J50" s="42"/>
      <c r="K50" s="42"/>
      <c r="L50" s="67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32</v>
      </c>
      <c r="AJ50" s="42"/>
      <c r="AK50" s="42"/>
      <c r="AL50" s="42"/>
      <c r="AM50" s="76" t="str">
        <f>IF(E20="","",E20)</f>
        <v xml:space="preserve"> </v>
      </c>
      <c r="AN50" s="67"/>
      <c r="AO50" s="67"/>
      <c r="AP50" s="67"/>
      <c r="AQ50" s="42"/>
      <c r="AR50" s="46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0"/>
    </row>
    <row r="52" s="2" customFormat="1" ht="29.28" customHeight="1">
      <c r="A52" s="40"/>
      <c r="B52" s="41"/>
      <c r="C52" s="89" t="s">
        <v>50</v>
      </c>
      <c r="D52" s="90"/>
      <c r="E52" s="90"/>
      <c r="F52" s="90"/>
      <c r="G52" s="90"/>
      <c r="H52" s="91"/>
      <c r="I52" s="92" t="s">
        <v>51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52</v>
      </c>
      <c r="AH52" s="90"/>
      <c r="AI52" s="90"/>
      <c r="AJ52" s="90"/>
      <c r="AK52" s="90"/>
      <c r="AL52" s="90"/>
      <c r="AM52" s="90"/>
      <c r="AN52" s="92" t="s">
        <v>53</v>
      </c>
      <c r="AO52" s="90"/>
      <c r="AP52" s="90"/>
      <c r="AQ52" s="94" t="s">
        <v>54</v>
      </c>
      <c r="AR52" s="46"/>
      <c r="AS52" s="95" t="s">
        <v>55</v>
      </c>
      <c r="AT52" s="96" t="s">
        <v>56</v>
      </c>
      <c r="AU52" s="96" t="s">
        <v>57</v>
      </c>
      <c r="AV52" s="96" t="s">
        <v>58</v>
      </c>
      <c r="AW52" s="96" t="s">
        <v>59</v>
      </c>
      <c r="AX52" s="96" t="s">
        <v>60</v>
      </c>
      <c r="AY52" s="96" t="s">
        <v>61</v>
      </c>
      <c r="AZ52" s="96" t="s">
        <v>62</v>
      </c>
      <c r="BA52" s="96" t="s">
        <v>63</v>
      </c>
      <c r="BB52" s="96" t="s">
        <v>64</v>
      </c>
      <c r="BC52" s="96" t="s">
        <v>65</v>
      </c>
      <c r="BD52" s="97" t="s">
        <v>66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0"/>
    </row>
    <row r="54" s="6" customFormat="1" ht="32.4" customHeight="1">
      <c r="A54" s="6"/>
      <c r="B54" s="101"/>
      <c r="C54" s="102" t="s">
        <v>67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ROUND(AG55+SUM(AG61:AG63),2)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ROUND(AS55+SUM(AS61:AS63),2)</f>
        <v>0</v>
      </c>
      <c r="AT54" s="109">
        <f>ROUND(SUM(AV54:AW54),2)</f>
        <v>0</v>
      </c>
      <c r="AU54" s="110">
        <f>ROUND(AU55+SUM(AU61:AU63),5)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ROUND(AZ55+SUM(AZ61:AZ63),2)</f>
        <v>0</v>
      </c>
      <c r="BA54" s="109">
        <f>ROUND(BA55+SUM(BA61:BA63),2)</f>
        <v>0</v>
      </c>
      <c r="BB54" s="109">
        <f>ROUND(BB55+SUM(BB61:BB63),2)</f>
        <v>0</v>
      </c>
      <c r="BC54" s="109">
        <f>ROUND(BC55+SUM(BC61:BC63),2)</f>
        <v>0</v>
      </c>
      <c r="BD54" s="111">
        <f>ROUND(BD55+SUM(BD61:BD63),2)</f>
        <v>0</v>
      </c>
      <c r="BE54" s="6"/>
      <c r="BS54" s="112" t="s">
        <v>68</v>
      </c>
      <c r="BT54" s="112" t="s">
        <v>69</v>
      </c>
      <c r="BU54" s="113" t="s">
        <v>70</v>
      </c>
      <c r="BV54" s="112" t="s">
        <v>71</v>
      </c>
      <c r="BW54" s="112" t="s">
        <v>5</v>
      </c>
      <c r="BX54" s="112" t="s">
        <v>72</v>
      </c>
      <c r="CL54" s="112" t="s">
        <v>19</v>
      </c>
    </row>
    <row r="55" s="7" customFormat="1" ht="16.5" customHeight="1">
      <c r="A55" s="7"/>
      <c r="B55" s="114"/>
      <c r="C55" s="115"/>
      <c r="D55" s="116" t="s">
        <v>73</v>
      </c>
      <c r="E55" s="116"/>
      <c r="F55" s="116"/>
      <c r="G55" s="116"/>
      <c r="H55" s="116"/>
      <c r="I55" s="117"/>
      <c r="J55" s="116" t="s">
        <v>74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ROUND(SUM(AG56:AG60),2)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75</v>
      </c>
      <c r="AR55" s="121"/>
      <c r="AS55" s="122">
        <f>ROUND(SUM(AS56:AS60),2)</f>
        <v>0</v>
      </c>
      <c r="AT55" s="123">
        <f>ROUND(SUM(AV55:AW55),2)</f>
        <v>0</v>
      </c>
      <c r="AU55" s="124">
        <f>ROUND(SUM(AU56:AU60),5)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ROUND(SUM(AZ56:AZ60),2)</f>
        <v>0</v>
      </c>
      <c r="BA55" s="123">
        <f>ROUND(SUM(BA56:BA60),2)</f>
        <v>0</v>
      </c>
      <c r="BB55" s="123">
        <f>ROUND(SUM(BB56:BB60),2)</f>
        <v>0</v>
      </c>
      <c r="BC55" s="123">
        <f>ROUND(SUM(BC56:BC60),2)</f>
        <v>0</v>
      </c>
      <c r="BD55" s="125">
        <f>ROUND(SUM(BD56:BD60),2)</f>
        <v>0</v>
      </c>
      <c r="BE55" s="7"/>
      <c r="BS55" s="126" t="s">
        <v>68</v>
      </c>
      <c r="BT55" s="126" t="s">
        <v>76</v>
      </c>
      <c r="BU55" s="126" t="s">
        <v>70</v>
      </c>
      <c r="BV55" s="126" t="s">
        <v>71</v>
      </c>
      <c r="BW55" s="126" t="s">
        <v>77</v>
      </c>
      <c r="BX55" s="126" t="s">
        <v>5</v>
      </c>
      <c r="CL55" s="126" t="s">
        <v>19</v>
      </c>
      <c r="CM55" s="126" t="s">
        <v>78</v>
      </c>
    </row>
    <row r="56" s="4" customFormat="1" ht="16.5" customHeight="1">
      <c r="A56" s="127" t="s">
        <v>79</v>
      </c>
      <c r="B56" s="66"/>
      <c r="C56" s="128"/>
      <c r="D56" s="128"/>
      <c r="E56" s="129" t="s">
        <v>80</v>
      </c>
      <c r="F56" s="129"/>
      <c r="G56" s="129"/>
      <c r="H56" s="129"/>
      <c r="I56" s="129"/>
      <c r="J56" s="128"/>
      <c r="K56" s="129" t="s">
        <v>81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'E.2. 1 - Stavební část'!J32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82</v>
      </c>
      <c r="AR56" s="68"/>
      <c r="AS56" s="132">
        <v>0</v>
      </c>
      <c r="AT56" s="133">
        <f>ROUND(SUM(AV56:AW56),2)</f>
        <v>0</v>
      </c>
      <c r="AU56" s="134">
        <f>'E.2. 1 - Stavební část'!P117</f>
        <v>0</v>
      </c>
      <c r="AV56" s="133">
        <f>'E.2. 1 - Stavební část'!J35</f>
        <v>0</v>
      </c>
      <c r="AW56" s="133">
        <f>'E.2. 1 - Stavební část'!J36</f>
        <v>0</v>
      </c>
      <c r="AX56" s="133">
        <f>'E.2. 1 - Stavební část'!J37</f>
        <v>0</v>
      </c>
      <c r="AY56" s="133">
        <f>'E.2. 1 - Stavební část'!J38</f>
        <v>0</v>
      </c>
      <c r="AZ56" s="133">
        <f>'E.2. 1 - Stavební část'!F35</f>
        <v>0</v>
      </c>
      <c r="BA56" s="133">
        <f>'E.2. 1 - Stavební část'!F36</f>
        <v>0</v>
      </c>
      <c r="BB56" s="133">
        <f>'E.2. 1 - Stavební část'!F37</f>
        <v>0</v>
      </c>
      <c r="BC56" s="133">
        <f>'E.2. 1 - Stavební část'!F38</f>
        <v>0</v>
      </c>
      <c r="BD56" s="135">
        <f>'E.2. 1 - Stavební část'!F39</f>
        <v>0</v>
      </c>
      <c r="BE56" s="4"/>
      <c r="BT56" s="136" t="s">
        <v>78</v>
      </c>
      <c r="BV56" s="136" t="s">
        <v>71</v>
      </c>
      <c r="BW56" s="136" t="s">
        <v>83</v>
      </c>
      <c r="BX56" s="136" t="s">
        <v>77</v>
      </c>
      <c r="CL56" s="136" t="s">
        <v>19</v>
      </c>
    </row>
    <row r="57" s="4" customFormat="1" ht="16.5" customHeight="1">
      <c r="A57" s="127" t="s">
        <v>79</v>
      </c>
      <c r="B57" s="66"/>
      <c r="C57" s="128"/>
      <c r="D57" s="128"/>
      <c r="E57" s="129" t="s">
        <v>84</v>
      </c>
      <c r="F57" s="129"/>
      <c r="G57" s="129"/>
      <c r="H57" s="129"/>
      <c r="I57" s="129"/>
      <c r="J57" s="128"/>
      <c r="K57" s="129" t="s">
        <v>85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'E.2. 1.1 - Demolice, bour...'!J32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82</v>
      </c>
      <c r="AR57" s="68"/>
      <c r="AS57" s="132">
        <v>0</v>
      </c>
      <c r="AT57" s="133">
        <f>ROUND(SUM(AV57:AW57),2)</f>
        <v>0</v>
      </c>
      <c r="AU57" s="134">
        <f>'E.2. 1.1 - Demolice, bour...'!P98</f>
        <v>0</v>
      </c>
      <c r="AV57" s="133">
        <f>'E.2. 1.1 - Demolice, bour...'!J35</f>
        <v>0</v>
      </c>
      <c r="AW57" s="133">
        <f>'E.2. 1.1 - Demolice, bour...'!J36</f>
        <v>0</v>
      </c>
      <c r="AX57" s="133">
        <f>'E.2. 1.1 - Demolice, bour...'!J37</f>
        <v>0</v>
      </c>
      <c r="AY57" s="133">
        <f>'E.2. 1.1 - Demolice, bour...'!J38</f>
        <v>0</v>
      </c>
      <c r="AZ57" s="133">
        <f>'E.2. 1.1 - Demolice, bour...'!F35</f>
        <v>0</v>
      </c>
      <c r="BA57" s="133">
        <f>'E.2. 1.1 - Demolice, bour...'!F36</f>
        <v>0</v>
      </c>
      <c r="BB57" s="133">
        <f>'E.2. 1.1 - Demolice, bour...'!F37</f>
        <v>0</v>
      </c>
      <c r="BC57" s="133">
        <f>'E.2. 1.1 - Demolice, bour...'!F38</f>
        <v>0</v>
      </c>
      <c r="BD57" s="135">
        <f>'E.2. 1.1 - Demolice, bour...'!F39</f>
        <v>0</v>
      </c>
      <c r="BE57" s="4"/>
      <c r="BT57" s="136" t="s">
        <v>78</v>
      </c>
      <c r="BV57" s="136" t="s">
        <v>71</v>
      </c>
      <c r="BW57" s="136" t="s">
        <v>86</v>
      </c>
      <c r="BX57" s="136" t="s">
        <v>77</v>
      </c>
      <c r="CL57" s="136" t="s">
        <v>19</v>
      </c>
    </row>
    <row r="58" s="4" customFormat="1" ht="16.5" customHeight="1">
      <c r="A58" s="127" t="s">
        <v>79</v>
      </c>
      <c r="B58" s="66"/>
      <c r="C58" s="128"/>
      <c r="D58" s="128"/>
      <c r="E58" s="129" t="s">
        <v>87</v>
      </c>
      <c r="F58" s="129"/>
      <c r="G58" s="129"/>
      <c r="H58" s="129"/>
      <c r="I58" s="129"/>
      <c r="J58" s="128"/>
      <c r="K58" s="129" t="s">
        <v>88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'E.2. 9 - Informační systé...'!J32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82</v>
      </c>
      <c r="AR58" s="68"/>
      <c r="AS58" s="132">
        <v>0</v>
      </c>
      <c r="AT58" s="133">
        <f>ROUND(SUM(AV58:AW58),2)</f>
        <v>0</v>
      </c>
      <c r="AU58" s="134">
        <f>'E.2. 9 - Informační systé...'!P86</f>
        <v>0</v>
      </c>
      <c r="AV58" s="133">
        <f>'E.2. 9 - Informační systé...'!J35</f>
        <v>0</v>
      </c>
      <c r="AW58" s="133">
        <f>'E.2. 9 - Informační systé...'!J36</f>
        <v>0</v>
      </c>
      <c r="AX58" s="133">
        <f>'E.2. 9 - Informační systé...'!J37</f>
        <v>0</v>
      </c>
      <c r="AY58" s="133">
        <f>'E.2. 9 - Informační systé...'!J38</f>
        <v>0</v>
      </c>
      <c r="AZ58" s="133">
        <f>'E.2. 9 - Informační systé...'!F35</f>
        <v>0</v>
      </c>
      <c r="BA58" s="133">
        <f>'E.2. 9 - Informační systé...'!F36</f>
        <v>0</v>
      </c>
      <c r="BB58" s="133">
        <f>'E.2. 9 - Informační systé...'!F37</f>
        <v>0</v>
      </c>
      <c r="BC58" s="133">
        <f>'E.2. 9 - Informační systé...'!F38</f>
        <v>0</v>
      </c>
      <c r="BD58" s="135">
        <f>'E.2. 9 - Informační systé...'!F39</f>
        <v>0</v>
      </c>
      <c r="BE58" s="4"/>
      <c r="BT58" s="136" t="s">
        <v>78</v>
      </c>
      <c r="BV58" s="136" t="s">
        <v>71</v>
      </c>
      <c r="BW58" s="136" t="s">
        <v>89</v>
      </c>
      <c r="BX58" s="136" t="s">
        <v>77</v>
      </c>
      <c r="CL58" s="136" t="s">
        <v>19</v>
      </c>
    </row>
    <row r="59" s="4" customFormat="1" ht="23.25" customHeight="1">
      <c r="A59" s="127" t="s">
        <v>79</v>
      </c>
      <c r="B59" s="66"/>
      <c r="C59" s="128"/>
      <c r="D59" s="128"/>
      <c r="E59" s="129" t="s">
        <v>90</v>
      </c>
      <c r="F59" s="129"/>
      <c r="G59" s="129"/>
      <c r="H59" s="129"/>
      <c r="I59" s="129"/>
      <c r="J59" s="128"/>
      <c r="K59" s="129" t="s">
        <v>91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'E.2.10 - Umělé osvětlení ...'!J32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82</v>
      </c>
      <c r="AR59" s="68"/>
      <c r="AS59" s="132">
        <v>0</v>
      </c>
      <c r="AT59" s="133">
        <f>ROUND(SUM(AV59:AW59),2)</f>
        <v>0</v>
      </c>
      <c r="AU59" s="134">
        <f>'E.2.10 - Umělé osvětlení ...'!P91</f>
        <v>0</v>
      </c>
      <c r="AV59" s="133">
        <f>'E.2.10 - Umělé osvětlení ...'!J35</f>
        <v>0</v>
      </c>
      <c r="AW59" s="133">
        <f>'E.2.10 - Umělé osvětlení ...'!J36</f>
        <v>0</v>
      </c>
      <c r="AX59" s="133">
        <f>'E.2.10 - Umělé osvětlení ...'!J37</f>
        <v>0</v>
      </c>
      <c r="AY59" s="133">
        <f>'E.2.10 - Umělé osvětlení ...'!J38</f>
        <v>0</v>
      </c>
      <c r="AZ59" s="133">
        <f>'E.2.10 - Umělé osvětlení ...'!F35</f>
        <v>0</v>
      </c>
      <c r="BA59" s="133">
        <f>'E.2.10 - Umělé osvětlení ...'!F36</f>
        <v>0</v>
      </c>
      <c r="BB59" s="133">
        <f>'E.2.10 - Umělé osvětlení ...'!F37</f>
        <v>0</v>
      </c>
      <c r="BC59" s="133">
        <f>'E.2.10 - Umělé osvětlení ...'!F38</f>
        <v>0</v>
      </c>
      <c r="BD59" s="135">
        <f>'E.2.10 - Umělé osvětlení ...'!F39</f>
        <v>0</v>
      </c>
      <c r="BE59" s="4"/>
      <c r="BT59" s="136" t="s">
        <v>78</v>
      </c>
      <c r="BV59" s="136" t="s">
        <v>71</v>
      </c>
      <c r="BW59" s="136" t="s">
        <v>92</v>
      </c>
      <c r="BX59" s="136" t="s">
        <v>77</v>
      </c>
      <c r="CL59" s="136" t="s">
        <v>19</v>
      </c>
    </row>
    <row r="60" s="4" customFormat="1" ht="16.5" customHeight="1">
      <c r="A60" s="127" t="s">
        <v>79</v>
      </c>
      <c r="B60" s="66"/>
      <c r="C60" s="128"/>
      <c r="D60" s="128"/>
      <c r="E60" s="129" t="s">
        <v>93</v>
      </c>
      <c r="F60" s="129"/>
      <c r="G60" s="129"/>
      <c r="H60" s="129"/>
      <c r="I60" s="129"/>
      <c r="J60" s="128"/>
      <c r="K60" s="129" t="s">
        <v>94</v>
      </c>
      <c r="L60" s="129"/>
      <c r="M60" s="129"/>
      <c r="N60" s="129"/>
      <c r="O60" s="129"/>
      <c r="P60" s="129"/>
      <c r="Q60" s="129"/>
      <c r="R60" s="129"/>
      <c r="S60" s="129"/>
      <c r="T60" s="129"/>
      <c r="U60" s="129"/>
      <c r="V60" s="129"/>
      <c r="W60" s="129"/>
      <c r="X60" s="129"/>
      <c r="Y60" s="129"/>
      <c r="Z60" s="129"/>
      <c r="AA60" s="129"/>
      <c r="AB60" s="129"/>
      <c r="AC60" s="129"/>
      <c r="AD60" s="129"/>
      <c r="AE60" s="129"/>
      <c r="AF60" s="129"/>
      <c r="AG60" s="130">
        <f>'E.2.13 - Vybavení budov'!J32</f>
        <v>0</v>
      </c>
      <c r="AH60" s="128"/>
      <c r="AI60" s="128"/>
      <c r="AJ60" s="128"/>
      <c r="AK60" s="128"/>
      <c r="AL60" s="128"/>
      <c r="AM60" s="128"/>
      <c r="AN60" s="130">
        <f>SUM(AG60,AT60)</f>
        <v>0</v>
      </c>
      <c r="AO60" s="128"/>
      <c r="AP60" s="128"/>
      <c r="AQ60" s="131" t="s">
        <v>82</v>
      </c>
      <c r="AR60" s="68"/>
      <c r="AS60" s="132">
        <v>0</v>
      </c>
      <c r="AT60" s="133">
        <f>ROUND(SUM(AV60:AW60),2)</f>
        <v>0</v>
      </c>
      <c r="AU60" s="134">
        <f>'E.2.13 - Vybavení budov'!P86</f>
        <v>0</v>
      </c>
      <c r="AV60" s="133">
        <f>'E.2.13 - Vybavení budov'!J35</f>
        <v>0</v>
      </c>
      <c r="AW60" s="133">
        <f>'E.2.13 - Vybavení budov'!J36</f>
        <v>0</v>
      </c>
      <c r="AX60" s="133">
        <f>'E.2.13 - Vybavení budov'!J37</f>
        <v>0</v>
      </c>
      <c r="AY60" s="133">
        <f>'E.2.13 - Vybavení budov'!J38</f>
        <v>0</v>
      </c>
      <c r="AZ60" s="133">
        <f>'E.2.13 - Vybavení budov'!F35</f>
        <v>0</v>
      </c>
      <c r="BA60" s="133">
        <f>'E.2.13 - Vybavení budov'!F36</f>
        <v>0</v>
      </c>
      <c r="BB60" s="133">
        <f>'E.2.13 - Vybavení budov'!F37</f>
        <v>0</v>
      </c>
      <c r="BC60" s="133">
        <f>'E.2.13 - Vybavení budov'!F38</f>
        <v>0</v>
      </c>
      <c r="BD60" s="135">
        <f>'E.2.13 - Vybavení budov'!F39</f>
        <v>0</v>
      </c>
      <c r="BE60" s="4"/>
      <c r="BT60" s="136" t="s">
        <v>78</v>
      </c>
      <c r="BV60" s="136" t="s">
        <v>71</v>
      </c>
      <c r="BW60" s="136" t="s">
        <v>95</v>
      </c>
      <c r="BX60" s="136" t="s">
        <v>77</v>
      </c>
      <c r="CL60" s="136" t="s">
        <v>19</v>
      </c>
    </row>
    <row r="61" s="7" customFormat="1" ht="16.5" customHeight="1">
      <c r="A61" s="127" t="s">
        <v>79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97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'SO 02 - Deštová kanalizace'!J30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98</v>
      </c>
      <c r="AR61" s="121"/>
      <c r="AS61" s="122">
        <v>0</v>
      </c>
      <c r="AT61" s="123">
        <f>ROUND(SUM(AV61:AW61),2)</f>
        <v>0</v>
      </c>
      <c r="AU61" s="124">
        <f>'SO 02 - Deštová kanalizace'!P98</f>
        <v>0</v>
      </c>
      <c r="AV61" s="123">
        <f>'SO 02 - Deštová kanalizace'!J33</f>
        <v>0</v>
      </c>
      <c r="AW61" s="123">
        <f>'SO 02 - Deštová kanalizace'!J34</f>
        <v>0</v>
      </c>
      <c r="AX61" s="123">
        <f>'SO 02 - Deštová kanalizace'!J35</f>
        <v>0</v>
      </c>
      <c r="AY61" s="123">
        <f>'SO 02 - Deštová kanalizace'!J36</f>
        <v>0</v>
      </c>
      <c r="AZ61" s="123">
        <f>'SO 02 - Deštová kanalizace'!F33</f>
        <v>0</v>
      </c>
      <c r="BA61" s="123">
        <f>'SO 02 - Deštová kanalizace'!F34</f>
        <v>0</v>
      </c>
      <c r="BB61" s="123">
        <f>'SO 02 - Deštová kanalizace'!F35</f>
        <v>0</v>
      </c>
      <c r="BC61" s="123">
        <f>'SO 02 - Deštová kanalizace'!F36</f>
        <v>0</v>
      </c>
      <c r="BD61" s="125">
        <f>'SO 02 - Deštová kanalizace'!F37</f>
        <v>0</v>
      </c>
      <c r="BE61" s="7"/>
      <c r="BT61" s="126" t="s">
        <v>76</v>
      </c>
      <c r="BV61" s="126" t="s">
        <v>71</v>
      </c>
      <c r="BW61" s="126" t="s">
        <v>99</v>
      </c>
      <c r="BX61" s="126" t="s">
        <v>5</v>
      </c>
      <c r="CL61" s="126" t="s">
        <v>19</v>
      </c>
      <c r="CM61" s="126" t="s">
        <v>78</v>
      </c>
    </row>
    <row r="62" s="7" customFormat="1" ht="16.5" customHeight="1">
      <c r="A62" s="127" t="s">
        <v>79</v>
      </c>
      <c r="B62" s="114"/>
      <c r="C62" s="115"/>
      <c r="D62" s="116" t="s">
        <v>100</v>
      </c>
      <c r="E62" s="116"/>
      <c r="F62" s="116"/>
      <c r="G62" s="116"/>
      <c r="H62" s="116"/>
      <c r="I62" s="117"/>
      <c r="J62" s="116" t="s">
        <v>101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9">
        <f>'SO 03 - Zpevněné plochy'!J30</f>
        <v>0</v>
      </c>
      <c r="AH62" s="117"/>
      <c r="AI62" s="117"/>
      <c r="AJ62" s="117"/>
      <c r="AK62" s="117"/>
      <c r="AL62" s="117"/>
      <c r="AM62" s="117"/>
      <c r="AN62" s="119">
        <f>SUM(AG62,AT62)</f>
        <v>0</v>
      </c>
      <c r="AO62" s="117"/>
      <c r="AP62" s="117"/>
      <c r="AQ62" s="120" t="s">
        <v>98</v>
      </c>
      <c r="AR62" s="121"/>
      <c r="AS62" s="122">
        <v>0</v>
      </c>
      <c r="AT62" s="123">
        <f>ROUND(SUM(AV62:AW62),2)</f>
        <v>0</v>
      </c>
      <c r="AU62" s="124">
        <f>'SO 03 - Zpevněné plochy'!P94</f>
        <v>0</v>
      </c>
      <c r="AV62" s="123">
        <f>'SO 03 - Zpevněné plochy'!J33</f>
        <v>0</v>
      </c>
      <c r="AW62" s="123">
        <f>'SO 03 - Zpevněné plochy'!J34</f>
        <v>0</v>
      </c>
      <c r="AX62" s="123">
        <f>'SO 03 - Zpevněné plochy'!J35</f>
        <v>0</v>
      </c>
      <c r="AY62" s="123">
        <f>'SO 03 - Zpevněné plochy'!J36</f>
        <v>0</v>
      </c>
      <c r="AZ62" s="123">
        <f>'SO 03 - Zpevněné plochy'!F33</f>
        <v>0</v>
      </c>
      <c r="BA62" s="123">
        <f>'SO 03 - Zpevněné plochy'!F34</f>
        <v>0</v>
      </c>
      <c r="BB62" s="123">
        <f>'SO 03 - Zpevněné plochy'!F35</f>
        <v>0</v>
      </c>
      <c r="BC62" s="123">
        <f>'SO 03 - Zpevněné plochy'!F36</f>
        <v>0</v>
      </c>
      <c r="BD62" s="125">
        <f>'SO 03 - Zpevněné plochy'!F37</f>
        <v>0</v>
      </c>
      <c r="BE62" s="7"/>
      <c r="BT62" s="126" t="s">
        <v>76</v>
      </c>
      <c r="BV62" s="126" t="s">
        <v>71</v>
      </c>
      <c r="BW62" s="126" t="s">
        <v>102</v>
      </c>
      <c r="BX62" s="126" t="s">
        <v>5</v>
      </c>
      <c r="CL62" s="126" t="s">
        <v>19</v>
      </c>
      <c r="CM62" s="126" t="s">
        <v>78</v>
      </c>
    </row>
    <row r="63" s="7" customFormat="1" ht="16.5" customHeight="1">
      <c r="A63" s="127" t="s">
        <v>79</v>
      </c>
      <c r="B63" s="114"/>
      <c r="C63" s="115"/>
      <c r="D63" s="116" t="s">
        <v>103</v>
      </c>
      <c r="E63" s="116"/>
      <c r="F63" s="116"/>
      <c r="G63" s="116"/>
      <c r="H63" s="116"/>
      <c r="I63" s="117"/>
      <c r="J63" s="116" t="s">
        <v>104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9">
        <f>'VO - Všeobecný objekt'!J30</f>
        <v>0</v>
      </c>
      <c r="AH63" s="117"/>
      <c r="AI63" s="117"/>
      <c r="AJ63" s="117"/>
      <c r="AK63" s="117"/>
      <c r="AL63" s="117"/>
      <c r="AM63" s="117"/>
      <c r="AN63" s="119">
        <f>SUM(AG63,AT63)</f>
        <v>0</v>
      </c>
      <c r="AO63" s="117"/>
      <c r="AP63" s="117"/>
      <c r="AQ63" s="120" t="s">
        <v>105</v>
      </c>
      <c r="AR63" s="121"/>
      <c r="AS63" s="137">
        <v>0</v>
      </c>
      <c r="AT63" s="138">
        <f>ROUND(SUM(AV63:AW63),2)</f>
        <v>0</v>
      </c>
      <c r="AU63" s="139">
        <f>'VO - Všeobecný objekt'!P81</f>
        <v>0</v>
      </c>
      <c r="AV63" s="138">
        <f>'VO - Všeobecný objekt'!J33</f>
        <v>0</v>
      </c>
      <c r="AW63" s="138">
        <f>'VO - Všeobecný objekt'!J34</f>
        <v>0</v>
      </c>
      <c r="AX63" s="138">
        <f>'VO - Všeobecný objekt'!J35</f>
        <v>0</v>
      </c>
      <c r="AY63" s="138">
        <f>'VO - Všeobecný objekt'!J36</f>
        <v>0</v>
      </c>
      <c r="AZ63" s="138">
        <f>'VO - Všeobecný objekt'!F33</f>
        <v>0</v>
      </c>
      <c r="BA63" s="138">
        <f>'VO - Všeobecný objekt'!F34</f>
        <v>0</v>
      </c>
      <c r="BB63" s="138">
        <f>'VO - Všeobecný objekt'!F35</f>
        <v>0</v>
      </c>
      <c r="BC63" s="138">
        <f>'VO - Všeobecný objekt'!F36</f>
        <v>0</v>
      </c>
      <c r="BD63" s="140">
        <f>'VO - Všeobecný objekt'!F37</f>
        <v>0</v>
      </c>
      <c r="BE63" s="7"/>
      <c r="BT63" s="126" t="s">
        <v>76</v>
      </c>
      <c r="BV63" s="126" t="s">
        <v>71</v>
      </c>
      <c r="BW63" s="126" t="s">
        <v>106</v>
      </c>
      <c r="BX63" s="126" t="s">
        <v>5</v>
      </c>
      <c r="CL63" s="126" t="s">
        <v>19</v>
      </c>
      <c r="CM63" s="126" t="s">
        <v>78</v>
      </c>
    </row>
    <row r="64" s="2" customFormat="1" ht="30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42"/>
      <c r="M64" s="42"/>
      <c r="N64" s="42"/>
      <c r="O64" s="42"/>
      <c r="P64" s="42"/>
      <c r="Q64" s="42"/>
      <c r="R64" s="42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  <c r="AF64" s="42"/>
      <c r="AG64" s="42"/>
      <c r="AH64" s="42"/>
      <c r="AI64" s="42"/>
      <c r="AJ64" s="42"/>
      <c r="AK64" s="42"/>
      <c r="AL64" s="42"/>
      <c r="AM64" s="42"/>
      <c r="AN64" s="42"/>
      <c r="AO64" s="42"/>
      <c r="AP64" s="42"/>
      <c r="AQ64" s="42"/>
      <c r="AR64" s="46"/>
      <c r="AS64" s="40"/>
      <c r="AT64" s="40"/>
      <c r="AU64" s="40"/>
      <c r="AV64" s="40"/>
      <c r="AW64" s="40"/>
      <c r="AX64" s="40"/>
      <c r="AY64" s="40"/>
      <c r="AZ64" s="40"/>
      <c r="BA64" s="40"/>
      <c r="BB64" s="40"/>
      <c r="BC64" s="40"/>
      <c r="BD64" s="40"/>
      <c r="BE64" s="40"/>
    </row>
    <row r="65" s="2" customFormat="1" ht="6.96" customHeight="1">
      <c r="A65" s="40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3"/>
      <c r="P65" s="63"/>
      <c r="Q65" s="63"/>
      <c r="R65" s="63"/>
      <c r="S65" s="63"/>
      <c r="T65" s="63"/>
      <c r="U65" s="63"/>
      <c r="V65" s="63"/>
      <c r="W65" s="63"/>
      <c r="X65" s="63"/>
      <c r="Y65" s="63"/>
      <c r="Z65" s="63"/>
      <c r="AA65" s="63"/>
      <c r="AB65" s="63"/>
      <c r="AC65" s="63"/>
      <c r="AD65" s="63"/>
      <c r="AE65" s="63"/>
      <c r="AF65" s="63"/>
      <c r="AG65" s="63"/>
      <c r="AH65" s="63"/>
      <c r="AI65" s="63"/>
      <c r="AJ65" s="63"/>
      <c r="AK65" s="63"/>
      <c r="AL65" s="63"/>
      <c r="AM65" s="63"/>
      <c r="AN65" s="63"/>
      <c r="AO65" s="63"/>
      <c r="AP65" s="63"/>
      <c r="AQ65" s="63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</sheetData>
  <sheetProtection sheet="1" formatColumns="0" formatRows="0" objects="1" scenarios="1" spinCount="100000" saltValue="N8cWwp7EIfGu1D/6MyqKY785xzvCv60+S8G4wKzkO5eX8Nru8hIJZI3txDM4a7p4W6u80HnvtDrOIUuu4W3ycA==" hashValue="EsSwN3JNdCZSk5wmKEuzDPe6qKRG8NDJHz4hHwQboS4PlgmnupkEHDnuI6SN4/kETc7hgwilDdBNXcDlv94exQ==" algorithmName="SHA-512" password="CC35"/>
  <mergeCells count="74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N62:AP62"/>
    <mergeCell ref="AG62:AM62"/>
    <mergeCell ref="D62:H62"/>
    <mergeCell ref="J62:AF62"/>
    <mergeCell ref="AN63:AP63"/>
    <mergeCell ref="AG63:AM63"/>
    <mergeCell ref="D63:H63"/>
    <mergeCell ref="J63:AF63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E.2. 1 - Stavební část'!C2" display="/"/>
    <hyperlink ref="A57" location="'E.2. 1.1 - Demolice, bour...'!C2" display="/"/>
    <hyperlink ref="A58" location="'E.2. 9 - Informační systé...'!C2" display="/"/>
    <hyperlink ref="A59" location="'E.2.10 - Umělé osvětlení ...'!C2" display="/"/>
    <hyperlink ref="A60" location="'E.2.13 - Vybavení budov'!C2" display="/"/>
    <hyperlink ref="A61" location="'SO 02 - Deštová kanalizace'!C2" display="/"/>
    <hyperlink ref="A62" location="'SO 03 - Zpevněné plochy'!C2" display="/"/>
    <hyperlink ref="A63" location="'VO - Všeobecný objek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2" customWidth="1"/>
    <col min="2" max="2" width="1.667969" style="302" customWidth="1"/>
    <col min="3" max="4" width="5" style="302" customWidth="1"/>
    <col min="5" max="5" width="11.66016" style="302" customWidth="1"/>
    <col min="6" max="6" width="9.160156" style="302" customWidth="1"/>
    <col min="7" max="7" width="5" style="302" customWidth="1"/>
    <col min="8" max="8" width="77.83203" style="302" customWidth="1"/>
    <col min="9" max="10" width="20" style="302" customWidth="1"/>
    <col min="11" max="11" width="1.667969" style="302" customWidth="1"/>
  </cols>
  <sheetData>
    <row r="1" s="1" customFormat="1" ht="37.5" customHeight="1"/>
    <row r="2" s="1" customFormat="1" ht="7.5" customHeight="1">
      <c r="B2" s="303"/>
      <c r="C2" s="304"/>
      <c r="D2" s="304"/>
      <c r="E2" s="304"/>
      <c r="F2" s="304"/>
      <c r="G2" s="304"/>
      <c r="H2" s="304"/>
      <c r="I2" s="304"/>
      <c r="J2" s="304"/>
      <c r="K2" s="305"/>
    </row>
    <row r="3" s="17" customFormat="1" ht="45" customHeight="1">
      <c r="B3" s="306"/>
      <c r="C3" s="307" t="s">
        <v>1909</v>
      </c>
      <c r="D3" s="307"/>
      <c r="E3" s="307"/>
      <c r="F3" s="307"/>
      <c r="G3" s="307"/>
      <c r="H3" s="307"/>
      <c r="I3" s="307"/>
      <c r="J3" s="307"/>
      <c r="K3" s="308"/>
    </row>
    <row r="4" s="1" customFormat="1" ht="25.5" customHeight="1">
      <c r="B4" s="309"/>
      <c r="C4" s="310" t="s">
        <v>1910</v>
      </c>
      <c r="D4" s="310"/>
      <c r="E4" s="310"/>
      <c r="F4" s="310"/>
      <c r="G4" s="310"/>
      <c r="H4" s="310"/>
      <c r="I4" s="310"/>
      <c r="J4" s="310"/>
      <c r="K4" s="311"/>
    </row>
    <row r="5" s="1" customFormat="1" ht="5.25" customHeight="1">
      <c r="B5" s="309"/>
      <c r="C5" s="312"/>
      <c r="D5" s="312"/>
      <c r="E5" s="312"/>
      <c r="F5" s="312"/>
      <c r="G5" s="312"/>
      <c r="H5" s="312"/>
      <c r="I5" s="312"/>
      <c r="J5" s="312"/>
      <c r="K5" s="311"/>
    </row>
    <row r="6" s="1" customFormat="1" ht="15" customHeight="1">
      <c r="B6" s="309"/>
      <c r="C6" s="313" t="s">
        <v>1911</v>
      </c>
      <c r="D6" s="313"/>
      <c r="E6" s="313"/>
      <c r="F6" s="313"/>
      <c r="G6" s="313"/>
      <c r="H6" s="313"/>
      <c r="I6" s="313"/>
      <c r="J6" s="313"/>
      <c r="K6" s="311"/>
    </row>
    <row r="7" s="1" customFormat="1" ht="15" customHeight="1">
      <c r="B7" s="314"/>
      <c r="C7" s="313" t="s">
        <v>1912</v>
      </c>
      <c r="D7" s="313"/>
      <c r="E7" s="313"/>
      <c r="F7" s="313"/>
      <c r="G7" s="313"/>
      <c r="H7" s="313"/>
      <c r="I7" s="313"/>
      <c r="J7" s="313"/>
      <c r="K7" s="311"/>
    </row>
    <row r="8" s="1" customFormat="1" ht="12.75" customHeight="1">
      <c r="B8" s="314"/>
      <c r="C8" s="313"/>
      <c r="D8" s="313"/>
      <c r="E8" s="313"/>
      <c r="F8" s="313"/>
      <c r="G8" s="313"/>
      <c r="H8" s="313"/>
      <c r="I8" s="313"/>
      <c r="J8" s="313"/>
      <c r="K8" s="311"/>
    </row>
    <row r="9" s="1" customFormat="1" ht="15" customHeight="1">
      <c r="B9" s="314"/>
      <c r="C9" s="313" t="s">
        <v>1913</v>
      </c>
      <c r="D9" s="313"/>
      <c r="E9" s="313"/>
      <c r="F9" s="313"/>
      <c r="G9" s="313"/>
      <c r="H9" s="313"/>
      <c r="I9" s="313"/>
      <c r="J9" s="313"/>
      <c r="K9" s="311"/>
    </row>
    <row r="10" s="1" customFormat="1" ht="15" customHeight="1">
      <c r="B10" s="314"/>
      <c r="C10" s="313"/>
      <c r="D10" s="313" t="s">
        <v>1914</v>
      </c>
      <c r="E10" s="313"/>
      <c r="F10" s="313"/>
      <c r="G10" s="313"/>
      <c r="H10" s="313"/>
      <c r="I10" s="313"/>
      <c r="J10" s="313"/>
      <c r="K10" s="311"/>
    </row>
    <row r="11" s="1" customFormat="1" ht="15" customHeight="1">
      <c r="B11" s="314"/>
      <c r="C11" s="315"/>
      <c r="D11" s="313" t="s">
        <v>1915</v>
      </c>
      <c r="E11" s="313"/>
      <c r="F11" s="313"/>
      <c r="G11" s="313"/>
      <c r="H11" s="313"/>
      <c r="I11" s="313"/>
      <c r="J11" s="313"/>
      <c r="K11" s="311"/>
    </row>
    <row r="12" s="1" customFormat="1" ht="15" customHeight="1">
      <c r="B12" s="314"/>
      <c r="C12" s="315"/>
      <c r="D12" s="313"/>
      <c r="E12" s="313"/>
      <c r="F12" s="313"/>
      <c r="G12" s="313"/>
      <c r="H12" s="313"/>
      <c r="I12" s="313"/>
      <c r="J12" s="313"/>
      <c r="K12" s="311"/>
    </row>
    <row r="13" s="1" customFormat="1" ht="15" customHeight="1">
      <c r="B13" s="314"/>
      <c r="C13" s="315"/>
      <c r="D13" s="316" t="s">
        <v>1916</v>
      </c>
      <c r="E13" s="313"/>
      <c r="F13" s="313"/>
      <c r="G13" s="313"/>
      <c r="H13" s="313"/>
      <c r="I13" s="313"/>
      <c r="J13" s="313"/>
      <c r="K13" s="311"/>
    </row>
    <row r="14" s="1" customFormat="1" ht="12.75" customHeight="1">
      <c r="B14" s="314"/>
      <c r="C14" s="315"/>
      <c r="D14" s="315"/>
      <c r="E14" s="315"/>
      <c r="F14" s="315"/>
      <c r="G14" s="315"/>
      <c r="H14" s="315"/>
      <c r="I14" s="315"/>
      <c r="J14" s="315"/>
      <c r="K14" s="311"/>
    </row>
    <row r="15" s="1" customFormat="1" ht="15" customHeight="1">
      <c r="B15" s="314"/>
      <c r="C15" s="315"/>
      <c r="D15" s="313" t="s">
        <v>1917</v>
      </c>
      <c r="E15" s="313"/>
      <c r="F15" s="313"/>
      <c r="G15" s="313"/>
      <c r="H15" s="313"/>
      <c r="I15" s="313"/>
      <c r="J15" s="313"/>
      <c r="K15" s="311"/>
    </row>
    <row r="16" s="1" customFormat="1" ht="15" customHeight="1">
      <c r="B16" s="314"/>
      <c r="C16" s="315"/>
      <c r="D16" s="313" t="s">
        <v>1918</v>
      </c>
      <c r="E16" s="313"/>
      <c r="F16" s="313"/>
      <c r="G16" s="313"/>
      <c r="H16" s="313"/>
      <c r="I16" s="313"/>
      <c r="J16" s="313"/>
      <c r="K16" s="311"/>
    </row>
    <row r="17" s="1" customFormat="1" ht="15" customHeight="1">
      <c r="B17" s="314"/>
      <c r="C17" s="315"/>
      <c r="D17" s="313" t="s">
        <v>1919</v>
      </c>
      <c r="E17" s="313"/>
      <c r="F17" s="313"/>
      <c r="G17" s="313"/>
      <c r="H17" s="313"/>
      <c r="I17" s="313"/>
      <c r="J17" s="313"/>
      <c r="K17" s="311"/>
    </row>
    <row r="18" s="1" customFormat="1" ht="15" customHeight="1">
      <c r="B18" s="314"/>
      <c r="C18" s="315"/>
      <c r="D18" s="315"/>
      <c r="E18" s="317" t="s">
        <v>75</v>
      </c>
      <c r="F18" s="313" t="s">
        <v>1920</v>
      </c>
      <c r="G18" s="313"/>
      <c r="H18" s="313"/>
      <c r="I18" s="313"/>
      <c r="J18" s="313"/>
      <c r="K18" s="311"/>
    </row>
    <row r="19" s="1" customFormat="1" ht="15" customHeight="1">
      <c r="B19" s="314"/>
      <c r="C19" s="315"/>
      <c r="D19" s="315"/>
      <c r="E19" s="317" t="s">
        <v>98</v>
      </c>
      <c r="F19" s="313" t="s">
        <v>1921</v>
      </c>
      <c r="G19" s="313"/>
      <c r="H19" s="313"/>
      <c r="I19" s="313"/>
      <c r="J19" s="313"/>
      <c r="K19" s="311"/>
    </row>
    <row r="20" s="1" customFormat="1" ht="15" customHeight="1">
      <c r="B20" s="314"/>
      <c r="C20" s="315"/>
      <c r="D20" s="315"/>
      <c r="E20" s="317" t="s">
        <v>1922</v>
      </c>
      <c r="F20" s="313" t="s">
        <v>1923</v>
      </c>
      <c r="G20" s="313"/>
      <c r="H20" s="313"/>
      <c r="I20" s="313"/>
      <c r="J20" s="313"/>
      <c r="K20" s="311"/>
    </row>
    <row r="21" s="1" customFormat="1" ht="15" customHeight="1">
      <c r="B21" s="314"/>
      <c r="C21" s="315"/>
      <c r="D21" s="315"/>
      <c r="E21" s="317" t="s">
        <v>105</v>
      </c>
      <c r="F21" s="313" t="s">
        <v>1924</v>
      </c>
      <c r="G21" s="313"/>
      <c r="H21" s="313"/>
      <c r="I21" s="313"/>
      <c r="J21" s="313"/>
      <c r="K21" s="311"/>
    </row>
    <row r="22" s="1" customFormat="1" ht="15" customHeight="1">
      <c r="B22" s="314"/>
      <c r="C22" s="315"/>
      <c r="D22" s="315"/>
      <c r="E22" s="317" t="s">
        <v>1011</v>
      </c>
      <c r="F22" s="313" t="s">
        <v>1263</v>
      </c>
      <c r="G22" s="313"/>
      <c r="H22" s="313"/>
      <c r="I22" s="313"/>
      <c r="J22" s="313"/>
      <c r="K22" s="311"/>
    </row>
    <row r="23" s="1" customFormat="1" ht="15" customHeight="1">
      <c r="B23" s="314"/>
      <c r="C23" s="315"/>
      <c r="D23" s="315"/>
      <c r="E23" s="317" t="s">
        <v>82</v>
      </c>
      <c r="F23" s="313" t="s">
        <v>1925</v>
      </c>
      <c r="G23" s="313"/>
      <c r="H23" s="313"/>
      <c r="I23" s="313"/>
      <c r="J23" s="313"/>
      <c r="K23" s="311"/>
    </row>
    <row r="24" s="1" customFormat="1" ht="12.75" customHeight="1">
      <c r="B24" s="314"/>
      <c r="C24" s="315"/>
      <c r="D24" s="315"/>
      <c r="E24" s="315"/>
      <c r="F24" s="315"/>
      <c r="G24" s="315"/>
      <c r="H24" s="315"/>
      <c r="I24" s="315"/>
      <c r="J24" s="315"/>
      <c r="K24" s="311"/>
    </row>
    <row r="25" s="1" customFormat="1" ht="15" customHeight="1">
      <c r="B25" s="314"/>
      <c r="C25" s="313" t="s">
        <v>1926</v>
      </c>
      <c r="D25" s="313"/>
      <c r="E25" s="313"/>
      <c r="F25" s="313"/>
      <c r="G25" s="313"/>
      <c r="H25" s="313"/>
      <c r="I25" s="313"/>
      <c r="J25" s="313"/>
      <c r="K25" s="311"/>
    </row>
    <row r="26" s="1" customFormat="1" ht="15" customHeight="1">
      <c r="B26" s="314"/>
      <c r="C26" s="313" t="s">
        <v>1927</v>
      </c>
      <c r="D26" s="313"/>
      <c r="E26" s="313"/>
      <c r="F26" s="313"/>
      <c r="G26" s="313"/>
      <c r="H26" s="313"/>
      <c r="I26" s="313"/>
      <c r="J26" s="313"/>
      <c r="K26" s="311"/>
    </row>
    <row r="27" s="1" customFormat="1" ht="15" customHeight="1">
      <c r="B27" s="314"/>
      <c r="C27" s="313"/>
      <c r="D27" s="313" t="s">
        <v>1928</v>
      </c>
      <c r="E27" s="313"/>
      <c r="F27" s="313"/>
      <c r="G27" s="313"/>
      <c r="H27" s="313"/>
      <c r="I27" s="313"/>
      <c r="J27" s="313"/>
      <c r="K27" s="311"/>
    </row>
    <row r="28" s="1" customFormat="1" ht="15" customHeight="1">
      <c r="B28" s="314"/>
      <c r="C28" s="315"/>
      <c r="D28" s="313" t="s">
        <v>1929</v>
      </c>
      <c r="E28" s="313"/>
      <c r="F28" s="313"/>
      <c r="G28" s="313"/>
      <c r="H28" s="313"/>
      <c r="I28" s="313"/>
      <c r="J28" s="313"/>
      <c r="K28" s="311"/>
    </row>
    <row r="29" s="1" customFormat="1" ht="12.75" customHeight="1">
      <c r="B29" s="314"/>
      <c r="C29" s="315"/>
      <c r="D29" s="315"/>
      <c r="E29" s="315"/>
      <c r="F29" s="315"/>
      <c r="G29" s="315"/>
      <c r="H29" s="315"/>
      <c r="I29" s="315"/>
      <c r="J29" s="315"/>
      <c r="K29" s="311"/>
    </row>
    <row r="30" s="1" customFormat="1" ht="15" customHeight="1">
      <c r="B30" s="314"/>
      <c r="C30" s="315"/>
      <c r="D30" s="313" t="s">
        <v>1930</v>
      </c>
      <c r="E30" s="313"/>
      <c r="F30" s="313"/>
      <c r="G30" s="313"/>
      <c r="H30" s="313"/>
      <c r="I30" s="313"/>
      <c r="J30" s="313"/>
      <c r="K30" s="311"/>
    </row>
    <row r="31" s="1" customFormat="1" ht="15" customHeight="1">
      <c r="B31" s="314"/>
      <c r="C31" s="315"/>
      <c r="D31" s="313" t="s">
        <v>1931</v>
      </c>
      <c r="E31" s="313"/>
      <c r="F31" s="313"/>
      <c r="G31" s="313"/>
      <c r="H31" s="313"/>
      <c r="I31" s="313"/>
      <c r="J31" s="313"/>
      <c r="K31" s="311"/>
    </row>
    <row r="32" s="1" customFormat="1" ht="12.75" customHeight="1">
      <c r="B32" s="314"/>
      <c r="C32" s="315"/>
      <c r="D32" s="315"/>
      <c r="E32" s="315"/>
      <c r="F32" s="315"/>
      <c r="G32" s="315"/>
      <c r="H32" s="315"/>
      <c r="I32" s="315"/>
      <c r="J32" s="315"/>
      <c r="K32" s="311"/>
    </row>
    <row r="33" s="1" customFormat="1" ht="15" customHeight="1">
      <c r="B33" s="314"/>
      <c r="C33" s="315"/>
      <c r="D33" s="313" t="s">
        <v>1932</v>
      </c>
      <c r="E33" s="313"/>
      <c r="F33" s="313"/>
      <c r="G33" s="313"/>
      <c r="H33" s="313"/>
      <c r="I33" s="313"/>
      <c r="J33" s="313"/>
      <c r="K33" s="311"/>
    </row>
    <row r="34" s="1" customFormat="1" ht="15" customHeight="1">
      <c r="B34" s="314"/>
      <c r="C34" s="315"/>
      <c r="D34" s="313" t="s">
        <v>1933</v>
      </c>
      <c r="E34" s="313"/>
      <c r="F34" s="313"/>
      <c r="G34" s="313"/>
      <c r="H34" s="313"/>
      <c r="I34" s="313"/>
      <c r="J34" s="313"/>
      <c r="K34" s="311"/>
    </row>
    <row r="35" s="1" customFormat="1" ht="15" customHeight="1">
      <c r="B35" s="314"/>
      <c r="C35" s="315"/>
      <c r="D35" s="313" t="s">
        <v>1934</v>
      </c>
      <c r="E35" s="313"/>
      <c r="F35" s="313"/>
      <c r="G35" s="313"/>
      <c r="H35" s="313"/>
      <c r="I35" s="313"/>
      <c r="J35" s="313"/>
      <c r="K35" s="311"/>
    </row>
    <row r="36" s="1" customFormat="1" ht="15" customHeight="1">
      <c r="B36" s="314"/>
      <c r="C36" s="315"/>
      <c r="D36" s="313"/>
      <c r="E36" s="316" t="s">
        <v>149</v>
      </c>
      <c r="F36" s="313"/>
      <c r="G36" s="313" t="s">
        <v>1935</v>
      </c>
      <c r="H36" s="313"/>
      <c r="I36" s="313"/>
      <c r="J36" s="313"/>
      <c r="K36" s="311"/>
    </row>
    <row r="37" s="1" customFormat="1" ht="30.75" customHeight="1">
      <c r="B37" s="314"/>
      <c r="C37" s="315"/>
      <c r="D37" s="313"/>
      <c r="E37" s="316" t="s">
        <v>1936</v>
      </c>
      <c r="F37" s="313"/>
      <c r="G37" s="313" t="s">
        <v>1937</v>
      </c>
      <c r="H37" s="313"/>
      <c r="I37" s="313"/>
      <c r="J37" s="313"/>
      <c r="K37" s="311"/>
    </row>
    <row r="38" s="1" customFormat="1" ht="15" customHeight="1">
      <c r="B38" s="314"/>
      <c r="C38" s="315"/>
      <c r="D38" s="313"/>
      <c r="E38" s="316" t="s">
        <v>50</v>
      </c>
      <c r="F38" s="313"/>
      <c r="G38" s="313" t="s">
        <v>1938</v>
      </c>
      <c r="H38" s="313"/>
      <c r="I38" s="313"/>
      <c r="J38" s="313"/>
      <c r="K38" s="311"/>
    </row>
    <row r="39" s="1" customFormat="1" ht="15" customHeight="1">
      <c r="B39" s="314"/>
      <c r="C39" s="315"/>
      <c r="D39" s="313"/>
      <c r="E39" s="316" t="s">
        <v>51</v>
      </c>
      <c r="F39" s="313"/>
      <c r="G39" s="313" t="s">
        <v>1939</v>
      </c>
      <c r="H39" s="313"/>
      <c r="I39" s="313"/>
      <c r="J39" s="313"/>
      <c r="K39" s="311"/>
    </row>
    <row r="40" s="1" customFormat="1" ht="15" customHeight="1">
      <c r="B40" s="314"/>
      <c r="C40" s="315"/>
      <c r="D40" s="313"/>
      <c r="E40" s="316" t="s">
        <v>150</v>
      </c>
      <c r="F40" s="313"/>
      <c r="G40" s="313" t="s">
        <v>1940</v>
      </c>
      <c r="H40" s="313"/>
      <c r="I40" s="313"/>
      <c r="J40" s="313"/>
      <c r="K40" s="311"/>
    </row>
    <row r="41" s="1" customFormat="1" ht="15" customHeight="1">
      <c r="B41" s="314"/>
      <c r="C41" s="315"/>
      <c r="D41" s="313"/>
      <c r="E41" s="316" t="s">
        <v>151</v>
      </c>
      <c r="F41" s="313"/>
      <c r="G41" s="313" t="s">
        <v>1941</v>
      </c>
      <c r="H41" s="313"/>
      <c r="I41" s="313"/>
      <c r="J41" s="313"/>
      <c r="K41" s="311"/>
    </row>
    <row r="42" s="1" customFormat="1" ht="15" customHeight="1">
      <c r="B42" s="314"/>
      <c r="C42" s="315"/>
      <c r="D42" s="313"/>
      <c r="E42" s="316" t="s">
        <v>1942</v>
      </c>
      <c r="F42" s="313"/>
      <c r="G42" s="313" t="s">
        <v>1943</v>
      </c>
      <c r="H42" s="313"/>
      <c r="I42" s="313"/>
      <c r="J42" s="313"/>
      <c r="K42" s="311"/>
    </row>
    <row r="43" s="1" customFormat="1" ht="15" customHeight="1">
      <c r="B43" s="314"/>
      <c r="C43" s="315"/>
      <c r="D43" s="313"/>
      <c r="E43" s="316"/>
      <c r="F43" s="313"/>
      <c r="G43" s="313" t="s">
        <v>1944</v>
      </c>
      <c r="H43" s="313"/>
      <c r="I43" s="313"/>
      <c r="J43" s="313"/>
      <c r="K43" s="311"/>
    </row>
    <row r="44" s="1" customFormat="1" ht="15" customHeight="1">
      <c r="B44" s="314"/>
      <c r="C44" s="315"/>
      <c r="D44" s="313"/>
      <c r="E44" s="316" t="s">
        <v>1945</v>
      </c>
      <c r="F44" s="313"/>
      <c r="G44" s="313" t="s">
        <v>1946</v>
      </c>
      <c r="H44" s="313"/>
      <c r="I44" s="313"/>
      <c r="J44" s="313"/>
      <c r="K44" s="311"/>
    </row>
    <row r="45" s="1" customFormat="1" ht="15" customHeight="1">
      <c r="B45" s="314"/>
      <c r="C45" s="315"/>
      <c r="D45" s="313"/>
      <c r="E45" s="316" t="s">
        <v>153</v>
      </c>
      <c r="F45" s="313"/>
      <c r="G45" s="313" t="s">
        <v>1947</v>
      </c>
      <c r="H45" s="313"/>
      <c r="I45" s="313"/>
      <c r="J45" s="313"/>
      <c r="K45" s="311"/>
    </row>
    <row r="46" s="1" customFormat="1" ht="12.75" customHeight="1">
      <c r="B46" s="314"/>
      <c r="C46" s="315"/>
      <c r="D46" s="313"/>
      <c r="E46" s="313"/>
      <c r="F46" s="313"/>
      <c r="G46" s="313"/>
      <c r="H46" s="313"/>
      <c r="I46" s="313"/>
      <c r="J46" s="313"/>
      <c r="K46" s="311"/>
    </row>
    <row r="47" s="1" customFormat="1" ht="15" customHeight="1">
      <c r="B47" s="314"/>
      <c r="C47" s="315"/>
      <c r="D47" s="313" t="s">
        <v>1948</v>
      </c>
      <c r="E47" s="313"/>
      <c r="F47" s="313"/>
      <c r="G47" s="313"/>
      <c r="H47" s="313"/>
      <c r="I47" s="313"/>
      <c r="J47" s="313"/>
      <c r="K47" s="311"/>
    </row>
    <row r="48" s="1" customFormat="1" ht="15" customHeight="1">
      <c r="B48" s="314"/>
      <c r="C48" s="315"/>
      <c r="D48" s="315"/>
      <c r="E48" s="313" t="s">
        <v>1949</v>
      </c>
      <c r="F48" s="313"/>
      <c r="G48" s="313"/>
      <c r="H48" s="313"/>
      <c r="I48" s="313"/>
      <c r="J48" s="313"/>
      <c r="K48" s="311"/>
    </row>
    <row r="49" s="1" customFormat="1" ht="15" customHeight="1">
      <c r="B49" s="314"/>
      <c r="C49" s="315"/>
      <c r="D49" s="315"/>
      <c r="E49" s="313" t="s">
        <v>1950</v>
      </c>
      <c r="F49" s="313"/>
      <c r="G49" s="313"/>
      <c r="H49" s="313"/>
      <c r="I49" s="313"/>
      <c r="J49" s="313"/>
      <c r="K49" s="311"/>
    </row>
    <row r="50" s="1" customFormat="1" ht="15" customHeight="1">
      <c r="B50" s="314"/>
      <c r="C50" s="315"/>
      <c r="D50" s="315"/>
      <c r="E50" s="313" t="s">
        <v>1951</v>
      </c>
      <c r="F50" s="313"/>
      <c r="G50" s="313"/>
      <c r="H50" s="313"/>
      <c r="I50" s="313"/>
      <c r="J50" s="313"/>
      <c r="K50" s="311"/>
    </row>
    <row r="51" s="1" customFormat="1" ht="15" customHeight="1">
      <c r="B51" s="314"/>
      <c r="C51" s="315"/>
      <c r="D51" s="313" t="s">
        <v>1952</v>
      </c>
      <c r="E51" s="313"/>
      <c r="F51" s="313"/>
      <c r="G51" s="313"/>
      <c r="H51" s="313"/>
      <c r="I51" s="313"/>
      <c r="J51" s="313"/>
      <c r="K51" s="311"/>
    </row>
    <row r="52" s="1" customFormat="1" ht="25.5" customHeight="1">
      <c r="B52" s="309"/>
      <c r="C52" s="310" t="s">
        <v>1953</v>
      </c>
      <c r="D52" s="310"/>
      <c r="E52" s="310"/>
      <c r="F52" s="310"/>
      <c r="G52" s="310"/>
      <c r="H52" s="310"/>
      <c r="I52" s="310"/>
      <c r="J52" s="310"/>
      <c r="K52" s="311"/>
    </row>
    <row r="53" s="1" customFormat="1" ht="5.25" customHeight="1">
      <c r="B53" s="309"/>
      <c r="C53" s="312"/>
      <c r="D53" s="312"/>
      <c r="E53" s="312"/>
      <c r="F53" s="312"/>
      <c r="G53" s="312"/>
      <c r="H53" s="312"/>
      <c r="I53" s="312"/>
      <c r="J53" s="312"/>
      <c r="K53" s="311"/>
    </row>
    <row r="54" s="1" customFormat="1" ht="15" customHeight="1">
      <c r="B54" s="309"/>
      <c r="C54" s="313" t="s">
        <v>1954</v>
      </c>
      <c r="D54" s="313"/>
      <c r="E54" s="313"/>
      <c r="F54" s="313"/>
      <c r="G54" s="313"/>
      <c r="H54" s="313"/>
      <c r="I54" s="313"/>
      <c r="J54" s="313"/>
      <c r="K54" s="311"/>
    </row>
    <row r="55" s="1" customFormat="1" ht="15" customHeight="1">
      <c r="B55" s="309"/>
      <c r="C55" s="313" t="s">
        <v>1955</v>
      </c>
      <c r="D55" s="313"/>
      <c r="E55" s="313"/>
      <c r="F55" s="313"/>
      <c r="G55" s="313"/>
      <c r="H55" s="313"/>
      <c r="I55" s="313"/>
      <c r="J55" s="313"/>
      <c r="K55" s="311"/>
    </row>
    <row r="56" s="1" customFormat="1" ht="12.75" customHeight="1">
      <c r="B56" s="309"/>
      <c r="C56" s="313"/>
      <c r="D56" s="313"/>
      <c r="E56" s="313"/>
      <c r="F56" s="313"/>
      <c r="G56" s="313"/>
      <c r="H56" s="313"/>
      <c r="I56" s="313"/>
      <c r="J56" s="313"/>
      <c r="K56" s="311"/>
    </row>
    <row r="57" s="1" customFormat="1" ht="15" customHeight="1">
      <c r="B57" s="309"/>
      <c r="C57" s="313" t="s">
        <v>1956</v>
      </c>
      <c r="D57" s="313"/>
      <c r="E57" s="313"/>
      <c r="F57" s="313"/>
      <c r="G57" s="313"/>
      <c r="H57" s="313"/>
      <c r="I57" s="313"/>
      <c r="J57" s="313"/>
      <c r="K57" s="311"/>
    </row>
    <row r="58" s="1" customFormat="1" ht="15" customHeight="1">
      <c r="B58" s="309"/>
      <c r="C58" s="315"/>
      <c r="D58" s="313" t="s">
        <v>1957</v>
      </c>
      <c r="E58" s="313"/>
      <c r="F58" s="313"/>
      <c r="G58" s="313"/>
      <c r="H58" s="313"/>
      <c r="I58" s="313"/>
      <c r="J58" s="313"/>
      <c r="K58" s="311"/>
    </row>
    <row r="59" s="1" customFormat="1" ht="15" customHeight="1">
      <c r="B59" s="309"/>
      <c r="C59" s="315"/>
      <c r="D59" s="313" t="s">
        <v>1958</v>
      </c>
      <c r="E59" s="313"/>
      <c r="F59" s="313"/>
      <c r="G59" s="313"/>
      <c r="H59" s="313"/>
      <c r="I59" s="313"/>
      <c r="J59" s="313"/>
      <c r="K59" s="311"/>
    </row>
    <row r="60" s="1" customFormat="1" ht="15" customHeight="1">
      <c r="B60" s="309"/>
      <c r="C60" s="315"/>
      <c r="D60" s="313" t="s">
        <v>1959</v>
      </c>
      <c r="E60" s="313"/>
      <c r="F60" s="313"/>
      <c r="G60" s="313"/>
      <c r="H60" s="313"/>
      <c r="I60" s="313"/>
      <c r="J60" s="313"/>
      <c r="K60" s="311"/>
    </row>
    <row r="61" s="1" customFormat="1" ht="15" customHeight="1">
      <c r="B61" s="309"/>
      <c r="C61" s="315"/>
      <c r="D61" s="313" t="s">
        <v>1960</v>
      </c>
      <c r="E61" s="313"/>
      <c r="F61" s="313"/>
      <c r="G61" s="313"/>
      <c r="H61" s="313"/>
      <c r="I61" s="313"/>
      <c r="J61" s="313"/>
      <c r="K61" s="311"/>
    </row>
    <row r="62" s="1" customFormat="1" ht="15" customHeight="1">
      <c r="B62" s="309"/>
      <c r="C62" s="315"/>
      <c r="D62" s="318" t="s">
        <v>1961</v>
      </c>
      <c r="E62" s="318"/>
      <c r="F62" s="318"/>
      <c r="G62" s="318"/>
      <c r="H62" s="318"/>
      <c r="I62" s="318"/>
      <c r="J62" s="318"/>
      <c r="K62" s="311"/>
    </row>
    <row r="63" s="1" customFormat="1" ht="15" customHeight="1">
      <c r="B63" s="309"/>
      <c r="C63" s="315"/>
      <c r="D63" s="313" t="s">
        <v>1962</v>
      </c>
      <c r="E63" s="313"/>
      <c r="F63" s="313"/>
      <c r="G63" s="313"/>
      <c r="H63" s="313"/>
      <c r="I63" s="313"/>
      <c r="J63" s="313"/>
      <c r="K63" s="311"/>
    </row>
    <row r="64" s="1" customFormat="1" ht="12.75" customHeight="1">
      <c r="B64" s="309"/>
      <c r="C64" s="315"/>
      <c r="D64" s="315"/>
      <c r="E64" s="319"/>
      <c r="F64" s="315"/>
      <c r="G64" s="315"/>
      <c r="H64" s="315"/>
      <c r="I64" s="315"/>
      <c r="J64" s="315"/>
      <c r="K64" s="311"/>
    </row>
    <row r="65" s="1" customFormat="1" ht="15" customHeight="1">
      <c r="B65" s="309"/>
      <c r="C65" s="315"/>
      <c r="D65" s="313" t="s">
        <v>1963</v>
      </c>
      <c r="E65" s="313"/>
      <c r="F65" s="313"/>
      <c r="G65" s="313"/>
      <c r="H65" s="313"/>
      <c r="I65" s="313"/>
      <c r="J65" s="313"/>
      <c r="K65" s="311"/>
    </row>
    <row r="66" s="1" customFormat="1" ht="15" customHeight="1">
      <c r="B66" s="309"/>
      <c r="C66" s="315"/>
      <c r="D66" s="318" t="s">
        <v>1964</v>
      </c>
      <c r="E66" s="318"/>
      <c r="F66" s="318"/>
      <c r="G66" s="318"/>
      <c r="H66" s="318"/>
      <c r="I66" s="318"/>
      <c r="J66" s="318"/>
      <c r="K66" s="311"/>
    </row>
    <row r="67" s="1" customFormat="1" ht="15" customHeight="1">
      <c r="B67" s="309"/>
      <c r="C67" s="315"/>
      <c r="D67" s="313" t="s">
        <v>1965</v>
      </c>
      <c r="E67" s="313"/>
      <c r="F67" s="313"/>
      <c r="G67" s="313"/>
      <c r="H67" s="313"/>
      <c r="I67" s="313"/>
      <c r="J67" s="313"/>
      <c r="K67" s="311"/>
    </row>
    <row r="68" s="1" customFormat="1" ht="15" customHeight="1">
      <c r="B68" s="309"/>
      <c r="C68" s="315"/>
      <c r="D68" s="313" t="s">
        <v>1966</v>
      </c>
      <c r="E68" s="313"/>
      <c r="F68" s="313"/>
      <c r="G68" s="313"/>
      <c r="H68" s="313"/>
      <c r="I68" s="313"/>
      <c r="J68" s="313"/>
      <c r="K68" s="311"/>
    </row>
    <row r="69" s="1" customFormat="1" ht="15" customHeight="1">
      <c r="B69" s="309"/>
      <c r="C69" s="315"/>
      <c r="D69" s="313" t="s">
        <v>1967</v>
      </c>
      <c r="E69" s="313"/>
      <c r="F69" s="313"/>
      <c r="G69" s="313"/>
      <c r="H69" s="313"/>
      <c r="I69" s="313"/>
      <c r="J69" s="313"/>
      <c r="K69" s="311"/>
    </row>
    <row r="70" s="1" customFormat="1" ht="15" customHeight="1">
      <c r="B70" s="309"/>
      <c r="C70" s="315"/>
      <c r="D70" s="313" t="s">
        <v>1968</v>
      </c>
      <c r="E70" s="313"/>
      <c r="F70" s="313"/>
      <c r="G70" s="313"/>
      <c r="H70" s="313"/>
      <c r="I70" s="313"/>
      <c r="J70" s="313"/>
      <c r="K70" s="311"/>
    </row>
    <row r="71" s="1" customFormat="1" ht="12.75" customHeight="1">
      <c r="B71" s="320"/>
      <c r="C71" s="321"/>
      <c r="D71" s="321"/>
      <c r="E71" s="321"/>
      <c r="F71" s="321"/>
      <c r="G71" s="321"/>
      <c r="H71" s="321"/>
      <c r="I71" s="321"/>
      <c r="J71" s="321"/>
      <c r="K71" s="322"/>
    </row>
    <row r="72" s="1" customFormat="1" ht="18.75" customHeight="1">
      <c r="B72" s="323"/>
      <c r="C72" s="323"/>
      <c r="D72" s="323"/>
      <c r="E72" s="323"/>
      <c r="F72" s="323"/>
      <c r="G72" s="323"/>
      <c r="H72" s="323"/>
      <c r="I72" s="323"/>
      <c r="J72" s="323"/>
      <c r="K72" s="324"/>
    </row>
    <row r="73" s="1" customFormat="1" ht="18.75" customHeight="1">
      <c r="B73" s="324"/>
      <c r="C73" s="324"/>
      <c r="D73" s="324"/>
      <c r="E73" s="324"/>
      <c r="F73" s="324"/>
      <c r="G73" s="324"/>
      <c r="H73" s="324"/>
      <c r="I73" s="324"/>
      <c r="J73" s="324"/>
      <c r="K73" s="324"/>
    </row>
    <row r="74" s="1" customFormat="1" ht="7.5" customHeight="1">
      <c r="B74" s="325"/>
      <c r="C74" s="326"/>
      <c r="D74" s="326"/>
      <c r="E74" s="326"/>
      <c r="F74" s="326"/>
      <c r="G74" s="326"/>
      <c r="H74" s="326"/>
      <c r="I74" s="326"/>
      <c r="J74" s="326"/>
      <c r="K74" s="327"/>
    </row>
    <row r="75" s="1" customFormat="1" ht="45" customHeight="1">
      <c r="B75" s="328"/>
      <c r="C75" s="329" t="s">
        <v>1969</v>
      </c>
      <c r="D75" s="329"/>
      <c r="E75" s="329"/>
      <c r="F75" s="329"/>
      <c r="G75" s="329"/>
      <c r="H75" s="329"/>
      <c r="I75" s="329"/>
      <c r="J75" s="329"/>
      <c r="K75" s="330"/>
    </row>
    <row r="76" s="1" customFormat="1" ht="17.25" customHeight="1">
      <c r="B76" s="328"/>
      <c r="C76" s="331" t="s">
        <v>1970</v>
      </c>
      <c r="D76" s="331"/>
      <c r="E76" s="331"/>
      <c r="F76" s="331" t="s">
        <v>1971</v>
      </c>
      <c r="G76" s="332"/>
      <c r="H76" s="331" t="s">
        <v>51</v>
      </c>
      <c r="I76" s="331" t="s">
        <v>54</v>
      </c>
      <c r="J76" s="331" t="s">
        <v>1972</v>
      </c>
      <c r="K76" s="330"/>
    </row>
    <row r="77" s="1" customFormat="1" ht="17.25" customHeight="1">
      <c r="B77" s="328"/>
      <c r="C77" s="333" t="s">
        <v>1973</v>
      </c>
      <c r="D77" s="333"/>
      <c r="E77" s="333"/>
      <c r="F77" s="334" t="s">
        <v>1974</v>
      </c>
      <c r="G77" s="335"/>
      <c r="H77" s="333"/>
      <c r="I77" s="333"/>
      <c r="J77" s="333" t="s">
        <v>1975</v>
      </c>
      <c r="K77" s="330"/>
    </row>
    <row r="78" s="1" customFormat="1" ht="5.25" customHeight="1">
      <c r="B78" s="328"/>
      <c r="C78" s="336"/>
      <c r="D78" s="336"/>
      <c r="E78" s="336"/>
      <c r="F78" s="336"/>
      <c r="G78" s="337"/>
      <c r="H78" s="336"/>
      <c r="I78" s="336"/>
      <c r="J78" s="336"/>
      <c r="K78" s="330"/>
    </row>
    <row r="79" s="1" customFormat="1" ht="15" customHeight="1">
      <c r="B79" s="328"/>
      <c r="C79" s="316" t="s">
        <v>50</v>
      </c>
      <c r="D79" s="338"/>
      <c r="E79" s="338"/>
      <c r="F79" s="339" t="s">
        <v>1976</v>
      </c>
      <c r="G79" s="340"/>
      <c r="H79" s="316" t="s">
        <v>1977</v>
      </c>
      <c r="I79" s="316" t="s">
        <v>1978</v>
      </c>
      <c r="J79" s="316">
        <v>20</v>
      </c>
      <c r="K79" s="330"/>
    </row>
    <row r="80" s="1" customFormat="1" ht="15" customHeight="1">
      <c r="B80" s="328"/>
      <c r="C80" s="316" t="s">
        <v>1979</v>
      </c>
      <c r="D80" s="316"/>
      <c r="E80" s="316"/>
      <c r="F80" s="339" t="s">
        <v>1976</v>
      </c>
      <c r="G80" s="340"/>
      <c r="H80" s="316" t="s">
        <v>1980</v>
      </c>
      <c r="I80" s="316" t="s">
        <v>1978</v>
      </c>
      <c r="J80" s="316">
        <v>120</v>
      </c>
      <c r="K80" s="330"/>
    </row>
    <row r="81" s="1" customFormat="1" ht="15" customHeight="1">
      <c r="B81" s="341"/>
      <c r="C81" s="316" t="s">
        <v>1981</v>
      </c>
      <c r="D81" s="316"/>
      <c r="E81" s="316"/>
      <c r="F81" s="339" t="s">
        <v>1982</v>
      </c>
      <c r="G81" s="340"/>
      <c r="H81" s="316" t="s">
        <v>1983</v>
      </c>
      <c r="I81" s="316" t="s">
        <v>1978</v>
      </c>
      <c r="J81" s="316">
        <v>50</v>
      </c>
      <c r="K81" s="330"/>
    </row>
    <row r="82" s="1" customFormat="1" ht="15" customHeight="1">
      <c r="B82" s="341"/>
      <c r="C82" s="316" t="s">
        <v>1984</v>
      </c>
      <c r="D82" s="316"/>
      <c r="E82" s="316"/>
      <c r="F82" s="339" t="s">
        <v>1976</v>
      </c>
      <c r="G82" s="340"/>
      <c r="H82" s="316" t="s">
        <v>1985</v>
      </c>
      <c r="I82" s="316" t="s">
        <v>1986</v>
      </c>
      <c r="J82" s="316"/>
      <c r="K82" s="330"/>
    </row>
    <row r="83" s="1" customFormat="1" ht="15" customHeight="1">
      <c r="B83" s="341"/>
      <c r="C83" s="342" t="s">
        <v>1987</v>
      </c>
      <c r="D83" s="342"/>
      <c r="E83" s="342"/>
      <c r="F83" s="343" t="s">
        <v>1982</v>
      </c>
      <c r="G83" s="342"/>
      <c r="H83" s="342" t="s">
        <v>1988</v>
      </c>
      <c r="I83" s="342" t="s">
        <v>1978</v>
      </c>
      <c r="J83" s="342">
        <v>15</v>
      </c>
      <c r="K83" s="330"/>
    </row>
    <row r="84" s="1" customFormat="1" ht="15" customHeight="1">
      <c r="B84" s="341"/>
      <c r="C84" s="342" t="s">
        <v>1989</v>
      </c>
      <c r="D84" s="342"/>
      <c r="E84" s="342"/>
      <c r="F84" s="343" t="s">
        <v>1982</v>
      </c>
      <c r="G84" s="342"/>
      <c r="H84" s="342" t="s">
        <v>1990</v>
      </c>
      <c r="I84" s="342" t="s">
        <v>1978</v>
      </c>
      <c r="J84" s="342">
        <v>15</v>
      </c>
      <c r="K84" s="330"/>
    </row>
    <row r="85" s="1" customFormat="1" ht="15" customHeight="1">
      <c r="B85" s="341"/>
      <c r="C85" s="342" t="s">
        <v>1991</v>
      </c>
      <c r="D85" s="342"/>
      <c r="E85" s="342"/>
      <c r="F85" s="343" t="s">
        <v>1982</v>
      </c>
      <c r="G85" s="342"/>
      <c r="H85" s="342" t="s">
        <v>1992</v>
      </c>
      <c r="I85" s="342" t="s">
        <v>1978</v>
      </c>
      <c r="J85" s="342">
        <v>20</v>
      </c>
      <c r="K85" s="330"/>
    </row>
    <row r="86" s="1" customFormat="1" ht="15" customHeight="1">
      <c r="B86" s="341"/>
      <c r="C86" s="342" t="s">
        <v>1993</v>
      </c>
      <c r="D86" s="342"/>
      <c r="E86" s="342"/>
      <c r="F86" s="343" t="s">
        <v>1982</v>
      </c>
      <c r="G86" s="342"/>
      <c r="H86" s="342" t="s">
        <v>1994</v>
      </c>
      <c r="I86" s="342" t="s">
        <v>1978</v>
      </c>
      <c r="J86" s="342">
        <v>20</v>
      </c>
      <c r="K86" s="330"/>
    </row>
    <row r="87" s="1" customFormat="1" ht="15" customHeight="1">
      <c r="B87" s="341"/>
      <c r="C87" s="316" t="s">
        <v>1995</v>
      </c>
      <c r="D87" s="316"/>
      <c r="E87" s="316"/>
      <c r="F87" s="339" t="s">
        <v>1982</v>
      </c>
      <c r="G87" s="340"/>
      <c r="H87" s="316" t="s">
        <v>1996</v>
      </c>
      <c r="I87" s="316" t="s">
        <v>1978</v>
      </c>
      <c r="J87" s="316">
        <v>50</v>
      </c>
      <c r="K87" s="330"/>
    </row>
    <row r="88" s="1" customFormat="1" ht="15" customHeight="1">
      <c r="B88" s="341"/>
      <c r="C88" s="316" t="s">
        <v>1997</v>
      </c>
      <c r="D88" s="316"/>
      <c r="E88" s="316"/>
      <c r="F88" s="339" t="s">
        <v>1982</v>
      </c>
      <c r="G88" s="340"/>
      <c r="H88" s="316" t="s">
        <v>1998</v>
      </c>
      <c r="I88" s="316" t="s">
        <v>1978</v>
      </c>
      <c r="J88" s="316">
        <v>20</v>
      </c>
      <c r="K88" s="330"/>
    </row>
    <row r="89" s="1" customFormat="1" ht="15" customHeight="1">
      <c r="B89" s="341"/>
      <c r="C89" s="316" t="s">
        <v>1999</v>
      </c>
      <c r="D89" s="316"/>
      <c r="E89" s="316"/>
      <c r="F89" s="339" t="s">
        <v>1982</v>
      </c>
      <c r="G89" s="340"/>
      <c r="H89" s="316" t="s">
        <v>2000</v>
      </c>
      <c r="I89" s="316" t="s">
        <v>1978</v>
      </c>
      <c r="J89" s="316">
        <v>20</v>
      </c>
      <c r="K89" s="330"/>
    </row>
    <row r="90" s="1" customFormat="1" ht="15" customHeight="1">
      <c r="B90" s="341"/>
      <c r="C90" s="316" t="s">
        <v>2001</v>
      </c>
      <c r="D90" s="316"/>
      <c r="E90" s="316"/>
      <c r="F90" s="339" t="s">
        <v>1982</v>
      </c>
      <c r="G90" s="340"/>
      <c r="H90" s="316" t="s">
        <v>2002</v>
      </c>
      <c r="I90" s="316" t="s">
        <v>1978</v>
      </c>
      <c r="J90" s="316">
        <v>50</v>
      </c>
      <c r="K90" s="330"/>
    </row>
    <row r="91" s="1" customFormat="1" ht="15" customHeight="1">
      <c r="B91" s="341"/>
      <c r="C91" s="316" t="s">
        <v>2003</v>
      </c>
      <c r="D91" s="316"/>
      <c r="E91" s="316"/>
      <c r="F91" s="339" t="s">
        <v>1982</v>
      </c>
      <c r="G91" s="340"/>
      <c r="H91" s="316" t="s">
        <v>2003</v>
      </c>
      <c r="I91" s="316" t="s">
        <v>1978</v>
      </c>
      <c r="J91" s="316">
        <v>50</v>
      </c>
      <c r="K91" s="330"/>
    </row>
    <row r="92" s="1" customFormat="1" ht="15" customHeight="1">
      <c r="B92" s="341"/>
      <c r="C92" s="316" t="s">
        <v>2004</v>
      </c>
      <c r="D92" s="316"/>
      <c r="E92" s="316"/>
      <c r="F92" s="339" t="s">
        <v>1982</v>
      </c>
      <c r="G92" s="340"/>
      <c r="H92" s="316" t="s">
        <v>2005</v>
      </c>
      <c r="I92" s="316" t="s">
        <v>1978</v>
      </c>
      <c r="J92" s="316">
        <v>255</v>
      </c>
      <c r="K92" s="330"/>
    </row>
    <row r="93" s="1" customFormat="1" ht="15" customHeight="1">
      <c r="B93" s="341"/>
      <c r="C93" s="316" t="s">
        <v>2006</v>
      </c>
      <c r="D93" s="316"/>
      <c r="E93" s="316"/>
      <c r="F93" s="339" t="s">
        <v>1976</v>
      </c>
      <c r="G93" s="340"/>
      <c r="H93" s="316" t="s">
        <v>2007</v>
      </c>
      <c r="I93" s="316" t="s">
        <v>2008</v>
      </c>
      <c r="J93" s="316"/>
      <c r="K93" s="330"/>
    </row>
    <row r="94" s="1" customFormat="1" ht="15" customHeight="1">
      <c r="B94" s="341"/>
      <c r="C94" s="316" t="s">
        <v>2009</v>
      </c>
      <c r="D94" s="316"/>
      <c r="E94" s="316"/>
      <c r="F94" s="339" t="s">
        <v>1976</v>
      </c>
      <c r="G94" s="340"/>
      <c r="H94" s="316" t="s">
        <v>2010</v>
      </c>
      <c r="I94" s="316" t="s">
        <v>2011</v>
      </c>
      <c r="J94" s="316"/>
      <c r="K94" s="330"/>
    </row>
    <row r="95" s="1" customFormat="1" ht="15" customHeight="1">
      <c r="B95" s="341"/>
      <c r="C95" s="316" t="s">
        <v>2012</v>
      </c>
      <c r="D95" s="316"/>
      <c r="E95" s="316"/>
      <c r="F95" s="339" t="s">
        <v>1976</v>
      </c>
      <c r="G95" s="340"/>
      <c r="H95" s="316" t="s">
        <v>2012</v>
      </c>
      <c r="I95" s="316" t="s">
        <v>2011</v>
      </c>
      <c r="J95" s="316"/>
      <c r="K95" s="330"/>
    </row>
    <row r="96" s="1" customFormat="1" ht="15" customHeight="1">
      <c r="B96" s="341"/>
      <c r="C96" s="316" t="s">
        <v>35</v>
      </c>
      <c r="D96" s="316"/>
      <c r="E96" s="316"/>
      <c r="F96" s="339" t="s">
        <v>1976</v>
      </c>
      <c r="G96" s="340"/>
      <c r="H96" s="316" t="s">
        <v>2013</v>
      </c>
      <c r="I96" s="316" t="s">
        <v>2011</v>
      </c>
      <c r="J96" s="316"/>
      <c r="K96" s="330"/>
    </row>
    <row r="97" s="1" customFormat="1" ht="15" customHeight="1">
      <c r="B97" s="341"/>
      <c r="C97" s="316" t="s">
        <v>45</v>
      </c>
      <c r="D97" s="316"/>
      <c r="E97" s="316"/>
      <c r="F97" s="339" t="s">
        <v>1976</v>
      </c>
      <c r="G97" s="340"/>
      <c r="H97" s="316" t="s">
        <v>2014</v>
      </c>
      <c r="I97" s="316" t="s">
        <v>2011</v>
      </c>
      <c r="J97" s="316"/>
      <c r="K97" s="330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4"/>
      <c r="C100" s="324"/>
      <c r="D100" s="324"/>
      <c r="E100" s="324"/>
      <c r="F100" s="324"/>
      <c r="G100" s="324"/>
      <c r="H100" s="324"/>
      <c r="I100" s="324"/>
      <c r="J100" s="324"/>
      <c r="K100" s="324"/>
    </row>
    <row r="101" s="1" customFormat="1" ht="7.5" customHeight="1">
      <c r="B101" s="325"/>
      <c r="C101" s="326"/>
      <c r="D101" s="326"/>
      <c r="E101" s="326"/>
      <c r="F101" s="326"/>
      <c r="G101" s="326"/>
      <c r="H101" s="326"/>
      <c r="I101" s="326"/>
      <c r="J101" s="326"/>
      <c r="K101" s="327"/>
    </row>
    <row r="102" s="1" customFormat="1" ht="45" customHeight="1">
      <c r="B102" s="328"/>
      <c r="C102" s="329" t="s">
        <v>2015</v>
      </c>
      <c r="D102" s="329"/>
      <c r="E102" s="329"/>
      <c r="F102" s="329"/>
      <c r="G102" s="329"/>
      <c r="H102" s="329"/>
      <c r="I102" s="329"/>
      <c r="J102" s="329"/>
      <c r="K102" s="330"/>
    </row>
    <row r="103" s="1" customFormat="1" ht="17.25" customHeight="1">
      <c r="B103" s="328"/>
      <c r="C103" s="331" t="s">
        <v>1970</v>
      </c>
      <c r="D103" s="331"/>
      <c r="E103" s="331"/>
      <c r="F103" s="331" t="s">
        <v>1971</v>
      </c>
      <c r="G103" s="332"/>
      <c r="H103" s="331" t="s">
        <v>51</v>
      </c>
      <c r="I103" s="331" t="s">
        <v>54</v>
      </c>
      <c r="J103" s="331" t="s">
        <v>1972</v>
      </c>
      <c r="K103" s="330"/>
    </row>
    <row r="104" s="1" customFormat="1" ht="17.25" customHeight="1">
      <c r="B104" s="328"/>
      <c r="C104" s="333" t="s">
        <v>1973</v>
      </c>
      <c r="D104" s="333"/>
      <c r="E104" s="333"/>
      <c r="F104" s="334" t="s">
        <v>1974</v>
      </c>
      <c r="G104" s="335"/>
      <c r="H104" s="333"/>
      <c r="I104" s="333"/>
      <c r="J104" s="333" t="s">
        <v>1975</v>
      </c>
      <c r="K104" s="330"/>
    </row>
    <row r="105" s="1" customFormat="1" ht="5.25" customHeight="1">
      <c r="B105" s="328"/>
      <c r="C105" s="331"/>
      <c r="D105" s="331"/>
      <c r="E105" s="331"/>
      <c r="F105" s="331"/>
      <c r="G105" s="349"/>
      <c r="H105" s="331"/>
      <c r="I105" s="331"/>
      <c r="J105" s="331"/>
      <c r="K105" s="330"/>
    </row>
    <row r="106" s="1" customFormat="1" ht="15" customHeight="1">
      <c r="B106" s="328"/>
      <c r="C106" s="316" t="s">
        <v>50</v>
      </c>
      <c r="D106" s="338"/>
      <c r="E106" s="338"/>
      <c r="F106" s="339" t="s">
        <v>1976</v>
      </c>
      <c r="G106" s="316"/>
      <c r="H106" s="316" t="s">
        <v>2016</v>
      </c>
      <c r="I106" s="316" t="s">
        <v>1978</v>
      </c>
      <c r="J106" s="316">
        <v>20</v>
      </c>
      <c r="K106" s="330"/>
    </row>
    <row r="107" s="1" customFormat="1" ht="15" customHeight="1">
      <c r="B107" s="328"/>
      <c r="C107" s="316" t="s">
        <v>1979</v>
      </c>
      <c r="D107" s="316"/>
      <c r="E107" s="316"/>
      <c r="F107" s="339" t="s">
        <v>1976</v>
      </c>
      <c r="G107" s="316"/>
      <c r="H107" s="316" t="s">
        <v>2016</v>
      </c>
      <c r="I107" s="316" t="s">
        <v>1978</v>
      </c>
      <c r="J107" s="316">
        <v>120</v>
      </c>
      <c r="K107" s="330"/>
    </row>
    <row r="108" s="1" customFormat="1" ht="15" customHeight="1">
      <c r="B108" s="341"/>
      <c r="C108" s="316" t="s">
        <v>1981</v>
      </c>
      <c r="D108" s="316"/>
      <c r="E108" s="316"/>
      <c r="F108" s="339" t="s">
        <v>1982</v>
      </c>
      <c r="G108" s="316"/>
      <c r="H108" s="316" t="s">
        <v>2016</v>
      </c>
      <c r="I108" s="316" t="s">
        <v>1978</v>
      </c>
      <c r="J108" s="316">
        <v>50</v>
      </c>
      <c r="K108" s="330"/>
    </row>
    <row r="109" s="1" customFormat="1" ht="15" customHeight="1">
      <c r="B109" s="341"/>
      <c r="C109" s="316" t="s">
        <v>1984</v>
      </c>
      <c r="D109" s="316"/>
      <c r="E109" s="316"/>
      <c r="F109" s="339" t="s">
        <v>1976</v>
      </c>
      <c r="G109" s="316"/>
      <c r="H109" s="316" t="s">
        <v>2016</v>
      </c>
      <c r="I109" s="316" t="s">
        <v>1986</v>
      </c>
      <c r="J109" s="316"/>
      <c r="K109" s="330"/>
    </row>
    <row r="110" s="1" customFormat="1" ht="15" customHeight="1">
      <c r="B110" s="341"/>
      <c r="C110" s="316" t="s">
        <v>1995</v>
      </c>
      <c r="D110" s="316"/>
      <c r="E110" s="316"/>
      <c r="F110" s="339" t="s">
        <v>1982</v>
      </c>
      <c r="G110" s="316"/>
      <c r="H110" s="316" t="s">
        <v>2016</v>
      </c>
      <c r="I110" s="316" t="s">
        <v>1978</v>
      </c>
      <c r="J110" s="316">
        <v>50</v>
      </c>
      <c r="K110" s="330"/>
    </row>
    <row r="111" s="1" customFormat="1" ht="15" customHeight="1">
      <c r="B111" s="341"/>
      <c r="C111" s="316" t="s">
        <v>2003</v>
      </c>
      <c r="D111" s="316"/>
      <c r="E111" s="316"/>
      <c r="F111" s="339" t="s">
        <v>1982</v>
      </c>
      <c r="G111" s="316"/>
      <c r="H111" s="316" t="s">
        <v>2016</v>
      </c>
      <c r="I111" s="316" t="s">
        <v>1978</v>
      </c>
      <c r="J111" s="316">
        <v>50</v>
      </c>
      <c r="K111" s="330"/>
    </row>
    <row r="112" s="1" customFormat="1" ht="15" customHeight="1">
      <c r="B112" s="341"/>
      <c r="C112" s="316" t="s">
        <v>2001</v>
      </c>
      <c r="D112" s="316"/>
      <c r="E112" s="316"/>
      <c r="F112" s="339" t="s">
        <v>1982</v>
      </c>
      <c r="G112" s="316"/>
      <c r="H112" s="316" t="s">
        <v>2016</v>
      </c>
      <c r="I112" s="316" t="s">
        <v>1978</v>
      </c>
      <c r="J112" s="316">
        <v>50</v>
      </c>
      <c r="K112" s="330"/>
    </row>
    <row r="113" s="1" customFormat="1" ht="15" customHeight="1">
      <c r="B113" s="341"/>
      <c r="C113" s="316" t="s">
        <v>50</v>
      </c>
      <c r="D113" s="316"/>
      <c r="E113" s="316"/>
      <c r="F113" s="339" t="s">
        <v>1976</v>
      </c>
      <c r="G113" s="316"/>
      <c r="H113" s="316" t="s">
        <v>2017</v>
      </c>
      <c r="I113" s="316" t="s">
        <v>1978</v>
      </c>
      <c r="J113" s="316">
        <v>20</v>
      </c>
      <c r="K113" s="330"/>
    </row>
    <row r="114" s="1" customFormat="1" ht="15" customHeight="1">
      <c r="B114" s="341"/>
      <c r="C114" s="316" t="s">
        <v>2018</v>
      </c>
      <c r="D114" s="316"/>
      <c r="E114" s="316"/>
      <c r="F114" s="339" t="s">
        <v>1976</v>
      </c>
      <c r="G114" s="316"/>
      <c r="H114" s="316" t="s">
        <v>2019</v>
      </c>
      <c r="I114" s="316" t="s">
        <v>1978</v>
      </c>
      <c r="J114" s="316">
        <v>120</v>
      </c>
      <c r="K114" s="330"/>
    </row>
    <row r="115" s="1" customFormat="1" ht="15" customHeight="1">
      <c r="B115" s="341"/>
      <c r="C115" s="316" t="s">
        <v>35</v>
      </c>
      <c r="D115" s="316"/>
      <c r="E115" s="316"/>
      <c r="F115" s="339" t="s">
        <v>1976</v>
      </c>
      <c r="G115" s="316"/>
      <c r="H115" s="316" t="s">
        <v>2020</v>
      </c>
      <c r="I115" s="316" t="s">
        <v>2011</v>
      </c>
      <c r="J115" s="316"/>
      <c r="K115" s="330"/>
    </row>
    <row r="116" s="1" customFormat="1" ht="15" customHeight="1">
      <c r="B116" s="341"/>
      <c r="C116" s="316" t="s">
        <v>45</v>
      </c>
      <c r="D116" s="316"/>
      <c r="E116" s="316"/>
      <c r="F116" s="339" t="s">
        <v>1976</v>
      </c>
      <c r="G116" s="316"/>
      <c r="H116" s="316" t="s">
        <v>2021</v>
      </c>
      <c r="I116" s="316" t="s">
        <v>2011</v>
      </c>
      <c r="J116" s="316"/>
      <c r="K116" s="330"/>
    </row>
    <row r="117" s="1" customFormat="1" ht="15" customHeight="1">
      <c r="B117" s="341"/>
      <c r="C117" s="316" t="s">
        <v>54</v>
      </c>
      <c r="D117" s="316"/>
      <c r="E117" s="316"/>
      <c r="F117" s="339" t="s">
        <v>1976</v>
      </c>
      <c r="G117" s="316"/>
      <c r="H117" s="316" t="s">
        <v>2022</v>
      </c>
      <c r="I117" s="316" t="s">
        <v>2023</v>
      </c>
      <c r="J117" s="316"/>
      <c r="K117" s="330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52"/>
      <c r="D119" s="352"/>
      <c r="E119" s="352"/>
      <c r="F119" s="353"/>
      <c r="G119" s="352"/>
      <c r="H119" s="352"/>
      <c r="I119" s="352"/>
      <c r="J119" s="352"/>
      <c r="K119" s="351"/>
    </row>
    <row r="120" s="1" customFormat="1" ht="18.75" customHeight="1">
      <c r="B120" s="324"/>
      <c r="C120" s="324"/>
      <c r="D120" s="324"/>
      <c r="E120" s="324"/>
      <c r="F120" s="324"/>
      <c r="G120" s="324"/>
      <c r="H120" s="324"/>
      <c r="I120" s="324"/>
      <c r="J120" s="324"/>
      <c r="K120" s="324"/>
    </row>
    <row r="121" s="1" customFormat="1" ht="7.5" customHeight="1">
      <c r="B121" s="354"/>
      <c r="C121" s="355"/>
      <c r="D121" s="355"/>
      <c r="E121" s="355"/>
      <c r="F121" s="355"/>
      <c r="G121" s="355"/>
      <c r="H121" s="355"/>
      <c r="I121" s="355"/>
      <c r="J121" s="355"/>
      <c r="K121" s="356"/>
    </row>
    <row r="122" s="1" customFormat="1" ht="45" customHeight="1">
      <c r="B122" s="357"/>
      <c r="C122" s="307" t="s">
        <v>2024</v>
      </c>
      <c r="D122" s="307"/>
      <c r="E122" s="307"/>
      <c r="F122" s="307"/>
      <c r="G122" s="307"/>
      <c r="H122" s="307"/>
      <c r="I122" s="307"/>
      <c r="J122" s="307"/>
      <c r="K122" s="358"/>
    </row>
    <row r="123" s="1" customFormat="1" ht="17.25" customHeight="1">
      <c r="B123" s="359"/>
      <c r="C123" s="331" t="s">
        <v>1970</v>
      </c>
      <c r="D123" s="331"/>
      <c r="E123" s="331"/>
      <c r="F123" s="331" t="s">
        <v>1971</v>
      </c>
      <c r="G123" s="332"/>
      <c r="H123" s="331" t="s">
        <v>51</v>
      </c>
      <c r="I123" s="331" t="s">
        <v>54</v>
      </c>
      <c r="J123" s="331" t="s">
        <v>1972</v>
      </c>
      <c r="K123" s="360"/>
    </row>
    <row r="124" s="1" customFormat="1" ht="17.25" customHeight="1">
      <c r="B124" s="359"/>
      <c r="C124" s="333" t="s">
        <v>1973</v>
      </c>
      <c r="D124" s="333"/>
      <c r="E124" s="333"/>
      <c r="F124" s="334" t="s">
        <v>1974</v>
      </c>
      <c r="G124" s="335"/>
      <c r="H124" s="333"/>
      <c r="I124" s="333"/>
      <c r="J124" s="333" t="s">
        <v>1975</v>
      </c>
      <c r="K124" s="360"/>
    </row>
    <row r="125" s="1" customFormat="1" ht="5.25" customHeight="1">
      <c r="B125" s="361"/>
      <c r="C125" s="336"/>
      <c r="D125" s="336"/>
      <c r="E125" s="336"/>
      <c r="F125" s="336"/>
      <c r="G125" s="362"/>
      <c r="H125" s="336"/>
      <c r="I125" s="336"/>
      <c r="J125" s="336"/>
      <c r="K125" s="363"/>
    </row>
    <row r="126" s="1" customFormat="1" ht="15" customHeight="1">
      <c r="B126" s="361"/>
      <c r="C126" s="316" t="s">
        <v>1979</v>
      </c>
      <c r="D126" s="338"/>
      <c r="E126" s="338"/>
      <c r="F126" s="339" t="s">
        <v>1976</v>
      </c>
      <c r="G126" s="316"/>
      <c r="H126" s="316" t="s">
        <v>2016</v>
      </c>
      <c r="I126" s="316" t="s">
        <v>1978</v>
      </c>
      <c r="J126" s="316">
        <v>120</v>
      </c>
      <c r="K126" s="364"/>
    </row>
    <row r="127" s="1" customFormat="1" ht="15" customHeight="1">
      <c r="B127" s="361"/>
      <c r="C127" s="316" t="s">
        <v>2025</v>
      </c>
      <c r="D127" s="316"/>
      <c r="E127" s="316"/>
      <c r="F127" s="339" t="s">
        <v>1976</v>
      </c>
      <c r="G127" s="316"/>
      <c r="H127" s="316" t="s">
        <v>2026</v>
      </c>
      <c r="I127" s="316" t="s">
        <v>1978</v>
      </c>
      <c r="J127" s="316" t="s">
        <v>2027</v>
      </c>
      <c r="K127" s="364"/>
    </row>
    <row r="128" s="1" customFormat="1" ht="15" customHeight="1">
      <c r="B128" s="361"/>
      <c r="C128" s="316" t="s">
        <v>82</v>
      </c>
      <c r="D128" s="316"/>
      <c r="E128" s="316"/>
      <c r="F128" s="339" t="s">
        <v>1976</v>
      </c>
      <c r="G128" s="316"/>
      <c r="H128" s="316" t="s">
        <v>2028</v>
      </c>
      <c r="I128" s="316" t="s">
        <v>1978</v>
      </c>
      <c r="J128" s="316" t="s">
        <v>2027</v>
      </c>
      <c r="K128" s="364"/>
    </row>
    <row r="129" s="1" customFormat="1" ht="15" customHeight="1">
      <c r="B129" s="361"/>
      <c r="C129" s="316" t="s">
        <v>1987</v>
      </c>
      <c r="D129" s="316"/>
      <c r="E129" s="316"/>
      <c r="F129" s="339" t="s">
        <v>1982</v>
      </c>
      <c r="G129" s="316"/>
      <c r="H129" s="316" t="s">
        <v>1988</v>
      </c>
      <c r="I129" s="316" t="s">
        <v>1978</v>
      </c>
      <c r="J129" s="316">
        <v>15</v>
      </c>
      <c r="K129" s="364"/>
    </row>
    <row r="130" s="1" customFormat="1" ht="15" customHeight="1">
      <c r="B130" s="361"/>
      <c r="C130" s="342" t="s">
        <v>1989</v>
      </c>
      <c r="D130" s="342"/>
      <c r="E130" s="342"/>
      <c r="F130" s="343" t="s">
        <v>1982</v>
      </c>
      <c r="G130" s="342"/>
      <c r="H130" s="342" t="s">
        <v>1990</v>
      </c>
      <c r="I130" s="342" t="s">
        <v>1978</v>
      </c>
      <c r="J130" s="342">
        <v>15</v>
      </c>
      <c r="K130" s="364"/>
    </row>
    <row r="131" s="1" customFormat="1" ht="15" customHeight="1">
      <c r="B131" s="361"/>
      <c r="C131" s="342" t="s">
        <v>1991</v>
      </c>
      <c r="D131" s="342"/>
      <c r="E131" s="342"/>
      <c r="F131" s="343" t="s">
        <v>1982</v>
      </c>
      <c r="G131" s="342"/>
      <c r="H131" s="342" t="s">
        <v>1992</v>
      </c>
      <c r="I131" s="342" t="s">
        <v>1978</v>
      </c>
      <c r="J131" s="342">
        <v>20</v>
      </c>
      <c r="K131" s="364"/>
    </row>
    <row r="132" s="1" customFormat="1" ht="15" customHeight="1">
      <c r="B132" s="361"/>
      <c r="C132" s="342" t="s">
        <v>1993</v>
      </c>
      <c r="D132" s="342"/>
      <c r="E132" s="342"/>
      <c r="F132" s="343" t="s">
        <v>1982</v>
      </c>
      <c r="G132" s="342"/>
      <c r="H132" s="342" t="s">
        <v>1994</v>
      </c>
      <c r="I132" s="342" t="s">
        <v>1978</v>
      </c>
      <c r="J132" s="342">
        <v>20</v>
      </c>
      <c r="K132" s="364"/>
    </row>
    <row r="133" s="1" customFormat="1" ht="15" customHeight="1">
      <c r="B133" s="361"/>
      <c r="C133" s="316" t="s">
        <v>1981</v>
      </c>
      <c r="D133" s="316"/>
      <c r="E133" s="316"/>
      <c r="F133" s="339" t="s">
        <v>1982</v>
      </c>
      <c r="G133" s="316"/>
      <c r="H133" s="316" t="s">
        <v>2016</v>
      </c>
      <c r="I133" s="316" t="s">
        <v>1978</v>
      </c>
      <c r="J133" s="316">
        <v>50</v>
      </c>
      <c r="K133" s="364"/>
    </row>
    <row r="134" s="1" customFormat="1" ht="15" customHeight="1">
      <c r="B134" s="361"/>
      <c r="C134" s="316" t="s">
        <v>1995</v>
      </c>
      <c r="D134" s="316"/>
      <c r="E134" s="316"/>
      <c r="F134" s="339" t="s">
        <v>1982</v>
      </c>
      <c r="G134" s="316"/>
      <c r="H134" s="316" t="s">
        <v>2016</v>
      </c>
      <c r="I134" s="316" t="s">
        <v>1978</v>
      </c>
      <c r="J134" s="316">
        <v>50</v>
      </c>
      <c r="K134" s="364"/>
    </row>
    <row r="135" s="1" customFormat="1" ht="15" customHeight="1">
      <c r="B135" s="361"/>
      <c r="C135" s="316" t="s">
        <v>2001</v>
      </c>
      <c r="D135" s="316"/>
      <c r="E135" s="316"/>
      <c r="F135" s="339" t="s">
        <v>1982</v>
      </c>
      <c r="G135" s="316"/>
      <c r="H135" s="316" t="s">
        <v>2016</v>
      </c>
      <c r="I135" s="316" t="s">
        <v>1978</v>
      </c>
      <c r="J135" s="316">
        <v>50</v>
      </c>
      <c r="K135" s="364"/>
    </row>
    <row r="136" s="1" customFormat="1" ht="15" customHeight="1">
      <c r="B136" s="361"/>
      <c r="C136" s="316" t="s">
        <v>2003</v>
      </c>
      <c r="D136" s="316"/>
      <c r="E136" s="316"/>
      <c r="F136" s="339" t="s">
        <v>1982</v>
      </c>
      <c r="G136" s="316"/>
      <c r="H136" s="316" t="s">
        <v>2016</v>
      </c>
      <c r="I136" s="316" t="s">
        <v>1978</v>
      </c>
      <c r="J136" s="316">
        <v>50</v>
      </c>
      <c r="K136" s="364"/>
    </row>
    <row r="137" s="1" customFormat="1" ht="15" customHeight="1">
      <c r="B137" s="361"/>
      <c r="C137" s="316" t="s">
        <v>2004</v>
      </c>
      <c r="D137" s="316"/>
      <c r="E137" s="316"/>
      <c r="F137" s="339" t="s">
        <v>1982</v>
      </c>
      <c r="G137" s="316"/>
      <c r="H137" s="316" t="s">
        <v>2029</v>
      </c>
      <c r="I137" s="316" t="s">
        <v>1978</v>
      </c>
      <c r="J137" s="316">
        <v>255</v>
      </c>
      <c r="K137" s="364"/>
    </row>
    <row r="138" s="1" customFormat="1" ht="15" customHeight="1">
      <c r="B138" s="361"/>
      <c r="C138" s="316" t="s">
        <v>2006</v>
      </c>
      <c r="D138" s="316"/>
      <c r="E138" s="316"/>
      <c r="F138" s="339" t="s">
        <v>1976</v>
      </c>
      <c r="G138" s="316"/>
      <c r="H138" s="316" t="s">
        <v>2030</v>
      </c>
      <c r="I138" s="316" t="s">
        <v>2008</v>
      </c>
      <c r="J138" s="316"/>
      <c r="K138" s="364"/>
    </row>
    <row r="139" s="1" customFormat="1" ht="15" customHeight="1">
      <c r="B139" s="361"/>
      <c r="C139" s="316" t="s">
        <v>2009</v>
      </c>
      <c r="D139" s="316"/>
      <c r="E139" s="316"/>
      <c r="F139" s="339" t="s">
        <v>1976</v>
      </c>
      <c r="G139" s="316"/>
      <c r="H139" s="316" t="s">
        <v>2031</v>
      </c>
      <c r="I139" s="316" t="s">
        <v>2011</v>
      </c>
      <c r="J139" s="316"/>
      <c r="K139" s="364"/>
    </row>
    <row r="140" s="1" customFormat="1" ht="15" customHeight="1">
      <c r="B140" s="361"/>
      <c r="C140" s="316" t="s">
        <v>2012</v>
      </c>
      <c r="D140" s="316"/>
      <c r="E140" s="316"/>
      <c r="F140" s="339" t="s">
        <v>1976</v>
      </c>
      <c r="G140" s="316"/>
      <c r="H140" s="316" t="s">
        <v>2012</v>
      </c>
      <c r="I140" s="316" t="s">
        <v>2011</v>
      </c>
      <c r="J140" s="316"/>
      <c r="K140" s="364"/>
    </row>
    <row r="141" s="1" customFormat="1" ht="15" customHeight="1">
      <c r="B141" s="361"/>
      <c r="C141" s="316" t="s">
        <v>35</v>
      </c>
      <c r="D141" s="316"/>
      <c r="E141" s="316"/>
      <c r="F141" s="339" t="s">
        <v>1976</v>
      </c>
      <c r="G141" s="316"/>
      <c r="H141" s="316" t="s">
        <v>2032</v>
      </c>
      <c r="I141" s="316" t="s">
        <v>2011</v>
      </c>
      <c r="J141" s="316"/>
      <c r="K141" s="364"/>
    </row>
    <row r="142" s="1" customFormat="1" ht="15" customHeight="1">
      <c r="B142" s="361"/>
      <c r="C142" s="316" t="s">
        <v>2033</v>
      </c>
      <c r="D142" s="316"/>
      <c r="E142" s="316"/>
      <c r="F142" s="339" t="s">
        <v>1976</v>
      </c>
      <c r="G142" s="316"/>
      <c r="H142" s="316" t="s">
        <v>2034</v>
      </c>
      <c r="I142" s="316" t="s">
        <v>2011</v>
      </c>
      <c r="J142" s="316"/>
      <c r="K142" s="364"/>
    </row>
    <row r="143" s="1" customFormat="1" ht="15" customHeight="1">
      <c r="B143" s="365"/>
      <c r="C143" s="366"/>
      <c r="D143" s="366"/>
      <c r="E143" s="366"/>
      <c r="F143" s="366"/>
      <c r="G143" s="366"/>
      <c r="H143" s="366"/>
      <c r="I143" s="366"/>
      <c r="J143" s="366"/>
      <c r="K143" s="367"/>
    </row>
    <row r="144" s="1" customFormat="1" ht="18.75" customHeight="1">
      <c r="B144" s="352"/>
      <c r="C144" s="352"/>
      <c r="D144" s="352"/>
      <c r="E144" s="352"/>
      <c r="F144" s="353"/>
      <c r="G144" s="352"/>
      <c r="H144" s="352"/>
      <c r="I144" s="352"/>
      <c r="J144" s="352"/>
      <c r="K144" s="352"/>
    </row>
    <row r="145" s="1" customFormat="1" ht="18.75" customHeight="1">
      <c r="B145" s="324"/>
      <c r="C145" s="324"/>
      <c r="D145" s="324"/>
      <c r="E145" s="324"/>
      <c r="F145" s="324"/>
      <c r="G145" s="324"/>
      <c r="H145" s="324"/>
      <c r="I145" s="324"/>
      <c r="J145" s="324"/>
      <c r="K145" s="324"/>
    </row>
    <row r="146" s="1" customFormat="1" ht="7.5" customHeight="1">
      <c r="B146" s="325"/>
      <c r="C146" s="326"/>
      <c r="D146" s="326"/>
      <c r="E146" s="326"/>
      <c r="F146" s="326"/>
      <c r="G146" s="326"/>
      <c r="H146" s="326"/>
      <c r="I146" s="326"/>
      <c r="J146" s="326"/>
      <c r="K146" s="327"/>
    </row>
    <row r="147" s="1" customFormat="1" ht="45" customHeight="1">
      <c r="B147" s="328"/>
      <c r="C147" s="329" t="s">
        <v>2035</v>
      </c>
      <c r="D147" s="329"/>
      <c r="E147" s="329"/>
      <c r="F147" s="329"/>
      <c r="G147" s="329"/>
      <c r="H147" s="329"/>
      <c r="I147" s="329"/>
      <c r="J147" s="329"/>
      <c r="K147" s="330"/>
    </row>
    <row r="148" s="1" customFormat="1" ht="17.25" customHeight="1">
      <c r="B148" s="328"/>
      <c r="C148" s="331" t="s">
        <v>1970</v>
      </c>
      <c r="D148" s="331"/>
      <c r="E148" s="331"/>
      <c r="F148" s="331" t="s">
        <v>1971</v>
      </c>
      <c r="G148" s="332"/>
      <c r="H148" s="331" t="s">
        <v>51</v>
      </c>
      <c r="I148" s="331" t="s">
        <v>54</v>
      </c>
      <c r="J148" s="331" t="s">
        <v>1972</v>
      </c>
      <c r="K148" s="330"/>
    </row>
    <row r="149" s="1" customFormat="1" ht="17.25" customHeight="1">
      <c r="B149" s="328"/>
      <c r="C149" s="333" t="s">
        <v>1973</v>
      </c>
      <c r="D149" s="333"/>
      <c r="E149" s="333"/>
      <c r="F149" s="334" t="s">
        <v>1974</v>
      </c>
      <c r="G149" s="335"/>
      <c r="H149" s="333"/>
      <c r="I149" s="333"/>
      <c r="J149" s="333" t="s">
        <v>1975</v>
      </c>
      <c r="K149" s="330"/>
    </row>
    <row r="150" s="1" customFormat="1" ht="5.25" customHeight="1">
      <c r="B150" s="341"/>
      <c r="C150" s="336"/>
      <c r="D150" s="336"/>
      <c r="E150" s="336"/>
      <c r="F150" s="336"/>
      <c r="G150" s="337"/>
      <c r="H150" s="336"/>
      <c r="I150" s="336"/>
      <c r="J150" s="336"/>
      <c r="K150" s="364"/>
    </row>
    <row r="151" s="1" customFormat="1" ht="15" customHeight="1">
      <c r="B151" s="341"/>
      <c r="C151" s="368" t="s">
        <v>1979</v>
      </c>
      <c r="D151" s="316"/>
      <c r="E151" s="316"/>
      <c r="F151" s="369" t="s">
        <v>1976</v>
      </c>
      <c r="G151" s="316"/>
      <c r="H151" s="368" t="s">
        <v>2016</v>
      </c>
      <c r="I151" s="368" t="s">
        <v>1978</v>
      </c>
      <c r="J151" s="368">
        <v>120</v>
      </c>
      <c r="K151" s="364"/>
    </row>
    <row r="152" s="1" customFormat="1" ht="15" customHeight="1">
      <c r="B152" s="341"/>
      <c r="C152" s="368" t="s">
        <v>2025</v>
      </c>
      <c r="D152" s="316"/>
      <c r="E152" s="316"/>
      <c r="F152" s="369" t="s">
        <v>1976</v>
      </c>
      <c r="G152" s="316"/>
      <c r="H152" s="368" t="s">
        <v>2036</v>
      </c>
      <c r="I152" s="368" t="s">
        <v>1978</v>
      </c>
      <c r="J152" s="368" t="s">
        <v>2027</v>
      </c>
      <c r="K152" s="364"/>
    </row>
    <row r="153" s="1" customFormat="1" ht="15" customHeight="1">
      <c r="B153" s="341"/>
      <c r="C153" s="368" t="s">
        <v>82</v>
      </c>
      <c r="D153" s="316"/>
      <c r="E153" s="316"/>
      <c r="F153" s="369" t="s">
        <v>1976</v>
      </c>
      <c r="G153" s="316"/>
      <c r="H153" s="368" t="s">
        <v>2037</v>
      </c>
      <c r="I153" s="368" t="s">
        <v>1978</v>
      </c>
      <c r="J153" s="368" t="s">
        <v>2027</v>
      </c>
      <c r="K153" s="364"/>
    </row>
    <row r="154" s="1" customFormat="1" ht="15" customHeight="1">
      <c r="B154" s="341"/>
      <c r="C154" s="368" t="s">
        <v>1981</v>
      </c>
      <c r="D154" s="316"/>
      <c r="E154" s="316"/>
      <c r="F154" s="369" t="s">
        <v>1982</v>
      </c>
      <c r="G154" s="316"/>
      <c r="H154" s="368" t="s">
        <v>2016</v>
      </c>
      <c r="I154" s="368" t="s">
        <v>1978</v>
      </c>
      <c r="J154" s="368">
        <v>50</v>
      </c>
      <c r="K154" s="364"/>
    </row>
    <row r="155" s="1" customFormat="1" ht="15" customHeight="1">
      <c r="B155" s="341"/>
      <c r="C155" s="368" t="s">
        <v>1984</v>
      </c>
      <c r="D155" s="316"/>
      <c r="E155" s="316"/>
      <c r="F155" s="369" t="s">
        <v>1976</v>
      </c>
      <c r="G155" s="316"/>
      <c r="H155" s="368" t="s">
        <v>2016</v>
      </c>
      <c r="I155" s="368" t="s">
        <v>1986</v>
      </c>
      <c r="J155" s="368"/>
      <c r="K155" s="364"/>
    </row>
    <row r="156" s="1" customFormat="1" ht="15" customHeight="1">
      <c r="B156" s="341"/>
      <c r="C156" s="368" t="s">
        <v>1995</v>
      </c>
      <c r="D156" s="316"/>
      <c r="E156" s="316"/>
      <c r="F156" s="369" t="s">
        <v>1982</v>
      </c>
      <c r="G156" s="316"/>
      <c r="H156" s="368" t="s">
        <v>2016</v>
      </c>
      <c r="I156" s="368" t="s">
        <v>1978</v>
      </c>
      <c r="J156" s="368">
        <v>50</v>
      </c>
      <c r="K156" s="364"/>
    </row>
    <row r="157" s="1" customFormat="1" ht="15" customHeight="1">
      <c r="B157" s="341"/>
      <c r="C157" s="368" t="s">
        <v>2003</v>
      </c>
      <c r="D157" s="316"/>
      <c r="E157" s="316"/>
      <c r="F157" s="369" t="s">
        <v>1982</v>
      </c>
      <c r="G157" s="316"/>
      <c r="H157" s="368" t="s">
        <v>2016</v>
      </c>
      <c r="I157" s="368" t="s">
        <v>1978</v>
      </c>
      <c r="J157" s="368">
        <v>50</v>
      </c>
      <c r="K157" s="364"/>
    </row>
    <row r="158" s="1" customFormat="1" ht="15" customHeight="1">
      <c r="B158" s="341"/>
      <c r="C158" s="368" t="s">
        <v>2001</v>
      </c>
      <c r="D158" s="316"/>
      <c r="E158" s="316"/>
      <c r="F158" s="369" t="s">
        <v>1982</v>
      </c>
      <c r="G158" s="316"/>
      <c r="H158" s="368" t="s">
        <v>2016</v>
      </c>
      <c r="I158" s="368" t="s">
        <v>1978</v>
      </c>
      <c r="J158" s="368">
        <v>50</v>
      </c>
      <c r="K158" s="364"/>
    </row>
    <row r="159" s="1" customFormat="1" ht="15" customHeight="1">
      <c r="B159" s="341"/>
      <c r="C159" s="368" t="s">
        <v>113</v>
      </c>
      <c r="D159" s="316"/>
      <c r="E159" s="316"/>
      <c r="F159" s="369" t="s">
        <v>1976</v>
      </c>
      <c r="G159" s="316"/>
      <c r="H159" s="368" t="s">
        <v>2038</v>
      </c>
      <c r="I159" s="368" t="s">
        <v>1978</v>
      </c>
      <c r="J159" s="368" t="s">
        <v>2039</v>
      </c>
      <c r="K159" s="364"/>
    </row>
    <row r="160" s="1" customFormat="1" ht="15" customHeight="1">
      <c r="B160" s="341"/>
      <c r="C160" s="368" t="s">
        <v>2040</v>
      </c>
      <c r="D160" s="316"/>
      <c r="E160" s="316"/>
      <c r="F160" s="369" t="s">
        <v>1976</v>
      </c>
      <c r="G160" s="316"/>
      <c r="H160" s="368" t="s">
        <v>2041</v>
      </c>
      <c r="I160" s="368" t="s">
        <v>2011</v>
      </c>
      <c r="J160" s="368"/>
      <c r="K160" s="364"/>
    </row>
    <row r="161" s="1" customFormat="1" ht="15" customHeight="1">
      <c r="B161" s="370"/>
      <c r="C161" s="350"/>
      <c r="D161" s="350"/>
      <c r="E161" s="350"/>
      <c r="F161" s="350"/>
      <c r="G161" s="350"/>
      <c r="H161" s="350"/>
      <c r="I161" s="350"/>
      <c r="J161" s="350"/>
      <c r="K161" s="371"/>
    </row>
    <row r="162" s="1" customFormat="1" ht="18.75" customHeight="1">
      <c r="B162" s="352"/>
      <c r="C162" s="362"/>
      <c r="D162" s="362"/>
      <c r="E162" s="362"/>
      <c r="F162" s="372"/>
      <c r="G162" s="362"/>
      <c r="H162" s="362"/>
      <c r="I162" s="362"/>
      <c r="J162" s="362"/>
      <c r="K162" s="352"/>
    </row>
    <row r="163" s="1" customFormat="1" ht="18.75" customHeight="1">
      <c r="B163" s="324"/>
      <c r="C163" s="324"/>
      <c r="D163" s="324"/>
      <c r="E163" s="324"/>
      <c r="F163" s="324"/>
      <c r="G163" s="324"/>
      <c r="H163" s="324"/>
      <c r="I163" s="324"/>
      <c r="J163" s="324"/>
      <c r="K163" s="324"/>
    </row>
    <row r="164" s="1" customFormat="1" ht="7.5" customHeight="1">
      <c r="B164" s="303"/>
      <c r="C164" s="304"/>
      <c r="D164" s="304"/>
      <c r="E164" s="304"/>
      <c r="F164" s="304"/>
      <c r="G164" s="304"/>
      <c r="H164" s="304"/>
      <c r="I164" s="304"/>
      <c r="J164" s="304"/>
      <c r="K164" s="305"/>
    </row>
    <row r="165" s="1" customFormat="1" ht="45" customHeight="1">
      <c r="B165" s="306"/>
      <c r="C165" s="307" t="s">
        <v>2042</v>
      </c>
      <c r="D165" s="307"/>
      <c r="E165" s="307"/>
      <c r="F165" s="307"/>
      <c r="G165" s="307"/>
      <c r="H165" s="307"/>
      <c r="I165" s="307"/>
      <c r="J165" s="307"/>
      <c r="K165" s="308"/>
    </row>
    <row r="166" s="1" customFormat="1" ht="17.25" customHeight="1">
      <c r="B166" s="306"/>
      <c r="C166" s="331" t="s">
        <v>1970</v>
      </c>
      <c r="D166" s="331"/>
      <c r="E166" s="331"/>
      <c r="F166" s="331" t="s">
        <v>1971</v>
      </c>
      <c r="G166" s="373"/>
      <c r="H166" s="374" t="s">
        <v>51</v>
      </c>
      <c r="I166" s="374" t="s">
        <v>54</v>
      </c>
      <c r="J166" s="331" t="s">
        <v>1972</v>
      </c>
      <c r="K166" s="308"/>
    </row>
    <row r="167" s="1" customFormat="1" ht="17.25" customHeight="1">
      <c r="B167" s="309"/>
      <c r="C167" s="333" t="s">
        <v>1973</v>
      </c>
      <c r="D167" s="333"/>
      <c r="E167" s="333"/>
      <c r="F167" s="334" t="s">
        <v>1974</v>
      </c>
      <c r="G167" s="375"/>
      <c r="H167" s="376"/>
      <c r="I167" s="376"/>
      <c r="J167" s="333" t="s">
        <v>1975</v>
      </c>
      <c r="K167" s="311"/>
    </row>
    <row r="168" s="1" customFormat="1" ht="5.25" customHeight="1">
      <c r="B168" s="341"/>
      <c r="C168" s="336"/>
      <c r="D168" s="336"/>
      <c r="E168" s="336"/>
      <c r="F168" s="336"/>
      <c r="G168" s="337"/>
      <c r="H168" s="336"/>
      <c r="I168" s="336"/>
      <c r="J168" s="336"/>
      <c r="K168" s="364"/>
    </row>
    <row r="169" s="1" customFormat="1" ht="15" customHeight="1">
      <c r="B169" s="341"/>
      <c r="C169" s="316" t="s">
        <v>1979</v>
      </c>
      <c r="D169" s="316"/>
      <c r="E169" s="316"/>
      <c r="F169" s="339" t="s">
        <v>1976</v>
      </c>
      <c r="G169" s="316"/>
      <c r="H169" s="316" t="s">
        <v>2016</v>
      </c>
      <c r="I169" s="316" t="s">
        <v>1978</v>
      </c>
      <c r="J169" s="316">
        <v>120</v>
      </c>
      <c r="K169" s="364"/>
    </row>
    <row r="170" s="1" customFormat="1" ht="15" customHeight="1">
      <c r="B170" s="341"/>
      <c r="C170" s="316" t="s">
        <v>2025</v>
      </c>
      <c r="D170" s="316"/>
      <c r="E170" s="316"/>
      <c r="F170" s="339" t="s">
        <v>1976</v>
      </c>
      <c r="G170" s="316"/>
      <c r="H170" s="316" t="s">
        <v>2026</v>
      </c>
      <c r="I170" s="316" t="s">
        <v>1978</v>
      </c>
      <c r="J170" s="316" t="s">
        <v>2027</v>
      </c>
      <c r="K170" s="364"/>
    </row>
    <row r="171" s="1" customFormat="1" ht="15" customHeight="1">
      <c r="B171" s="341"/>
      <c r="C171" s="316" t="s">
        <v>82</v>
      </c>
      <c r="D171" s="316"/>
      <c r="E171" s="316"/>
      <c r="F171" s="339" t="s">
        <v>1976</v>
      </c>
      <c r="G171" s="316"/>
      <c r="H171" s="316" t="s">
        <v>2043</v>
      </c>
      <c r="I171" s="316" t="s">
        <v>1978</v>
      </c>
      <c r="J171" s="316" t="s">
        <v>2027</v>
      </c>
      <c r="K171" s="364"/>
    </row>
    <row r="172" s="1" customFormat="1" ht="15" customHeight="1">
      <c r="B172" s="341"/>
      <c r="C172" s="316" t="s">
        <v>1981</v>
      </c>
      <c r="D172" s="316"/>
      <c r="E172" s="316"/>
      <c r="F172" s="339" t="s">
        <v>1982</v>
      </c>
      <c r="G172" s="316"/>
      <c r="H172" s="316" t="s">
        <v>2043</v>
      </c>
      <c r="I172" s="316" t="s">
        <v>1978</v>
      </c>
      <c r="J172" s="316">
        <v>50</v>
      </c>
      <c r="K172" s="364"/>
    </row>
    <row r="173" s="1" customFormat="1" ht="15" customHeight="1">
      <c r="B173" s="341"/>
      <c r="C173" s="316" t="s">
        <v>1984</v>
      </c>
      <c r="D173" s="316"/>
      <c r="E173" s="316"/>
      <c r="F173" s="339" t="s">
        <v>1976</v>
      </c>
      <c r="G173" s="316"/>
      <c r="H173" s="316" t="s">
        <v>2043</v>
      </c>
      <c r="I173" s="316" t="s">
        <v>1986</v>
      </c>
      <c r="J173" s="316"/>
      <c r="K173" s="364"/>
    </row>
    <row r="174" s="1" customFormat="1" ht="15" customHeight="1">
      <c r="B174" s="341"/>
      <c r="C174" s="316" t="s">
        <v>1995</v>
      </c>
      <c r="D174" s="316"/>
      <c r="E174" s="316"/>
      <c r="F174" s="339" t="s">
        <v>1982</v>
      </c>
      <c r="G174" s="316"/>
      <c r="H174" s="316" t="s">
        <v>2043</v>
      </c>
      <c r="I174" s="316" t="s">
        <v>1978</v>
      </c>
      <c r="J174" s="316">
        <v>50</v>
      </c>
      <c r="K174" s="364"/>
    </row>
    <row r="175" s="1" customFormat="1" ht="15" customHeight="1">
      <c r="B175" s="341"/>
      <c r="C175" s="316" t="s">
        <v>2003</v>
      </c>
      <c r="D175" s="316"/>
      <c r="E175" s="316"/>
      <c r="F175" s="339" t="s">
        <v>1982</v>
      </c>
      <c r="G175" s="316"/>
      <c r="H175" s="316" t="s">
        <v>2043</v>
      </c>
      <c r="I175" s="316" t="s">
        <v>1978</v>
      </c>
      <c r="J175" s="316">
        <v>50</v>
      </c>
      <c r="K175" s="364"/>
    </row>
    <row r="176" s="1" customFormat="1" ht="15" customHeight="1">
      <c r="B176" s="341"/>
      <c r="C176" s="316" t="s">
        <v>2001</v>
      </c>
      <c r="D176" s="316"/>
      <c r="E176" s="316"/>
      <c r="F176" s="339" t="s">
        <v>1982</v>
      </c>
      <c r="G176" s="316"/>
      <c r="H176" s="316" t="s">
        <v>2043</v>
      </c>
      <c r="I176" s="316" t="s">
        <v>1978</v>
      </c>
      <c r="J176" s="316">
        <v>50</v>
      </c>
      <c r="K176" s="364"/>
    </row>
    <row r="177" s="1" customFormat="1" ht="15" customHeight="1">
      <c r="B177" s="341"/>
      <c r="C177" s="316" t="s">
        <v>149</v>
      </c>
      <c r="D177" s="316"/>
      <c r="E177" s="316"/>
      <c r="F177" s="339" t="s">
        <v>1976</v>
      </c>
      <c r="G177" s="316"/>
      <c r="H177" s="316" t="s">
        <v>2044</v>
      </c>
      <c r="I177" s="316" t="s">
        <v>2045</v>
      </c>
      <c r="J177" s="316"/>
      <c r="K177" s="364"/>
    </row>
    <row r="178" s="1" customFormat="1" ht="15" customHeight="1">
      <c r="B178" s="341"/>
      <c r="C178" s="316" t="s">
        <v>54</v>
      </c>
      <c r="D178" s="316"/>
      <c r="E178" s="316"/>
      <c r="F178" s="339" t="s">
        <v>1976</v>
      </c>
      <c r="G178" s="316"/>
      <c r="H178" s="316" t="s">
        <v>2046</v>
      </c>
      <c r="I178" s="316" t="s">
        <v>2047</v>
      </c>
      <c r="J178" s="316">
        <v>1</v>
      </c>
      <c r="K178" s="364"/>
    </row>
    <row r="179" s="1" customFormat="1" ht="15" customHeight="1">
      <c r="B179" s="341"/>
      <c r="C179" s="316" t="s">
        <v>50</v>
      </c>
      <c r="D179" s="316"/>
      <c r="E179" s="316"/>
      <c r="F179" s="339" t="s">
        <v>1976</v>
      </c>
      <c r="G179" s="316"/>
      <c r="H179" s="316" t="s">
        <v>2048</v>
      </c>
      <c r="I179" s="316" t="s">
        <v>1978</v>
      </c>
      <c r="J179" s="316">
        <v>20</v>
      </c>
      <c r="K179" s="364"/>
    </row>
    <row r="180" s="1" customFormat="1" ht="15" customHeight="1">
      <c r="B180" s="341"/>
      <c r="C180" s="316" t="s">
        <v>51</v>
      </c>
      <c r="D180" s="316"/>
      <c r="E180" s="316"/>
      <c r="F180" s="339" t="s">
        <v>1976</v>
      </c>
      <c r="G180" s="316"/>
      <c r="H180" s="316" t="s">
        <v>2049</v>
      </c>
      <c r="I180" s="316" t="s">
        <v>1978</v>
      </c>
      <c r="J180" s="316">
        <v>255</v>
      </c>
      <c r="K180" s="364"/>
    </row>
    <row r="181" s="1" customFormat="1" ht="15" customHeight="1">
      <c r="B181" s="341"/>
      <c r="C181" s="316" t="s">
        <v>150</v>
      </c>
      <c r="D181" s="316"/>
      <c r="E181" s="316"/>
      <c r="F181" s="339" t="s">
        <v>1976</v>
      </c>
      <c r="G181" s="316"/>
      <c r="H181" s="316" t="s">
        <v>1940</v>
      </c>
      <c r="I181" s="316" t="s">
        <v>1978</v>
      </c>
      <c r="J181" s="316">
        <v>10</v>
      </c>
      <c r="K181" s="364"/>
    </row>
    <row r="182" s="1" customFormat="1" ht="15" customHeight="1">
      <c r="B182" s="341"/>
      <c r="C182" s="316" t="s">
        <v>151</v>
      </c>
      <c r="D182" s="316"/>
      <c r="E182" s="316"/>
      <c r="F182" s="339" t="s">
        <v>1976</v>
      </c>
      <c r="G182" s="316"/>
      <c r="H182" s="316" t="s">
        <v>2050</v>
      </c>
      <c r="I182" s="316" t="s">
        <v>2011</v>
      </c>
      <c r="J182" s="316"/>
      <c r="K182" s="364"/>
    </row>
    <row r="183" s="1" customFormat="1" ht="15" customHeight="1">
      <c r="B183" s="341"/>
      <c r="C183" s="316" t="s">
        <v>2051</v>
      </c>
      <c r="D183" s="316"/>
      <c r="E183" s="316"/>
      <c r="F183" s="339" t="s">
        <v>1976</v>
      </c>
      <c r="G183" s="316"/>
      <c r="H183" s="316" t="s">
        <v>2052</v>
      </c>
      <c r="I183" s="316" t="s">
        <v>2011</v>
      </c>
      <c r="J183" s="316"/>
      <c r="K183" s="364"/>
    </row>
    <row r="184" s="1" customFormat="1" ht="15" customHeight="1">
      <c r="B184" s="341"/>
      <c r="C184" s="316" t="s">
        <v>2040</v>
      </c>
      <c r="D184" s="316"/>
      <c r="E184" s="316"/>
      <c r="F184" s="339" t="s">
        <v>1976</v>
      </c>
      <c r="G184" s="316"/>
      <c r="H184" s="316" t="s">
        <v>2053</v>
      </c>
      <c r="I184" s="316" t="s">
        <v>2011</v>
      </c>
      <c r="J184" s="316"/>
      <c r="K184" s="364"/>
    </row>
    <row r="185" s="1" customFormat="1" ht="15" customHeight="1">
      <c r="B185" s="341"/>
      <c r="C185" s="316" t="s">
        <v>153</v>
      </c>
      <c r="D185" s="316"/>
      <c r="E185" s="316"/>
      <c r="F185" s="339" t="s">
        <v>1982</v>
      </c>
      <c r="G185" s="316"/>
      <c r="H185" s="316" t="s">
        <v>2054</v>
      </c>
      <c r="I185" s="316" t="s">
        <v>1978</v>
      </c>
      <c r="J185" s="316">
        <v>50</v>
      </c>
      <c r="K185" s="364"/>
    </row>
    <row r="186" s="1" customFormat="1" ht="15" customHeight="1">
      <c r="B186" s="341"/>
      <c r="C186" s="316" t="s">
        <v>2055</v>
      </c>
      <c r="D186" s="316"/>
      <c r="E186" s="316"/>
      <c r="F186" s="339" t="s">
        <v>1982</v>
      </c>
      <c r="G186" s="316"/>
      <c r="H186" s="316" t="s">
        <v>2056</v>
      </c>
      <c r="I186" s="316" t="s">
        <v>2057</v>
      </c>
      <c r="J186" s="316"/>
      <c r="K186" s="364"/>
    </row>
    <row r="187" s="1" customFormat="1" ht="15" customHeight="1">
      <c r="B187" s="341"/>
      <c r="C187" s="316" t="s">
        <v>2058</v>
      </c>
      <c r="D187" s="316"/>
      <c r="E187" s="316"/>
      <c r="F187" s="339" t="s">
        <v>1982</v>
      </c>
      <c r="G187" s="316"/>
      <c r="H187" s="316" t="s">
        <v>2059</v>
      </c>
      <c r="I187" s="316" t="s">
        <v>2057</v>
      </c>
      <c r="J187" s="316"/>
      <c r="K187" s="364"/>
    </row>
    <row r="188" s="1" customFormat="1" ht="15" customHeight="1">
      <c r="B188" s="341"/>
      <c r="C188" s="316" t="s">
        <v>2060</v>
      </c>
      <c r="D188" s="316"/>
      <c r="E188" s="316"/>
      <c r="F188" s="339" t="s">
        <v>1982</v>
      </c>
      <c r="G188" s="316"/>
      <c r="H188" s="316" t="s">
        <v>2061</v>
      </c>
      <c r="I188" s="316" t="s">
        <v>2057</v>
      </c>
      <c r="J188" s="316"/>
      <c r="K188" s="364"/>
    </row>
    <row r="189" s="1" customFormat="1" ht="15" customHeight="1">
      <c r="B189" s="341"/>
      <c r="C189" s="377" t="s">
        <v>2062</v>
      </c>
      <c r="D189" s="316"/>
      <c r="E189" s="316"/>
      <c r="F189" s="339" t="s">
        <v>1982</v>
      </c>
      <c r="G189" s="316"/>
      <c r="H189" s="316" t="s">
        <v>2063</v>
      </c>
      <c r="I189" s="316" t="s">
        <v>2064</v>
      </c>
      <c r="J189" s="378" t="s">
        <v>2065</v>
      </c>
      <c r="K189" s="364"/>
    </row>
    <row r="190" s="1" customFormat="1" ht="15" customHeight="1">
      <c r="B190" s="341"/>
      <c r="C190" s="377" t="s">
        <v>39</v>
      </c>
      <c r="D190" s="316"/>
      <c r="E190" s="316"/>
      <c r="F190" s="339" t="s">
        <v>1976</v>
      </c>
      <c r="G190" s="316"/>
      <c r="H190" s="313" t="s">
        <v>2066</v>
      </c>
      <c r="I190" s="316" t="s">
        <v>2067</v>
      </c>
      <c r="J190" s="316"/>
      <c r="K190" s="364"/>
    </row>
    <row r="191" s="1" customFormat="1" ht="15" customHeight="1">
      <c r="B191" s="341"/>
      <c r="C191" s="377" t="s">
        <v>2068</v>
      </c>
      <c r="D191" s="316"/>
      <c r="E191" s="316"/>
      <c r="F191" s="339" t="s">
        <v>1976</v>
      </c>
      <c r="G191" s="316"/>
      <c r="H191" s="316" t="s">
        <v>2069</v>
      </c>
      <c r="I191" s="316" t="s">
        <v>2011</v>
      </c>
      <c r="J191" s="316"/>
      <c r="K191" s="364"/>
    </row>
    <row r="192" s="1" customFormat="1" ht="15" customHeight="1">
      <c r="B192" s="341"/>
      <c r="C192" s="377" t="s">
        <v>2070</v>
      </c>
      <c r="D192" s="316"/>
      <c r="E192" s="316"/>
      <c r="F192" s="339" t="s">
        <v>1976</v>
      </c>
      <c r="G192" s="316"/>
      <c r="H192" s="316" t="s">
        <v>2071</v>
      </c>
      <c r="I192" s="316" t="s">
        <v>2011</v>
      </c>
      <c r="J192" s="316"/>
      <c r="K192" s="364"/>
    </row>
    <row r="193" s="1" customFormat="1" ht="15" customHeight="1">
      <c r="B193" s="341"/>
      <c r="C193" s="377" t="s">
        <v>2072</v>
      </c>
      <c r="D193" s="316"/>
      <c r="E193" s="316"/>
      <c r="F193" s="339" t="s">
        <v>1982</v>
      </c>
      <c r="G193" s="316"/>
      <c r="H193" s="316" t="s">
        <v>2073</v>
      </c>
      <c r="I193" s="316" t="s">
        <v>2011</v>
      </c>
      <c r="J193" s="316"/>
      <c r="K193" s="364"/>
    </row>
    <row r="194" s="1" customFormat="1" ht="15" customHeight="1">
      <c r="B194" s="370"/>
      <c r="C194" s="379"/>
      <c r="D194" s="350"/>
      <c r="E194" s="350"/>
      <c r="F194" s="350"/>
      <c r="G194" s="350"/>
      <c r="H194" s="350"/>
      <c r="I194" s="350"/>
      <c r="J194" s="350"/>
      <c r="K194" s="371"/>
    </row>
    <row r="195" s="1" customFormat="1" ht="18.75" customHeight="1">
      <c r="B195" s="352"/>
      <c r="C195" s="362"/>
      <c r="D195" s="362"/>
      <c r="E195" s="362"/>
      <c r="F195" s="372"/>
      <c r="G195" s="362"/>
      <c r="H195" s="362"/>
      <c r="I195" s="362"/>
      <c r="J195" s="362"/>
      <c r="K195" s="352"/>
    </row>
    <row r="196" s="1" customFormat="1" ht="18.75" customHeight="1">
      <c r="B196" s="352"/>
      <c r="C196" s="362"/>
      <c r="D196" s="362"/>
      <c r="E196" s="362"/>
      <c r="F196" s="372"/>
      <c r="G196" s="362"/>
      <c r="H196" s="362"/>
      <c r="I196" s="362"/>
      <c r="J196" s="362"/>
      <c r="K196" s="352"/>
    </row>
    <row r="197" s="1" customFormat="1" ht="18.75" customHeight="1">
      <c r="B197" s="324"/>
      <c r="C197" s="324"/>
      <c r="D197" s="324"/>
      <c r="E197" s="324"/>
      <c r="F197" s="324"/>
      <c r="G197" s="324"/>
      <c r="H197" s="324"/>
      <c r="I197" s="324"/>
      <c r="J197" s="324"/>
      <c r="K197" s="324"/>
    </row>
    <row r="198" s="1" customFormat="1" ht="13.5">
      <c r="B198" s="303"/>
      <c r="C198" s="304"/>
      <c r="D198" s="304"/>
      <c r="E198" s="304"/>
      <c r="F198" s="304"/>
      <c r="G198" s="304"/>
      <c r="H198" s="304"/>
      <c r="I198" s="304"/>
      <c r="J198" s="304"/>
      <c r="K198" s="305"/>
    </row>
    <row r="199" s="1" customFormat="1" ht="21">
      <c r="B199" s="306"/>
      <c r="C199" s="307" t="s">
        <v>2074</v>
      </c>
      <c r="D199" s="307"/>
      <c r="E199" s="307"/>
      <c r="F199" s="307"/>
      <c r="G199" s="307"/>
      <c r="H199" s="307"/>
      <c r="I199" s="307"/>
      <c r="J199" s="307"/>
      <c r="K199" s="308"/>
    </row>
    <row r="200" s="1" customFormat="1" ht="25.5" customHeight="1">
      <c r="B200" s="306"/>
      <c r="C200" s="380" t="s">
        <v>2075</v>
      </c>
      <c r="D200" s="380"/>
      <c r="E200" s="380"/>
      <c r="F200" s="380" t="s">
        <v>2076</v>
      </c>
      <c r="G200" s="381"/>
      <c r="H200" s="380" t="s">
        <v>2077</v>
      </c>
      <c r="I200" s="380"/>
      <c r="J200" s="380"/>
      <c r="K200" s="308"/>
    </row>
    <row r="201" s="1" customFormat="1" ht="5.25" customHeight="1">
      <c r="B201" s="341"/>
      <c r="C201" s="336"/>
      <c r="D201" s="336"/>
      <c r="E201" s="336"/>
      <c r="F201" s="336"/>
      <c r="G201" s="362"/>
      <c r="H201" s="336"/>
      <c r="I201" s="336"/>
      <c r="J201" s="336"/>
      <c r="K201" s="364"/>
    </row>
    <row r="202" s="1" customFormat="1" ht="15" customHeight="1">
      <c r="B202" s="341"/>
      <c r="C202" s="316" t="s">
        <v>2067</v>
      </c>
      <c r="D202" s="316"/>
      <c r="E202" s="316"/>
      <c r="F202" s="339" t="s">
        <v>40</v>
      </c>
      <c r="G202" s="316"/>
      <c r="H202" s="316" t="s">
        <v>2078</v>
      </c>
      <c r="I202" s="316"/>
      <c r="J202" s="316"/>
      <c r="K202" s="364"/>
    </row>
    <row r="203" s="1" customFormat="1" ht="15" customHeight="1">
      <c r="B203" s="341"/>
      <c r="C203" s="316"/>
      <c r="D203" s="316"/>
      <c r="E203" s="316"/>
      <c r="F203" s="339" t="s">
        <v>41</v>
      </c>
      <c r="G203" s="316"/>
      <c r="H203" s="316" t="s">
        <v>2079</v>
      </c>
      <c r="I203" s="316"/>
      <c r="J203" s="316"/>
      <c r="K203" s="364"/>
    </row>
    <row r="204" s="1" customFormat="1" ht="15" customHeight="1">
      <c r="B204" s="341"/>
      <c r="C204" s="316"/>
      <c r="D204" s="316"/>
      <c r="E204" s="316"/>
      <c r="F204" s="339" t="s">
        <v>44</v>
      </c>
      <c r="G204" s="316"/>
      <c r="H204" s="316" t="s">
        <v>2080</v>
      </c>
      <c r="I204" s="316"/>
      <c r="J204" s="316"/>
      <c r="K204" s="364"/>
    </row>
    <row r="205" s="1" customFormat="1" ht="15" customHeight="1">
      <c r="B205" s="341"/>
      <c r="C205" s="316"/>
      <c r="D205" s="316"/>
      <c r="E205" s="316"/>
      <c r="F205" s="339" t="s">
        <v>42</v>
      </c>
      <c r="G205" s="316"/>
      <c r="H205" s="316" t="s">
        <v>2081</v>
      </c>
      <c r="I205" s="316"/>
      <c r="J205" s="316"/>
      <c r="K205" s="364"/>
    </row>
    <row r="206" s="1" customFormat="1" ht="15" customHeight="1">
      <c r="B206" s="341"/>
      <c r="C206" s="316"/>
      <c r="D206" s="316"/>
      <c r="E206" s="316"/>
      <c r="F206" s="339" t="s">
        <v>43</v>
      </c>
      <c r="G206" s="316"/>
      <c r="H206" s="316" t="s">
        <v>2082</v>
      </c>
      <c r="I206" s="316"/>
      <c r="J206" s="316"/>
      <c r="K206" s="364"/>
    </row>
    <row r="207" s="1" customFormat="1" ht="15" customHeight="1">
      <c r="B207" s="341"/>
      <c r="C207" s="316"/>
      <c r="D207" s="316"/>
      <c r="E207" s="316"/>
      <c r="F207" s="339"/>
      <c r="G207" s="316"/>
      <c r="H207" s="316"/>
      <c r="I207" s="316"/>
      <c r="J207" s="316"/>
      <c r="K207" s="364"/>
    </row>
    <row r="208" s="1" customFormat="1" ht="15" customHeight="1">
      <c r="B208" s="341"/>
      <c r="C208" s="316" t="s">
        <v>2023</v>
      </c>
      <c r="D208" s="316"/>
      <c r="E208" s="316"/>
      <c r="F208" s="339" t="s">
        <v>75</v>
      </c>
      <c r="G208" s="316"/>
      <c r="H208" s="316" t="s">
        <v>2083</v>
      </c>
      <c r="I208" s="316"/>
      <c r="J208" s="316"/>
      <c r="K208" s="364"/>
    </row>
    <row r="209" s="1" customFormat="1" ht="15" customHeight="1">
      <c r="B209" s="341"/>
      <c r="C209" s="316"/>
      <c r="D209" s="316"/>
      <c r="E209" s="316"/>
      <c r="F209" s="339" t="s">
        <v>1922</v>
      </c>
      <c r="G209" s="316"/>
      <c r="H209" s="316" t="s">
        <v>1923</v>
      </c>
      <c r="I209" s="316"/>
      <c r="J209" s="316"/>
      <c r="K209" s="364"/>
    </row>
    <row r="210" s="1" customFormat="1" ht="15" customHeight="1">
      <c r="B210" s="341"/>
      <c r="C210" s="316"/>
      <c r="D210" s="316"/>
      <c r="E210" s="316"/>
      <c r="F210" s="339" t="s">
        <v>98</v>
      </c>
      <c r="G210" s="316"/>
      <c r="H210" s="316" t="s">
        <v>2084</v>
      </c>
      <c r="I210" s="316"/>
      <c r="J210" s="316"/>
      <c r="K210" s="364"/>
    </row>
    <row r="211" s="1" customFormat="1" ht="15" customHeight="1">
      <c r="B211" s="382"/>
      <c r="C211" s="316"/>
      <c r="D211" s="316"/>
      <c r="E211" s="316"/>
      <c r="F211" s="339" t="s">
        <v>105</v>
      </c>
      <c r="G211" s="377"/>
      <c r="H211" s="368" t="s">
        <v>1924</v>
      </c>
      <c r="I211" s="368"/>
      <c r="J211" s="368"/>
      <c r="K211" s="383"/>
    </row>
    <row r="212" s="1" customFormat="1" ht="15" customHeight="1">
      <c r="B212" s="382"/>
      <c r="C212" s="316"/>
      <c r="D212" s="316"/>
      <c r="E212" s="316"/>
      <c r="F212" s="339" t="s">
        <v>1011</v>
      </c>
      <c r="G212" s="377"/>
      <c r="H212" s="368" t="s">
        <v>2085</v>
      </c>
      <c r="I212" s="368"/>
      <c r="J212" s="368"/>
      <c r="K212" s="383"/>
    </row>
    <row r="213" s="1" customFormat="1" ht="15" customHeight="1">
      <c r="B213" s="382"/>
      <c r="C213" s="316"/>
      <c r="D213" s="316"/>
      <c r="E213" s="316"/>
      <c r="F213" s="339"/>
      <c r="G213" s="377"/>
      <c r="H213" s="368"/>
      <c r="I213" s="368"/>
      <c r="J213" s="368"/>
      <c r="K213" s="383"/>
    </row>
    <row r="214" s="1" customFormat="1" ht="15" customHeight="1">
      <c r="B214" s="382"/>
      <c r="C214" s="316" t="s">
        <v>2047</v>
      </c>
      <c r="D214" s="316"/>
      <c r="E214" s="316"/>
      <c r="F214" s="339">
        <v>1</v>
      </c>
      <c r="G214" s="377"/>
      <c r="H214" s="368" t="s">
        <v>2086</v>
      </c>
      <c r="I214" s="368"/>
      <c r="J214" s="368"/>
      <c r="K214" s="383"/>
    </row>
    <row r="215" s="1" customFormat="1" ht="15" customHeight="1">
      <c r="B215" s="382"/>
      <c r="C215" s="316"/>
      <c r="D215" s="316"/>
      <c r="E215" s="316"/>
      <c r="F215" s="339">
        <v>2</v>
      </c>
      <c r="G215" s="377"/>
      <c r="H215" s="368" t="s">
        <v>2087</v>
      </c>
      <c r="I215" s="368"/>
      <c r="J215" s="368"/>
      <c r="K215" s="383"/>
    </row>
    <row r="216" s="1" customFormat="1" ht="15" customHeight="1">
      <c r="B216" s="382"/>
      <c r="C216" s="316"/>
      <c r="D216" s="316"/>
      <c r="E216" s="316"/>
      <c r="F216" s="339">
        <v>3</v>
      </c>
      <c r="G216" s="377"/>
      <c r="H216" s="368" t="s">
        <v>2088</v>
      </c>
      <c r="I216" s="368"/>
      <c r="J216" s="368"/>
      <c r="K216" s="383"/>
    </row>
    <row r="217" s="1" customFormat="1" ht="15" customHeight="1">
      <c r="B217" s="382"/>
      <c r="C217" s="316"/>
      <c r="D217" s="316"/>
      <c r="E217" s="316"/>
      <c r="F217" s="339">
        <v>4</v>
      </c>
      <c r="G217" s="377"/>
      <c r="H217" s="368" t="s">
        <v>2089</v>
      </c>
      <c r="I217" s="368"/>
      <c r="J217" s="368"/>
      <c r="K217" s="383"/>
    </row>
    <row r="218" s="1" customFormat="1" ht="12.75" customHeight="1">
      <c r="B218" s="384"/>
      <c r="C218" s="385"/>
      <c r="D218" s="385"/>
      <c r="E218" s="385"/>
      <c r="F218" s="385"/>
      <c r="G218" s="385"/>
      <c r="H218" s="385"/>
      <c r="I218" s="385"/>
      <c r="J218" s="385"/>
      <c r="K218" s="38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111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17. 3. 2023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22</v>
      </c>
      <c r="F17" s="40"/>
      <c r="G17" s="40"/>
      <c r="H17" s="40"/>
      <c r="I17" s="145" t="s">
        <v>27</v>
      </c>
      <c r="J17" s="136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28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27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30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22</v>
      </c>
      <c r="F23" s="40"/>
      <c r="G23" s="40"/>
      <c r="H23" s="40"/>
      <c r="I23" s="145" t="s">
        <v>27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32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22</v>
      </c>
      <c r="F26" s="40"/>
      <c r="G26" s="40"/>
      <c r="H26" s="40"/>
      <c r="I26" s="145" t="s">
        <v>27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35</v>
      </c>
      <c r="E32" s="40"/>
      <c r="F32" s="40"/>
      <c r="G32" s="40"/>
      <c r="H32" s="40"/>
      <c r="I32" s="40"/>
      <c r="J32" s="156">
        <f>ROUND(J117,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37</v>
      </c>
      <c r="G34" s="40"/>
      <c r="H34" s="40"/>
      <c r="I34" s="157" t="s">
        <v>36</v>
      </c>
      <c r="J34" s="157" t="s">
        <v>38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39</v>
      </c>
      <c r="E35" s="145" t="s">
        <v>40</v>
      </c>
      <c r="F35" s="159">
        <f>ROUND((SUM(BE117:BE784)),  2)</f>
        <v>0</v>
      </c>
      <c r="G35" s="40"/>
      <c r="H35" s="40"/>
      <c r="I35" s="160">
        <v>0.20999999999999999</v>
      </c>
      <c r="J35" s="159">
        <f>ROUND(((SUM(BE117:BE784))*I35),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41</v>
      </c>
      <c r="F36" s="159">
        <f>ROUND((SUM(BF117:BF784)),  2)</f>
        <v>0</v>
      </c>
      <c r="G36" s="40"/>
      <c r="H36" s="40"/>
      <c r="I36" s="160">
        <v>0.14999999999999999</v>
      </c>
      <c r="J36" s="159">
        <f>ROUND(((SUM(BF117:BF784))*I36),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39</v>
      </c>
      <c r="E37" s="145" t="s">
        <v>42</v>
      </c>
      <c r="F37" s="159">
        <f>ROUND((SUM(BG117:BG784)),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43</v>
      </c>
      <c r="F38" s="159">
        <f>ROUND((SUM(BH117:BH784)),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44</v>
      </c>
      <c r="F39" s="159">
        <f>ROUND((SUM(BI117:BI784)),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Kozmice ON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E.2. 1 - Stavební část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5" t="str">
        <f>IF(J14="","",J14)</f>
        <v>17. 3. 2023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67</v>
      </c>
      <c r="D63" s="42"/>
      <c r="E63" s="42"/>
      <c r="F63" s="42"/>
      <c r="G63" s="42"/>
      <c r="H63" s="42"/>
      <c r="I63" s="42"/>
      <c r="J63" s="105">
        <f>J117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J118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J119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118</v>
      </c>
      <c r="E66" s="185"/>
      <c r="F66" s="185"/>
      <c r="G66" s="185"/>
      <c r="H66" s="185"/>
      <c r="I66" s="185"/>
      <c r="J66" s="186">
        <f>J120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4.88" customHeight="1">
      <c r="A67" s="10"/>
      <c r="B67" s="183"/>
      <c r="C67" s="128"/>
      <c r="D67" s="184" t="s">
        <v>119</v>
      </c>
      <c r="E67" s="185"/>
      <c r="F67" s="185"/>
      <c r="G67" s="185"/>
      <c r="H67" s="185"/>
      <c r="I67" s="185"/>
      <c r="J67" s="186">
        <f>J125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120</v>
      </c>
      <c r="E68" s="185"/>
      <c r="F68" s="185"/>
      <c r="G68" s="185"/>
      <c r="H68" s="185"/>
      <c r="I68" s="185"/>
      <c r="J68" s="186">
        <f>J134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121</v>
      </c>
      <c r="E69" s="185"/>
      <c r="F69" s="185"/>
      <c r="G69" s="185"/>
      <c r="H69" s="185"/>
      <c r="I69" s="185"/>
      <c r="J69" s="186">
        <f>J156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122</v>
      </c>
      <c r="E70" s="185"/>
      <c r="F70" s="185"/>
      <c r="G70" s="185"/>
      <c r="H70" s="185"/>
      <c r="I70" s="185"/>
      <c r="J70" s="186">
        <f>J157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123</v>
      </c>
      <c r="E71" s="185"/>
      <c r="F71" s="185"/>
      <c r="G71" s="185"/>
      <c r="H71" s="185"/>
      <c r="I71" s="185"/>
      <c r="J71" s="186">
        <f>J179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3"/>
      <c r="C72" s="128"/>
      <c r="D72" s="184" t="s">
        <v>124</v>
      </c>
      <c r="E72" s="185"/>
      <c r="F72" s="185"/>
      <c r="G72" s="185"/>
      <c r="H72" s="185"/>
      <c r="I72" s="185"/>
      <c r="J72" s="186">
        <f>J180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125</v>
      </c>
      <c r="E73" s="185"/>
      <c r="F73" s="185"/>
      <c r="G73" s="185"/>
      <c r="H73" s="185"/>
      <c r="I73" s="185"/>
      <c r="J73" s="186">
        <f>J227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126</v>
      </c>
      <c r="E74" s="185"/>
      <c r="F74" s="185"/>
      <c r="G74" s="185"/>
      <c r="H74" s="185"/>
      <c r="I74" s="185"/>
      <c r="J74" s="186">
        <f>J235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127</v>
      </c>
      <c r="E75" s="185"/>
      <c r="F75" s="185"/>
      <c r="G75" s="185"/>
      <c r="H75" s="185"/>
      <c r="I75" s="185"/>
      <c r="J75" s="186">
        <f>J255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4.88" customHeight="1">
      <c r="A76" s="10"/>
      <c r="B76" s="183"/>
      <c r="C76" s="128"/>
      <c r="D76" s="184" t="s">
        <v>128</v>
      </c>
      <c r="E76" s="185"/>
      <c r="F76" s="185"/>
      <c r="G76" s="185"/>
      <c r="H76" s="185"/>
      <c r="I76" s="185"/>
      <c r="J76" s="186">
        <f>J256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4.88" customHeight="1">
      <c r="A77" s="10"/>
      <c r="B77" s="183"/>
      <c r="C77" s="128"/>
      <c r="D77" s="184" t="s">
        <v>129</v>
      </c>
      <c r="E77" s="185"/>
      <c r="F77" s="185"/>
      <c r="G77" s="185"/>
      <c r="H77" s="185"/>
      <c r="I77" s="185"/>
      <c r="J77" s="186">
        <f>J322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4.88" customHeight="1">
      <c r="A78" s="10"/>
      <c r="B78" s="183"/>
      <c r="C78" s="128"/>
      <c r="D78" s="184" t="s">
        <v>130</v>
      </c>
      <c r="E78" s="185"/>
      <c r="F78" s="185"/>
      <c r="G78" s="185"/>
      <c r="H78" s="185"/>
      <c r="I78" s="185"/>
      <c r="J78" s="186">
        <f>J380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131</v>
      </c>
      <c r="E79" s="185"/>
      <c r="F79" s="185"/>
      <c r="G79" s="185"/>
      <c r="H79" s="185"/>
      <c r="I79" s="185"/>
      <c r="J79" s="186">
        <f>J389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4.88" customHeight="1">
      <c r="A80" s="10"/>
      <c r="B80" s="183"/>
      <c r="C80" s="128"/>
      <c r="D80" s="184" t="s">
        <v>132</v>
      </c>
      <c r="E80" s="185"/>
      <c r="F80" s="185"/>
      <c r="G80" s="185"/>
      <c r="H80" s="185"/>
      <c r="I80" s="185"/>
      <c r="J80" s="186">
        <f>J390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4.88" customHeight="1">
      <c r="A81" s="10"/>
      <c r="B81" s="183"/>
      <c r="C81" s="128"/>
      <c r="D81" s="184" t="s">
        <v>133</v>
      </c>
      <c r="E81" s="185"/>
      <c r="F81" s="185"/>
      <c r="G81" s="185"/>
      <c r="H81" s="185"/>
      <c r="I81" s="185"/>
      <c r="J81" s="186">
        <f>J420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4.88" customHeight="1">
      <c r="A82" s="10"/>
      <c r="B82" s="183"/>
      <c r="C82" s="128"/>
      <c r="D82" s="184" t="s">
        <v>134</v>
      </c>
      <c r="E82" s="185"/>
      <c r="F82" s="185"/>
      <c r="G82" s="185"/>
      <c r="H82" s="185"/>
      <c r="I82" s="185"/>
      <c r="J82" s="186">
        <f>J433</f>
        <v>0</v>
      </c>
      <c r="K82" s="128"/>
      <c r="L82" s="18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83"/>
      <c r="C83" s="128"/>
      <c r="D83" s="184" t="s">
        <v>135</v>
      </c>
      <c r="E83" s="185"/>
      <c r="F83" s="185"/>
      <c r="G83" s="185"/>
      <c r="H83" s="185"/>
      <c r="I83" s="185"/>
      <c r="J83" s="186">
        <f>J438</f>
        <v>0</v>
      </c>
      <c r="K83" s="128"/>
      <c r="L83" s="18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7"/>
      <c r="C84" s="178"/>
      <c r="D84" s="179" t="s">
        <v>136</v>
      </c>
      <c r="E84" s="180"/>
      <c r="F84" s="180"/>
      <c r="G84" s="180"/>
      <c r="H84" s="180"/>
      <c r="I84" s="180"/>
      <c r="J84" s="181">
        <f>J441</f>
        <v>0</v>
      </c>
      <c r="K84" s="178"/>
      <c r="L84" s="182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10" customFormat="1" ht="19.92" customHeight="1">
      <c r="A85" s="10"/>
      <c r="B85" s="183"/>
      <c r="C85" s="128"/>
      <c r="D85" s="184" t="s">
        <v>137</v>
      </c>
      <c r="E85" s="185"/>
      <c r="F85" s="185"/>
      <c r="G85" s="185"/>
      <c r="H85" s="185"/>
      <c r="I85" s="185"/>
      <c r="J85" s="186">
        <f>J442</f>
        <v>0</v>
      </c>
      <c r="K85" s="128"/>
      <c r="L85" s="187"/>
      <c r="S85" s="10"/>
      <c r="T85" s="10"/>
      <c r="U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</row>
    <row r="86" s="10" customFormat="1" ht="19.92" customHeight="1">
      <c r="A86" s="10"/>
      <c r="B86" s="183"/>
      <c r="C86" s="128"/>
      <c r="D86" s="184" t="s">
        <v>138</v>
      </c>
      <c r="E86" s="185"/>
      <c r="F86" s="185"/>
      <c r="G86" s="185"/>
      <c r="H86" s="185"/>
      <c r="I86" s="185"/>
      <c r="J86" s="186">
        <f>J477</f>
        <v>0</v>
      </c>
      <c r="K86" s="128"/>
      <c r="L86" s="187"/>
      <c r="S86" s="10"/>
      <c r="T86" s="10"/>
      <c r="U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</row>
    <row r="87" s="10" customFormat="1" ht="19.92" customHeight="1">
      <c r="A87" s="10"/>
      <c r="B87" s="183"/>
      <c r="C87" s="128"/>
      <c r="D87" s="184" t="s">
        <v>139</v>
      </c>
      <c r="E87" s="185"/>
      <c r="F87" s="185"/>
      <c r="G87" s="185"/>
      <c r="H87" s="185"/>
      <c r="I87" s="185"/>
      <c r="J87" s="186">
        <f>J550</f>
        <v>0</v>
      </c>
      <c r="K87" s="128"/>
      <c r="L87" s="187"/>
      <c r="S87" s="10"/>
      <c r="T87" s="10"/>
      <c r="U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</row>
    <row r="88" s="10" customFormat="1" ht="19.92" customHeight="1">
      <c r="A88" s="10"/>
      <c r="B88" s="183"/>
      <c r="C88" s="128"/>
      <c r="D88" s="184" t="s">
        <v>140</v>
      </c>
      <c r="E88" s="185"/>
      <c r="F88" s="185"/>
      <c r="G88" s="185"/>
      <c r="H88" s="185"/>
      <c r="I88" s="185"/>
      <c r="J88" s="186">
        <f>J577</f>
        <v>0</v>
      </c>
      <c r="K88" s="128"/>
      <c r="L88" s="187"/>
      <c r="S88" s="10"/>
      <c r="T88" s="10"/>
      <c r="U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</row>
    <row r="89" s="10" customFormat="1" ht="19.92" customHeight="1">
      <c r="A89" s="10"/>
      <c r="B89" s="183"/>
      <c r="C89" s="128"/>
      <c r="D89" s="184" t="s">
        <v>141</v>
      </c>
      <c r="E89" s="185"/>
      <c r="F89" s="185"/>
      <c r="G89" s="185"/>
      <c r="H89" s="185"/>
      <c r="I89" s="185"/>
      <c r="J89" s="186">
        <f>J613</f>
        <v>0</v>
      </c>
      <c r="K89" s="128"/>
      <c r="L89" s="187"/>
      <c r="S89" s="10"/>
      <c r="T89" s="10"/>
      <c r="U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</row>
    <row r="90" s="10" customFormat="1" ht="19.92" customHeight="1">
      <c r="A90" s="10"/>
      <c r="B90" s="183"/>
      <c r="C90" s="128"/>
      <c r="D90" s="184" t="s">
        <v>142</v>
      </c>
      <c r="E90" s="185"/>
      <c r="F90" s="185"/>
      <c r="G90" s="185"/>
      <c r="H90" s="185"/>
      <c r="I90" s="185"/>
      <c r="J90" s="186">
        <f>J636</f>
        <v>0</v>
      </c>
      <c r="K90" s="128"/>
      <c r="L90" s="187"/>
      <c r="S90" s="10"/>
      <c r="T90" s="10"/>
      <c r="U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</row>
    <row r="91" s="10" customFormat="1" ht="19.92" customHeight="1">
      <c r="A91" s="10"/>
      <c r="B91" s="183"/>
      <c r="C91" s="128"/>
      <c r="D91" s="184" t="s">
        <v>143</v>
      </c>
      <c r="E91" s="185"/>
      <c r="F91" s="185"/>
      <c r="G91" s="185"/>
      <c r="H91" s="185"/>
      <c r="I91" s="185"/>
      <c r="J91" s="186">
        <f>J656</f>
        <v>0</v>
      </c>
      <c r="K91" s="128"/>
      <c r="L91" s="187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</row>
    <row r="92" s="10" customFormat="1" ht="19.92" customHeight="1">
      <c r="A92" s="10"/>
      <c r="B92" s="183"/>
      <c r="C92" s="128"/>
      <c r="D92" s="184" t="s">
        <v>144</v>
      </c>
      <c r="E92" s="185"/>
      <c r="F92" s="185"/>
      <c r="G92" s="185"/>
      <c r="H92" s="185"/>
      <c r="I92" s="185"/>
      <c r="J92" s="186">
        <f>J670</f>
        <v>0</v>
      </c>
      <c r="K92" s="128"/>
      <c r="L92" s="187"/>
      <c r="S92" s="10"/>
      <c r="T92" s="10"/>
      <c r="U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</row>
    <row r="93" s="10" customFormat="1" ht="19.92" customHeight="1">
      <c r="A93" s="10"/>
      <c r="B93" s="183"/>
      <c r="C93" s="128"/>
      <c r="D93" s="184" t="s">
        <v>145</v>
      </c>
      <c r="E93" s="185"/>
      <c r="F93" s="185"/>
      <c r="G93" s="185"/>
      <c r="H93" s="185"/>
      <c r="I93" s="185"/>
      <c r="J93" s="186">
        <f>J703</f>
        <v>0</v>
      </c>
      <c r="K93" s="128"/>
      <c r="L93" s="187"/>
      <c r="S93" s="10"/>
      <c r="T93" s="10"/>
      <c r="U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</row>
    <row r="94" s="10" customFormat="1" ht="19.92" customHeight="1">
      <c r="A94" s="10"/>
      <c r="B94" s="183"/>
      <c r="C94" s="128"/>
      <c r="D94" s="184" t="s">
        <v>146</v>
      </c>
      <c r="E94" s="185"/>
      <c r="F94" s="185"/>
      <c r="G94" s="185"/>
      <c r="H94" s="185"/>
      <c r="I94" s="185"/>
      <c r="J94" s="186">
        <f>J745</f>
        <v>0</v>
      </c>
      <c r="K94" s="128"/>
      <c r="L94" s="187"/>
      <c r="S94" s="10"/>
      <c r="T94" s="10"/>
      <c r="U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</row>
    <row r="95" s="9" customFormat="1" ht="24.96" customHeight="1">
      <c r="A95" s="9"/>
      <c r="B95" s="177"/>
      <c r="C95" s="178"/>
      <c r="D95" s="179" t="s">
        <v>147</v>
      </c>
      <c r="E95" s="180"/>
      <c r="F95" s="180"/>
      <c r="G95" s="180"/>
      <c r="H95" s="180"/>
      <c r="I95" s="180"/>
      <c r="J95" s="181">
        <f>J768</f>
        <v>0</v>
      </c>
      <c r="K95" s="178"/>
      <c r="L95" s="182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2" customFormat="1" ht="21.84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14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101" s="2" customFormat="1" ht="6.96" customHeight="1">
      <c r="A101" s="40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147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24.96" customHeight="1">
      <c r="A102" s="40"/>
      <c r="B102" s="41"/>
      <c r="C102" s="25" t="s">
        <v>148</v>
      </c>
      <c r="D102" s="42"/>
      <c r="E102" s="42"/>
      <c r="F102" s="42"/>
      <c r="G102" s="42"/>
      <c r="H102" s="42"/>
      <c r="I102" s="42"/>
      <c r="J102" s="42"/>
      <c r="K102" s="42"/>
      <c r="L102" s="147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2" customFormat="1" ht="6.96" customHeight="1">
      <c r="A103" s="40"/>
      <c r="B103" s="41"/>
      <c r="C103" s="42"/>
      <c r="D103" s="42"/>
      <c r="E103" s="42"/>
      <c r="F103" s="42"/>
      <c r="G103" s="42"/>
      <c r="H103" s="42"/>
      <c r="I103" s="42"/>
      <c r="J103" s="42"/>
      <c r="K103" s="42"/>
      <c r="L103" s="147"/>
      <c r="S103" s="40"/>
      <c r="T103" s="40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</row>
    <row r="104" s="2" customFormat="1" ht="12" customHeight="1">
      <c r="A104" s="40"/>
      <c r="B104" s="41"/>
      <c r="C104" s="34" t="s">
        <v>16</v>
      </c>
      <c r="D104" s="42"/>
      <c r="E104" s="42"/>
      <c r="F104" s="42"/>
      <c r="G104" s="42"/>
      <c r="H104" s="42"/>
      <c r="I104" s="42"/>
      <c r="J104" s="42"/>
      <c r="K104" s="42"/>
      <c r="L104" s="147"/>
      <c r="S104" s="40"/>
      <c r="T104" s="40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</row>
    <row r="105" s="2" customFormat="1" ht="16.5" customHeight="1">
      <c r="A105" s="40"/>
      <c r="B105" s="41"/>
      <c r="C105" s="42"/>
      <c r="D105" s="42"/>
      <c r="E105" s="172" t="str">
        <f>E7</f>
        <v>Kozmice ON</v>
      </c>
      <c r="F105" s="34"/>
      <c r="G105" s="34"/>
      <c r="H105" s="34"/>
      <c r="I105" s="42"/>
      <c r="J105" s="42"/>
      <c r="K105" s="42"/>
      <c r="L105" s="147"/>
      <c r="S105" s="40"/>
      <c r="T105" s="40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</row>
    <row r="106" s="1" customFormat="1" ht="12" customHeight="1">
      <c r="B106" s="23"/>
      <c r="C106" s="34" t="s">
        <v>108</v>
      </c>
      <c r="D106" s="24"/>
      <c r="E106" s="24"/>
      <c r="F106" s="24"/>
      <c r="G106" s="24"/>
      <c r="H106" s="24"/>
      <c r="I106" s="24"/>
      <c r="J106" s="24"/>
      <c r="K106" s="24"/>
      <c r="L106" s="22"/>
    </row>
    <row r="107" s="2" customFormat="1" ht="16.5" customHeight="1">
      <c r="A107" s="40"/>
      <c r="B107" s="41"/>
      <c r="C107" s="42"/>
      <c r="D107" s="42"/>
      <c r="E107" s="172" t="s">
        <v>109</v>
      </c>
      <c r="F107" s="42"/>
      <c r="G107" s="42"/>
      <c r="H107" s="42"/>
      <c r="I107" s="42"/>
      <c r="J107" s="42"/>
      <c r="K107" s="42"/>
      <c r="L107" s="147"/>
      <c r="S107" s="40"/>
      <c r="T107" s="40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</row>
    <row r="108" s="2" customFormat="1" ht="12" customHeight="1">
      <c r="A108" s="40"/>
      <c r="B108" s="41"/>
      <c r="C108" s="34" t="s">
        <v>110</v>
      </c>
      <c r="D108" s="42"/>
      <c r="E108" s="42"/>
      <c r="F108" s="42"/>
      <c r="G108" s="42"/>
      <c r="H108" s="42"/>
      <c r="I108" s="42"/>
      <c r="J108" s="42"/>
      <c r="K108" s="42"/>
      <c r="L108" s="147"/>
      <c r="S108" s="40"/>
      <c r="T108" s="40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</row>
    <row r="109" s="2" customFormat="1" ht="16.5" customHeight="1">
      <c r="A109" s="40"/>
      <c r="B109" s="41"/>
      <c r="C109" s="42"/>
      <c r="D109" s="42"/>
      <c r="E109" s="72" t="str">
        <f>E11</f>
        <v>E.2. 1 - Stavební část</v>
      </c>
      <c r="F109" s="42"/>
      <c r="G109" s="42"/>
      <c r="H109" s="42"/>
      <c r="I109" s="42"/>
      <c r="J109" s="42"/>
      <c r="K109" s="42"/>
      <c r="L109" s="147"/>
      <c r="S109" s="40"/>
      <c r="T109" s="40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</row>
    <row r="110" s="2" customFormat="1" ht="6.96" customHeight="1">
      <c r="A110" s="40"/>
      <c r="B110" s="41"/>
      <c r="C110" s="42"/>
      <c r="D110" s="42"/>
      <c r="E110" s="42"/>
      <c r="F110" s="42"/>
      <c r="G110" s="42"/>
      <c r="H110" s="42"/>
      <c r="I110" s="42"/>
      <c r="J110" s="42"/>
      <c r="K110" s="42"/>
      <c r="L110" s="147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  <row r="111" s="2" customFormat="1" ht="12" customHeight="1">
      <c r="A111" s="40"/>
      <c r="B111" s="41"/>
      <c r="C111" s="34" t="s">
        <v>21</v>
      </c>
      <c r="D111" s="42"/>
      <c r="E111" s="42"/>
      <c r="F111" s="29" t="str">
        <f>F14</f>
        <v xml:space="preserve"> </v>
      </c>
      <c r="G111" s="42"/>
      <c r="H111" s="42"/>
      <c r="I111" s="34" t="s">
        <v>23</v>
      </c>
      <c r="J111" s="75" t="str">
        <f>IF(J14="","",J14)</f>
        <v>17. 3. 2023</v>
      </c>
      <c r="K111" s="42"/>
      <c r="L111" s="147"/>
      <c r="S111" s="40"/>
      <c r="T111" s="40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</row>
    <row r="112" s="2" customFormat="1" ht="6.96" customHeight="1">
      <c r="A112" s="40"/>
      <c r="B112" s="41"/>
      <c r="C112" s="42"/>
      <c r="D112" s="42"/>
      <c r="E112" s="42"/>
      <c r="F112" s="42"/>
      <c r="G112" s="42"/>
      <c r="H112" s="42"/>
      <c r="I112" s="42"/>
      <c r="J112" s="42"/>
      <c r="K112" s="42"/>
      <c r="L112" s="147"/>
      <c r="S112" s="40"/>
      <c r="T112" s="40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</row>
    <row r="113" s="2" customFormat="1" ht="15.15" customHeight="1">
      <c r="A113" s="40"/>
      <c r="B113" s="41"/>
      <c r="C113" s="34" t="s">
        <v>25</v>
      </c>
      <c r="D113" s="42"/>
      <c r="E113" s="42"/>
      <c r="F113" s="29" t="str">
        <f>E17</f>
        <v xml:space="preserve"> </v>
      </c>
      <c r="G113" s="42"/>
      <c r="H113" s="42"/>
      <c r="I113" s="34" t="s">
        <v>30</v>
      </c>
      <c r="J113" s="38" t="str">
        <f>E23</f>
        <v xml:space="preserve"> </v>
      </c>
      <c r="K113" s="42"/>
      <c r="L113" s="147"/>
      <c r="S113" s="40"/>
      <c r="T113" s="40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</row>
    <row r="114" s="2" customFormat="1" ht="15.15" customHeight="1">
      <c r="A114" s="40"/>
      <c r="B114" s="41"/>
      <c r="C114" s="34" t="s">
        <v>28</v>
      </c>
      <c r="D114" s="42"/>
      <c r="E114" s="42"/>
      <c r="F114" s="29" t="str">
        <f>IF(E20="","",E20)</f>
        <v>Vyplň údaj</v>
      </c>
      <c r="G114" s="42"/>
      <c r="H114" s="42"/>
      <c r="I114" s="34" t="s">
        <v>32</v>
      </c>
      <c r="J114" s="38" t="str">
        <f>E26</f>
        <v xml:space="preserve"> </v>
      </c>
      <c r="K114" s="42"/>
      <c r="L114" s="147"/>
      <c r="S114" s="40"/>
      <c r="T114" s="40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</row>
    <row r="115" s="2" customFormat="1" ht="10.32" customHeight="1">
      <c r="A115" s="40"/>
      <c r="B115" s="41"/>
      <c r="C115" s="42"/>
      <c r="D115" s="42"/>
      <c r="E115" s="42"/>
      <c r="F115" s="42"/>
      <c r="G115" s="42"/>
      <c r="H115" s="42"/>
      <c r="I115" s="42"/>
      <c r="J115" s="42"/>
      <c r="K115" s="42"/>
      <c r="L115" s="147"/>
      <c r="S115" s="40"/>
      <c r="T115" s="40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</row>
    <row r="116" s="11" customFormat="1" ht="29.28" customHeight="1">
      <c r="A116" s="188"/>
      <c r="B116" s="189"/>
      <c r="C116" s="190" t="s">
        <v>149</v>
      </c>
      <c r="D116" s="191" t="s">
        <v>54</v>
      </c>
      <c r="E116" s="191" t="s">
        <v>50</v>
      </c>
      <c r="F116" s="191" t="s">
        <v>51</v>
      </c>
      <c r="G116" s="191" t="s">
        <v>150</v>
      </c>
      <c r="H116" s="191" t="s">
        <v>151</v>
      </c>
      <c r="I116" s="191" t="s">
        <v>152</v>
      </c>
      <c r="J116" s="191" t="s">
        <v>114</v>
      </c>
      <c r="K116" s="192" t="s">
        <v>153</v>
      </c>
      <c r="L116" s="193"/>
      <c r="M116" s="95" t="s">
        <v>19</v>
      </c>
      <c r="N116" s="96" t="s">
        <v>39</v>
      </c>
      <c r="O116" s="96" t="s">
        <v>154</v>
      </c>
      <c r="P116" s="96" t="s">
        <v>155</v>
      </c>
      <c r="Q116" s="96" t="s">
        <v>156</v>
      </c>
      <c r="R116" s="96" t="s">
        <v>157</v>
      </c>
      <c r="S116" s="96" t="s">
        <v>158</v>
      </c>
      <c r="T116" s="97" t="s">
        <v>159</v>
      </c>
      <c r="U116" s="188"/>
      <c r="V116" s="188"/>
      <c r="W116" s="188"/>
      <c r="X116" s="188"/>
      <c r="Y116" s="188"/>
      <c r="Z116" s="188"/>
      <c r="AA116" s="188"/>
      <c r="AB116" s="188"/>
      <c r="AC116" s="188"/>
      <c r="AD116" s="188"/>
      <c r="AE116" s="188"/>
    </row>
    <row r="117" s="2" customFormat="1" ht="22.8" customHeight="1">
      <c r="A117" s="40"/>
      <c r="B117" s="41"/>
      <c r="C117" s="102" t="s">
        <v>160</v>
      </c>
      <c r="D117" s="42"/>
      <c r="E117" s="42"/>
      <c r="F117" s="42"/>
      <c r="G117" s="42"/>
      <c r="H117" s="42"/>
      <c r="I117" s="42"/>
      <c r="J117" s="194">
        <f>BK117</f>
        <v>0</v>
      </c>
      <c r="K117" s="42"/>
      <c r="L117" s="46"/>
      <c r="M117" s="98"/>
      <c r="N117" s="195"/>
      <c r="O117" s="99"/>
      <c r="P117" s="196">
        <f>P118+P441+P768</f>
        <v>0</v>
      </c>
      <c r="Q117" s="99"/>
      <c r="R117" s="196">
        <f>R118+R441+R768</f>
        <v>274.33305123222107</v>
      </c>
      <c r="S117" s="99"/>
      <c r="T117" s="197">
        <f>T118+T441+T768</f>
        <v>0.01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68</v>
      </c>
      <c r="AU117" s="19" t="s">
        <v>115</v>
      </c>
      <c r="BK117" s="198">
        <f>BK118+BK441+BK768</f>
        <v>0</v>
      </c>
    </row>
    <row r="118" s="12" customFormat="1" ht="25.92" customHeight="1">
      <c r="A118" s="12"/>
      <c r="B118" s="199"/>
      <c r="C118" s="200"/>
      <c r="D118" s="201" t="s">
        <v>68</v>
      </c>
      <c r="E118" s="202" t="s">
        <v>161</v>
      </c>
      <c r="F118" s="202" t="s">
        <v>162</v>
      </c>
      <c r="G118" s="200"/>
      <c r="H118" s="200"/>
      <c r="I118" s="203"/>
      <c r="J118" s="204">
        <f>BK118</f>
        <v>0</v>
      </c>
      <c r="K118" s="200"/>
      <c r="L118" s="205"/>
      <c r="M118" s="206"/>
      <c r="N118" s="207"/>
      <c r="O118" s="207"/>
      <c r="P118" s="208">
        <f>P119+P156+P179+P235+P255+P389+P438</f>
        <v>0</v>
      </c>
      <c r="Q118" s="207"/>
      <c r="R118" s="208">
        <f>R119+R156+R179+R235+R255+R389+R438</f>
        <v>266.12782945233107</v>
      </c>
      <c r="S118" s="207"/>
      <c r="T118" s="209">
        <f>T119+T156+T179+T235+T255+T389+T438</f>
        <v>0.01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10" t="s">
        <v>76</v>
      </c>
      <c r="AT118" s="211" t="s">
        <v>68</v>
      </c>
      <c r="AU118" s="211" t="s">
        <v>69</v>
      </c>
      <c r="AY118" s="210" t="s">
        <v>163</v>
      </c>
      <c r="BK118" s="212">
        <f>BK119+BK156+BK179+BK235+BK255+BK389+BK438</f>
        <v>0</v>
      </c>
    </row>
    <row r="119" s="12" customFormat="1" ht="22.8" customHeight="1">
      <c r="A119" s="12"/>
      <c r="B119" s="199"/>
      <c r="C119" s="200"/>
      <c r="D119" s="201" t="s">
        <v>68</v>
      </c>
      <c r="E119" s="213" t="s">
        <v>76</v>
      </c>
      <c r="F119" s="213" t="s">
        <v>164</v>
      </c>
      <c r="G119" s="200"/>
      <c r="H119" s="200"/>
      <c r="I119" s="203"/>
      <c r="J119" s="214">
        <f>BK119</f>
        <v>0</v>
      </c>
      <c r="K119" s="200"/>
      <c r="L119" s="205"/>
      <c r="M119" s="206"/>
      <c r="N119" s="207"/>
      <c r="O119" s="207"/>
      <c r="P119" s="208">
        <f>P120+P125+P134</f>
        <v>0</v>
      </c>
      <c r="Q119" s="207"/>
      <c r="R119" s="208">
        <f>R120+R125+R134</f>
        <v>206.91</v>
      </c>
      <c r="S119" s="207"/>
      <c r="T119" s="209">
        <f>T120+T125+T134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0" t="s">
        <v>76</v>
      </c>
      <c r="AT119" s="211" t="s">
        <v>68</v>
      </c>
      <c r="AU119" s="211" t="s">
        <v>76</v>
      </c>
      <c r="AY119" s="210" t="s">
        <v>163</v>
      </c>
      <c r="BK119" s="212">
        <f>BK120+BK125+BK134</f>
        <v>0</v>
      </c>
    </row>
    <row r="120" s="12" customFormat="1" ht="20.88" customHeight="1">
      <c r="A120" s="12"/>
      <c r="B120" s="199"/>
      <c r="C120" s="200"/>
      <c r="D120" s="201" t="s">
        <v>68</v>
      </c>
      <c r="E120" s="213" t="s">
        <v>165</v>
      </c>
      <c r="F120" s="213" t="s">
        <v>166</v>
      </c>
      <c r="G120" s="200"/>
      <c r="H120" s="200"/>
      <c r="I120" s="203"/>
      <c r="J120" s="214">
        <f>BK120</f>
        <v>0</v>
      </c>
      <c r="K120" s="200"/>
      <c r="L120" s="205"/>
      <c r="M120" s="206"/>
      <c r="N120" s="207"/>
      <c r="O120" s="207"/>
      <c r="P120" s="208">
        <f>SUM(P121:P124)</f>
        <v>0</v>
      </c>
      <c r="Q120" s="207"/>
      <c r="R120" s="208">
        <f>SUM(R121:R124)</f>
        <v>0</v>
      </c>
      <c r="S120" s="207"/>
      <c r="T120" s="209">
        <f>SUM(T121:T124)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0" t="s">
        <v>76</v>
      </c>
      <c r="AT120" s="211" t="s">
        <v>68</v>
      </c>
      <c r="AU120" s="211" t="s">
        <v>78</v>
      </c>
      <c r="AY120" s="210" t="s">
        <v>163</v>
      </c>
      <c r="BK120" s="212">
        <f>SUM(BK121:BK124)</f>
        <v>0</v>
      </c>
    </row>
    <row r="121" s="2" customFormat="1" ht="16.5" customHeight="1">
      <c r="A121" s="40"/>
      <c r="B121" s="41"/>
      <c r="C121" s="215" t="s">
        <v>76</v>
      </c>
      <c r="D121" s="215" t="s">
        <v>167</v>
      </c>
      <c r="E121" s="216" t="s">
        <v>168</v>
      </c>
      <c r="F121" s="217" t="s">
        <v>169</v>
      </c>
      <c r="G121" s="218" t="s">
        <v>170</v>
      </c>
      <c r="H121" s="219">
        <v>6</v>
      </c>
      <c r="I121" s="220"/>
      <c r="J121" s="221">
        <f>ROUND(I121*H121,2)</f>
        <v>0</v>
      </c>
      <c r="K121" s="217" t="s">
        <v>171</v>
      </c>
      <c r="L121" s="46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172</v>
      </c>
      <c r="AT121" s="226" t="s">
        <v>167</v>
      </c>
      <c r="AU121" s="226" t="s">
        <v>173</v>
      </c>
      <c r="AY121" s="19" t="s">
        <v>163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172</v>
      </c>
      <c r="BK121" s="227">
        <f>ROUND(I121*H121,2)</f>
        <v>0</v>
      </c>
      <c r="BL121" s="19" t="s">
        <v>172</v>
      </c>
      <c r="BM121" s="226" t="s">
        <v>174</v>
      </c>
    </row>
    <row r="122" s="2" customFormat="1">
      <c r="A122" s="40"/>
      <c r="B122" s="41"/>
      <c r="C122" s="42"/>
      <c r="D122" s="228" t="s">
        <v>175</v>
      </c>
      <c r="E122" s="42"/>
      <c r="F122" s="229" t="s">
        <v>176</v>
      </c>
      <c r="G122" s="42"/>
      <c r="H122" s="42"/>
      <c r="I122" s="230"/>
      <c r="J122" s="42"/>
      <c r="K122" s="42"/>
      <c r="L122" s="46"/>
      <c r="M122" s="231"/>
      <c r="N122" s="232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175</v>
      </c>
      <c r="AU122" s="19" t="s">
        <v>173</v>
      </c>
    </row>
    <row r="123" s="13" customFormat="1">
      <c r="A123" s="13"/>
      <c r="B123" s="233"/>
      <c r="C123" s="234"/>
      <c r="D123" s="235" t="s">
        <v>177</v>
      </c>
      <c r="E123" s="236" t="s">
        <v>19</v>
      </c>
      <c r="F123" s="237" t="s">
        <v>178</v>
      </c>
      <c r="G123" s="234"/>
      <c r="H123" s="238">
        <v>6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177</v>
      </c>
      <c r="AU123" s="244" t="s">
        <v>173</v>
      </c>
      <c r="AV123" s="13" t="s">
        <v>78</v>
      </c>
      <c r="AW123" s="13" t="s">
        <v>31</v>
      </c>
      <c r="AX123" s="13" t="s">
        <v>69</v>
      </c>
      <c r="AY123" s="244" t="s">
        <v>163</v>
      </c>
    </row>
    <row r="124" s="14" customFormat="1">
      <c r="A124" s="14"/>
      <c r="B124" s="245"/>
      <c r="C124" s="246"/>
      <c r="D124" s="235" t="s">
        <v>177</v>
      </c>
      <c r="E124" s="247" t="s">
        <v>19</v>
      </c>
      <c r="F124" s="248" t="s">
        <v>179</v>
      </c>
      <c r="G124" s="246"/>
      <c r="H124" s="249">
        <v>6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177</v>
      </c>
      <c r="AU124" s="255" t="s">
        <v>173</v>
      </c>
      <c r="AV124" s="14" t="s">
        <v>173</v>
      </c>
      <c r="AW124" s="14" t="s">
        <v>31</v>
      </c>
      <c r="AX124" s="14" t="s">
        <v>76</v>
      </c>
      <c r="AY124" s="255" t="s">
        <v>163</v>
      </c>
    </row>
    <row r="125" s="12" customFormat="1" ht="20.88" customHeight="1">
      <c r="A125" s="12"/>
      <c r="B125" s="199"/>
      <c r="C125" s="200"/>
      <c r="D125" s="201" t="s">
        <v>68</v>
      </c>
      <c r="E125" s="213" t="s">
        <v>180</v>
      </c>
      <c r="F125" s="213" t="s">
        <v>181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SUM(P126:P133)</f>
        <v>0</v>
      </c>
      <c r="Q125" s="207"/>
      <c r="R125" s="208">
        <f>SUM(R126:R133)</f>
        <v>0</v>
      </c>
      <c r="S125" s="207"/>
      <c r="T125" s="209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76</v>
      </c>
      <c r="AT125" s="211" t="s">
        <v>68</v>
      </c>
      <c r="AU125" s="211" t="s">
        <v>78</v>
      </c>
      <c r="AY125" s="210" t="s">
        <v>163</v>
      </c>
      <c r="BK125" s="212">
        <f>SUM(BK126:BK133)</f>
        <v>0</v>
      </c>
    </row>
    <row r="126" s="2" customFormat="1" ht="37.8" customHeight="1">
      <c r="A126" s="40"/>
      <c r="B126" s="41"/>
      <c r="C126" s="215" t="s">
        <v>78</v>
      </c>
      <c r="D126" s="215" t="s">
        <v>167</v>
      </c>
      <c r="E126" s="216" t="s">
        <v>182</v>
      </c>
      <c r="F126" s="217" t="s">
        <v>183</v>
      </c>
      <c r="G126" s="218" t="s">
        <v>170</v>
      </c>
      <c r="H126" s="219">
        <v>6</v>
      </c>
      <c r="I126" s="220"/>
      <c r="J126" s="221">
        <f>ROUND(I126*H126,2)</f>
        <v>0</v>
      </c>
      <c r="K126" s="217" t="s">
        <v>171</v>
      </c>
      <c r="L126" s="46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180</v>
      </c>
      <c r="AT126" s="226" t="s">
        <v>167</v>
      </c>
      <c r="AU126" s="226" t="s">
        <v>173</v>
      </c>
      <c r="AY126" s="19" t="s">
        <v>163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172</v>
      </c>
      <c r="BK126" s="227">
        <f>ROUND(I126*H126,2)</f>
        <v>0</v>
      </c>
      <c r="BL126" s="19" t="s">
        <v>180</v>
      </c>
      <c r="BM126" s="226" t="s">
        <v>184</v>
      </c>
    </row>
    <row r="127" s="2" customFormat="1">
      <c r="A127" s="40"/>
      <c r="B127" s="41"/>
      <c r="C127" s="42"/>
      <c r="D127" s="228" t="s">
        <v>175</v>
      </c>
      <c r="E127" s="42"/>
      <c r="F127" s="229" t="s">
        <v>185</v>
      </c>
      <c r="G127" s="42"/>
      <c r="H127" s="42"/>
      <c r="I127" s="230"/>
      <c r="J127" s="42"/>
      <c r="K127" s="42"/>
      <c r="L127" s="46"/>
      <c r="M127" s="231"/>
      <c r="N127" s="232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175</v>
      </c>
      <c r="AU127" s="19" t="s">
        <v>173</v>
      </c>
    </row>
    <row r="128" s="13" customFormat="1">
      <c r="A128" s="13"/>
      <c r="B128" s="233"/>
      <c r="C128" s="234"/>
      <c r="D128" s="235" t="s">
        <v>177</v>
      </c>
      <c r="E128" s="236" t="s">
        <v>19</v>
      </c>
      <c r="F128" s="237" t="s">
        <v>186</v>
      </c>
      <c r="G128" s="234"/>
      <c r="H128" s="238">
        <v>6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177</v>
      </c>
      <c r="AU128" s="244" t="s">
        <v>173</v>
      </c>
      <c r="AV128" s="13" t="s">
        <v>78</v>
      </c>
      <c r="AW128" s="13" t="s">
        <v>31</v>
      </c>
      <c r="AX128" s="13" t="s">
        <v>69</v>
      </c>
      <c r="AY128" s="244" t="s">
        <v>163</v>
      </c>
    </row>
    <row r="129" s="14" customFormat="1">
      <c r="A129" s="14"/>
      <c r="B129" s="245"/>
      <c r="C129" s="246"/>
      <c r="D129" s="235" t="s">
        <v>177</v>
      </c>
      <c r="E129" s="247" t="s">
        <v>19</v>
      </c>
      <c r="F129" s="248" t="s">
        <v>179</v>
      </c>
      <c r="G129" s="246"/>
      <c r="H129" s="249">
        <v>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177</v>
      </c>
      <c r="AU129" s="255" t="s">
        <v>173</v>
      </c>
      <c r="AV129" s="14" t="s">
        <v>173</v>
      </c>
      <c r="AW129" s="14" t="s">
        <v>31</v>
      </c>
      <c r="AX129" s="14" t="s">
        <v>76</v>
      </c>
      <c r="AY129" s="255" t="s">
        <v>163</v>
      </c>
    </row>
    <row r="130" s="2" customFormat="1" ht="37.8" customHeight="1">
      <c r="A130" s="40"/>
      <c r="B130" s="41"/>
      <c r="C130" s="215" t="s">
        <v>173</v>
      </c>
      <c r="D130" s="215" t="s">
        <v>167</v>
      </c>
      <c r="E130" s="216" t="s">
        <v>187</v>
      </c>
      <c r="F130" s="217" t="s">
        <v>188</v>
      </c>
      <c r="G130" s="218" t="s">
        <v>170</v>
      </c>
      <c r="H130" s="219">
        <v>60</v>
      </c>
      <c r="I130" s="220"/>
      <c r="J130" s="221">
        <f>ROUND(I130*H130,2)</f>
        <v>0</v>
      </c>
      <c r="K130" s="217" t="s">
        <v>171</v>
      </c>
      <c r="L130" s="46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172</v>
      </c>
      <c r="AT130" s="226" t="s">
        <v>167</v>
      </c>
      <c r="AU130" s="226" t="s">
        <v>173</v>
      </c>
      <c r="AY130" s="19" t="s">
        <v>163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172</v>
      </c>
      <c r="BK130" s="227">
        <f>ROUND(I130*H130,2)</f>
        <v>0</v>
      </c>
      <c r="BL130" s="19" t="s">
        <v>172</v>
      </c>
      <c r="BM130" s="226" t="s">
        <v>189</v>
      </c>
    </row>
    <row r="131" s="2" customFormat="1">
      <c r="A131" s="40"/>
      <c r="B131" s="41"/>
      <c r="C131" s="42"/>
      <c r="D131" s="228" t="s">
        <v>175</v>
      </c>
      <c r="E131" s="42"/>
      <c r="F131" s="229" t="s">
        <v>190</v>
      </c>
      <c r="G131" s="42"/>
      <c r="H131" s="42"/>
      <c r="I131" s="230"/>
      <c r="J131" s="42"/>
      <c r="K131" s="42"/>
      <c r="L131" s="46"/>
      <c r="M131" s="231"/>
      <c r="N131" s="232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175</v>
      </c>
      <c r="AU131" s="19" t="s">
        <v>173</v>
      </c>
    </row>
    <row r="132" s="13" customFormat="1">
      <c r="A132" s="13"/>
      <c r="B132" s="233"/>
      <c r="C132" s="234"/>
      <c r="D132" s="235" t="s">
        <v>177</v>
      </c>
      <c r="E132" s="236" t="s">
        <v>19</v>
      </c>
      <c r="F132" s="237" t="s">
        <v>191</v>
      </c>
      <c r="G132" s="234"/>
      <c r="H132" s="238">
        <v>60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177</v>
      </c>
      <c r="AU132" s="244" t="s">
        <v>173</v>
      </c>
      <c r="AV132" s="13" t="s">
        <v>78</v>
      </c>
      <c r="AW132" s="13" t="s">
        <v>31</v>
      </c>
      <c r="AX132" s="13" t="s">
        <v>69</v>
      </c>
      <c r="AY132" s="244" t="s">
        <v>163</v>
      </c>
    </row>
    <row r="133" s="14" customFormat="1">
      <c r="A133" s="14"/>
      <c r="B133" s="245"/>
      <c r="C133" s="246"/>
      <c r="D133" s="235" t="s">
        <v>177</v>
      </c>
      <c r="E133" s="247" t="s">
        <v>19</v>
      </c>
      <c r="F133" s="248" t="s">
        <v>179</v>
      </c>
      <c r="G133" s="246"/>
      <c r="H133" s="249">
        <v>60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177</v>
      </c>
      <c r="AU133" s="255" t="s">
        <v>173</v>
      </c>
      <c r="AV133" s="14" t="s">
        <v>173</v>
      </c>
      <c r="AW133" s="14" t="s">
        <v>31</v>
      </c>
      <c r="AX133" s="14" t="s">
        <v>76</v>
      </c>
      <c r="AY133" s="255" t="s">
        <v>163</v>
      </c>
    </row>
    <row r="134" s="12" customFormat="1" ht="20.88" customHeight="1">
      <c r="A134" s="12"/>
      <c r="B134" s="199"/>
      <c r="C134" s="200"/>
      <c r="D134" s="201" t="s">
        <v>68</v>
      </c>
      <c r="E134" s="213" t="s">
        <v>192</v>
      </c>
      <c r="F134" s="213" t="s">
        <v>193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SUM(P135:P155)</f>
        <v>0</v>
      </c>
      <c r="Q134" s="207"/>
      <c r="R134" s="208">
        <f>SUM(R135:R155)</f>
        <v>206.91</v>
      </c>
      <c r="S134" s="207"/>
      <c r="T134" s="209">
        <f>SUM(T135:T155)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76</v>
      </c>
      <c r="AT134" s="211" t="s">
        <v>68</v>
      </c>
      <c r="AU134" s="211" t="s">
        <v>78</v>
      </c>
      <c r="AY134" s="210" t="s">
        <v>163</v>
      </c>
      <c r="BK134" s="212">
        <f>SUM(BK135:BK155)</f>
        <v>0</v>
      </c>
    </row>
    <row r="135" s="2" customFormat="1" ht="24.15" customHeight="1">
      <c r="A135" s="40"/>
      <c r="B135" s="41"/>
      <c r="C135" s="215" t="s">
        <v>172</v>
      </c>
      <c r="D135" s="215" t="s">
        <v>167</v>
      </c>
      <c r="E135" s="216" t="s">
        <v>194</v>
      </c>
      <c r="F135" s="217" t="s">
        <v>195</v>
      </c>
      <c r="G135" s="218" t="s">
        <v>170</v>
      </c>
      <c r="H135" s="219">
        <v>6</v>
      </c>
      <c r="I135" s="220"/>
      <c r="J135" s="221">
        <f>ROUND(I135*H135,2)</f>
        <v>0</v>
      </c>
      <c r="K135" s="217" t="s">
        <v>171</v>
      </c>
      <c r="L135" s="46"/>
      <c r="M135" s="222" t="s">
        <v>19</v>
      </c>
      <c r="N135" s="223" t="s">
        <v>42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172</v>
      </c>
      <c r="AT135" s="226" t="s">
        <v>167</v>
      </c>
      <c r="AU135" s="226" t="s">
        <v>173</v>
      </c>
      <c r="AY135" s="19" t="s">
        <v>163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172</v>
      </c>
      <c r="BK135" s="227">
        <f>ROUND(I135*H135,2)</f>
        <v>0</v>
      </c>
      <c r="BL135" s="19" t="s">
        <v>172</v>
      </c>
      <c r="BM135" s="226" t="s">
        <v>196</v>
      </c>
    </row>
    <row r="136" s="2" customFormat="1">
      <c r="A136" s="40"/>
      <c r="B136" s="41"/>
      <c r="C136" s="42"/>
      <c r="D136" s="228" t="s">
        <v>175</v>
      </c>
      <c r="E136" s="42"/>
      <c r="F136" s="229" t="s">
        <v>197</v>
      </c>
      <c r="G136" s="42"/>
      <c r="H136" s="42"/>
      <c r="I136" s="230"/>
      <c r="J136" s="42"/>
      <c r="K136" s="42"/>
      <c r="L136" s="46"/>
      <c r="M136" s="231"/>
      <c r="N136" s="232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175</v>
      </c>
      <c r="AU136" s="19" t="s">
        <v>173</v>
      </c>
    </row>
    <row r="137" s="13" customFormat="1">
      <c r="A137" s="13"/>
      <c r="B137" s="233"/>
      <c r="C137" s="234"/>
      <c r="D137" s="235" t="s">
        <v>177</v>
      </c>
      <c r="E137" s="236" t="s">
        <v>19</v>
      </c>
      <c r="F137" s="237" t="s">
        <v>186</v>
      </c>
      <c r="G137" s="234"/>
      <c r="H137" s="238">
        <v>6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177</v>
      </c>
      <c r="AU137" s="244" t="s">
        <v>173</v>
      </c>
      <c r="AV137" s="13" t="s">
        <v>78</v>
      </c>
      <c r="AW137" s="13" t="s">
        <v>31</v>
      </c>
      <c r="AX137" s="13" t="s">
        <v>69</v>
      </c>
      <c r="AY137" s="244" t="s">
        <v>163</v>
      </c>
    </row>
    <row r="138" s="14" customFormat="1">
      <c r="A138" s="14"/>
      <c r="B138" s="245"/>
      <c r="C138" s="246"/>
      <c r="D138" s="235" t="s">
        <v>177</v>
      </c>
      <c r="E138" s="247" t="s">
        <v>19</v>
      </c>
      <c r="F138" s="248" t="s">
        <v>179</v>
      </c>
      <c r="G138" s="246"/>
      <c r="H138" s="249">
        <v>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177</v>
      </c>
      <c r="AU138" s="255" t="s">
        <v>173</v>
      </c>
      <c r="AV138" s="14" t="s">
        <v>173</v>
      </c>
      <c r="AW138" s="14" t="s">
        <v>31</v>
      </c>
      <c r="AX138" s="14" t="s">
        <v>76</v>
      </c>
      <c r="AY138" s="255" t="s">
        <v>163</v>
      </c>
    </row>
    <row r="139" s="2" customFormat="1" ht="24.15" customHeight="1">
      <c r="A139" s="40"/>
      <c r="B139" s="41"/>
      <c r="C139" s="215" t="s">
        <v>198</v>
      </c>
      <c r="D139" s="215" t="s">
        <v>167</v>
      </c>
      <c r="E139" s="216" t="s">
        <v>199</v>
      </c>
      <c r="F139" s="217" t="s">
        <v>200</v>
      </c>
      <c r="G139" s="218" t="s">
        <v>201</v>
      </c>
      <c r="H139" s="219">
        <v>10.800000000000001</v>
      </c>
      <c r="I139" s="220"/>
      <c r="J139" s="221">
        <f>ROUND(I139*H139,2)</f>
        <v>0</v>
      </c>
      <c r="K139" s="217" t="s">
        <v>171</v>
      </c>
      <c r="L139" s="46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172</v>
      </c>
      <c r="AT139" s="226" t="s">
        <v>167</v>
      </c>
      <c r="AU139" s="226" t="s">
        <v>173</v>
      </c>
      <c r="AY139" s="19" t="s">
        <v>163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172</v>
      </c>
      <c r="BK139" s="227">
        <f>ROUND(I139*H139,2)</f>
        <v>0</v>
      </c>
      <c r="BL139" s="19" t="s">
        <v>172</v>
      </c>
      <c r="BM139" s="226" t="s">
        <v>202</v>
      </c>
    </row>
    <row r="140" s="2" customFormat="1">
      <c r="A140" s="40"/>
      <c r="B140" s="41"/>
      <c r="C140" s="42"/>
      <c r="D140" s="228" t="s">
        <v>175</v>
      </c>
      <c r="E140" s="42"/>
      <c r="F140" s="229" t="s">
        <v>203</v>
      </c>
      <c r="G140" s="42"/>
      <c r="H140" s="42"/>
      <c r="I140" s="230"/>
      <c r="J140" s="42"/>
      <c r="K140" s="42"/>
      <c r="L140" s="46"/>
      <c r="M140" s="231"/>
      <c r="N140" s="232"/>
      <c r="O140" s="87"/>
      <c r="P140" s="87"/>
      <c r="Q140" s="87"/>
      <c r="R140" s="87"/>
      <c r="S140" s="87"/>
      <c r="T140" s="88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175</v>
      </c>
      <c r="AU140" s="19" t="s">
        <v>173</v>
      </c>
    </row>
    <row r="141" s="13" customFormat="1">
      <c r="A141" s="13"/>
      <c r="B141" s="233"/>
      <c r="C141" s="234"/>
      <c r="D141" s="235" t="s">
        <v>177</v>
      </c>
      <c r="E141" s="236" t="s">
        <v>19</v>
      </c>
      <c r="F141" s="237" t="s">
        <v>204</v>
      </c>
      <c r="G141" s="234"/>
      <c r="H141" s="238">
        <v>10.800000000000001</v>
      </c>
      <c r="I141" s="239"/>
      <c r="J141" s="234"/>
      <c r="K141" s="234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177</v>
      </c>
      <c r="AU141" s="244" t="s">
        <v>173</v>
      </c>
      <c r="AV141" s="13" t="s">
        <v>78</v>
      </c>
      <c r="AW141" s="13" t="s">
        <v>31</v>
      </c>
      <c r="AX141" s="13" t="s">
        <v>69</v>
      </c>
      <c r="AY141" s="244" t="s">
        <v>163</v>
      </c>
    </row>
    <row r="142" s="14" customFormat="1">
      <c r="A142" s="14"/>
      <c r="B142" s="245"/>
      <c r="C142" s="246"/>
      <c r="D142" s="235" t="s">
        <v>177</v>
      </c>
      <c r="E142" s="247" t="s">
        <v>19</v>
      </c>
      <c r="F142" s="248" t="s">
        <v>179</v>
      </c>
      <c r="G142" s="246"/>
      <c r="H142" s="249">
        <v>10.800000000000001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177</v>
      </c>
      <c r="AU142" s="255" t="s">
        <v>173</v>
      </c>
      <c r="AV142" s="14" t="s">
        <v>173</v>
      </c>
      <c r="AW142" s="14" t="s">
        <v>31</v>
      </c>
      <c r="AX142" s="14" t="s">
        <v>76</v>
      </c>
      <c r="AY142" s="255" t="s">
        <v>163</v>
      </c>
    </row>
    <row r="143" s="2" customFormat="1" ht="24.15" customHeight="1">
      <c r="A143" s="40"/>
      <c r="B143" s="41"/>
      <c r="C143" s="215" t="s">
        <v>186</v>
      </c>
      <c r="D143" s="215" t="s">
        <v>167</v>
      </c>
      <c r="E143" s="216" t="s">
        <v>205</v>
      </c>
      <c r="F143" s="217" t="s">
        <v>206</v>
      </c>
      <c r="G143" s="218" t="s">
        <v>170</v>
      </c>
      <c r="H143" s="219">
        <v>108.90000000000001</v>
      </c>
      <c r="I143" s="220"/>
      <c r="J143" s="221">
        <f>ROUND(I143*H143,2)</f>
        <v>0</v>
      </c>
      <c r="K143" s="217" t="s">
        <v>171</v>
      </c>
      <c r="L143" s="46"/>
      <c r="M143" s="222" t="s">
        <v>19</v>
      </c>
      <c r="N143" s="223" t="s">
        <v>42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172</v>
      </c>
      <c r="AT143" s="226" t="s">
        <v>167</v>
      </c>
      <c r="AU143" s="226" t="s">
        <v>173</v>
      </c>
      <c r="AY143" s="19" t="s">
        <v>163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172</v>
      </c>
      <c r="BK143" s="227">
        <f>ROUND(I143*H143,2)</f>
        <v>0</v>
      </c>
      <c r="BL143" s="19" t="s">
        <v>172</v>
      </c>
      <c r="BM143" s="226" t="s">
        <v>207</v>
      </c>
    </row>
    <row r="144" s="2" customFormat="1">
      <c r="A144" s="40"/>
      <c r="B144" s="41"/>
      <c r="C144" s="42"/>
      <c r="D144" s="228" t="s">
        <v>175</v>
      </c>
      <c r="E144" s="42"/>
      <c r="F144" s="229" t="s">
        <v>208</v>
      </c>
      <c r="G144" s="42"/>
      <c r="H144" s="42"/>
      <c r="I144" s="230"/>
      <c r="J144" s="42"/>
      <c r="K144" s="42"/>
      <c r="L144" s="46"/>
      <c r="M144" s="231"/>
      <c r="N144" s="232"/>
      <c r="O144" s="87"/>
      <c r="P144" s="87"/>
      <c r="Q144" s="87"/>
      <c r="R144" s="87"/>
      <c r="S144" s="87"/>
      <c r="T144" s="88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175</v>
      </c>
      <c r="AU144" s="19" t="s">
        <v>173</v>
      </c>
    </row>
    <row r="145" s="13" customFormat="1">
      <c r="A145" s="13"/>
      <c r="B145" s="233"/>
      <c r="C145" s="234"/>
      <c r="D145" s="235" t="s">
        <v>177</v>
      </c>
      <c r="E145" s="236" t="s">
        <v>19</v>
      </c>
      <c r="F145" s="237" t="s">
        <v>209</v>
      </c>
      <c r="G145" s="234"/>
      <c r="H145" s="238">
        <v>102.90000000000001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177</v>
      </c>
      <c r="AU145" s="244" t="s">
        <v>173</v>
      </c>
      <c r="AV145" s="13" t="s">
        <v>78</v>
      </c>
      <c r="AW145" s="13" t="s">
        <v>31</v>
      </c>
      <c r="AX145" s="13" t="s">
        <v>69</v>
      </c>
      <c r="AY145" s="244" t="s">
        <v>163</v>
      </c>
    </row>
    <row r="146" s="14" customFormat="1">
      <c r="A146" s="14"/>
      <c r="B146" s="245"/>
      <c r="C146" s="246"/>
      <c r="D146" s="235" t="s">
        <v>177</v>
      </c>
      <c r="E146" s="247" t="s">
        <v>19</v>
      </c>
      <c r="F146" s="248" t="s">
        <v>179</v>
      </c>
      <c r="G146" s="246"/>
      <c r="H146" s="249">
        <v>102.90000000000001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177</v>
      </c>
      <c r="AU146" s="255" t="s">
        <v>173</v>
      </c>
      <c r="AV146" s="14" t="s">
        <v>173</v>
      </c>
      <c r="AW146" s="14" t="s">
        <v>31</v>
      </c>
      <c r="AX146" s="14" t="s">
        <v>69</v>
      </c>
      <c r="AY146" s="255" t="s">
        <v>163</v>
      </c>
    </row>
    <row r="147" s="13" customFormat="1">
      <c r="A147" s="13"/>
      <c r="B147" s="233"/>
      <c r="C147" s="234"/>
      <c r="D147" s="235" t="s">
        <v>177</v>
      </c>
      <c r="E147" s="236" t="s">
        <v>19</v>
      </c>
      <c r="F147" s="237" t="s">
        <v>178</v>
      </c>
      <c r="G147" s="234"/>
      <c r="H147" s="238">
        <v>6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177</v>
      </c>
      <c r="AU147" s="244" t="s">
        <v>173</v>
      </c>
      <c r="AV147" s="13" t="s">
        <v>78</v>
      </c>
      <c r="AW147" s="13" t="s">
        <v>31</v>
      </c>
      <c r="AX147" s="13" t="s">
        <v>69</v>
      </c>
      <c r="AY147" s="244" t="s">
        <v>163</v>
      </c>
    </row>
    <row r="148" s="14" customFormat="1">
      <c r="A148" s="14"/>
      <c r="B148" s="245"/>
      <c r="C148" s="246"/>
      <c r="D148" s="235" t="s">
        <v>177</v>
      </c>
      <c r="E148" s="247" t="s">
        <v>19</v>
      </c>
      <c r="F148" s="248" t="s">
        <v>179</v>
      </c>
      <c r="G148" s="246"/>
      <c r="H148" s="249">
        <v>6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177</v>
      </c>
      <c r="AU148" s="255" t="s">
        <v>173</v>
      </c>
      <c r="AV148" s="14" t="s">
        <v>173</v>
      </c>
      <c r="AW148" s="14" t="s">
        <v>31</v>
      </c>
      <c r="AX148" s="14" t="s">
        <v>69</v>
      </c>
      <c r="AY148" s="255" t="s">
        <v>163</v>
      </c>
    </row>
    <row r="149" s="15" customFormat="1">
      <c r="A149" s="15"/>
      <c r="B149" s="256"/>
      <c r="C149" s="257"/>
      <c r="D149" s="235" t="s">
        <v>177</v>
      </c>
      <c r="E149" s="258" t="s">
        <v>19</v>
      </c>
      <c r="F149" s="259" t="s">
        <v>210</v>
      </c>
      <c r="G149" s="257"/>
      <c r="H149" s="260">
        <v>108.90000000000001</v>
      </c>
      <c r="I149" s="261"/>
      <c r="J149" s="257"/>
      <c r="K149" s="257"/>
      <c r="L149" s="262"/>
      <c r="M149" s="263"/>
      <c r="N149" s="264"/>
      <c r="O149" s="264"/>
      <c r="P149" s="264"/>
      <c r="Q149" s="264"/>
      <c r="R149" s="264"/>
      <c r="S149" s="264"/>
      <c r="T149" s="265"/>
      <c r="U149" s="15"/>
      <c r="V149" s="15"/>
      <c r="W149" s="15"/>
      <c r="X149" s="15"/>
      <c r="Y149" s="15"/>
      <c r="Z149" s="15"/>
      <c r="AA149" s="15"/>
      <c r="AB149" s="15"/>
      <c r="AC149" s="15"/>
      <c r="AD149" s="15"/>
      <c r="AE149" s="15"/>
      <c r="AT149" s="266" t="s">
        <v>177</v>
      </c>
      <c r="AU149" s="266" t="s">
        <v>173</v>
      </c>
      <c r="AV149" s="15" t="s">
        <v>172</v>
      </c>
      <c r="AW149" s="15" t="s">
        <v>31</v>
      </c>
      <c r="AX149" s="15" t="s">
        <v>76</v>
      </c>
      <c r="AY149" s="266" t="s">
        <v>163</v>
      </c>
    </row>
    <row r="150" s="2" customFormat="1" ht="16.5" customHeight="1">
      <c r="A150" s="40"/>
      <c r="B150" s="41"/>
      <c r="C150" s="267" t="s">
        <v>211</v>
      </c>
      <c r="D150" s="267" t="s">
        <v>212</v>
      </c>
      <c r="E150" s="268" t="s">
        <v>213</v>
      </c>
      <c r="F150" s="269" t="s">
        <v>214</v>
      </c>
      <c r="G150" s="270" t="s">
        <v>201</v>
      </c>
      <c r="H150" s="271">
        <v>206.91</v>
      </c>
      <c r="I150" s="272"/>
      <c r="J150" s="273">
        <f>ROUND(I150*H150,2)</f>
        <v>0</v>
      </c>
      <c r="K150" s="269" t="s">
        <v>171</v>
      </c>
      <c r="L150" s="274"/>
      <c r="M150" s="275" t="s">
        <v>19</v>
      </c>
      <c r="N150" s="276" t="s">
        <v>42</v>
      </c>
      <c r="O150" s="87"/>
      <c r="P150" s="224">
        <f>O150*H150</f>
        <v>0</v>
      </c>
      <c r="Q150" s="224">
        <v>1</v>
      </c>
      <c r="R150" s="224">
        <f>Q150*H150</f>
        <v>206.91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215</v>
      </c>
      <c r="AT150" s="226" t="s">
        <v>212</v>
      </c>
      <c r="AU150" s="226" t="s">
        <v>173</v>
      </c>
      <c r="AY150" s="19" t="s">
        <v>163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172</v>
      </c>
      <c r="BK150" s="227">
        <f>ROUND(I150*H150,2)</f>
        <v>0</v>
      </c>
      <c r="BL150" s="19" t="s">
        <v>172</v>
      </c>
      <c r="BM150" s="226" t="s">
        <v>216</v>
      </c>
    </row>
    <row r="151" s="13" customFormat="1">
      <c r="A151" s="13"/>
      <c r="B151" s="233"/>
      <c r="C151" s="234"/>
      <c r="D151" s="235" t="s">
        <v>177</v>
      </c>
      <c r="E151" s="236" t="s">
        <v>19</v>
      </c>
      <c r="F151" s="237" t="s">
        <v>217</v>
      </c>
      <c r="G151" s="234"/>
      <c r="H151" s="238">
        <v>195.50999999999999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177</v>
      </c>
      <c r="AU151" s="244" t="s">
        <v>173</v>
      </c>
      <c r="AV151" s="13" t="s">
        <v>78</v>
      </c>
      <c r="AW151" s="13" t="s">
        <v>31</v>
      </c>
      <c r="AX151" s="13" t="s">
        <v>69</v>
      </c>
      <c r="AY151" s="244" t="s">
        <v>163</v>
      </c>
    </row>
    <row r="152" s="14" customFormat="1">
      <c r="A152" s="14"/>
      <c r="B152" s="245"/>
      <c r="C152" s="246"/>
      <c r="D152" s="235" t="s">
        <v>177</v>
      </c>
      <c r="E152" s="247" t="s">
        <v>19</v>
      </c>
      <c r="F152" s="248" t="s">
        <v>179</v>
      </c>
      <c r="G152" s="246"/>
      <c r="H152" s="249">
        <v>195.50999999999999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177</v>
      </c>
      <c r="AU152" s="255" t="s">
        <v>173</v>
      </c>
      <c r="AV152" s="14" t="s">
        <v>173</v>
      </c>
      <c r="AW152" s="14" t="s">
        <v>31</v>
      </c>
      <c r="AX152" s="14" t="s">
        <v>69</v>
      </c>
      <c r="AY152" s="255" t="s">
        <v>163</v>
      </c>
    </row>
    <row r="153" s="13" customFormat="1">
      <c r="A153" s="13"/>
      <c r="B153" s="233"/>
      <c r="C153" s="234"/>
      <c r="D153" s="235" t="s">
        <v>177</v>
      </c>
      <c r="E153" s="236" t="s">
        <v>19</v>
      </c>
      <c r="F153" s="237" t="s">
        <v>218</v>
      </c>
      <c r="G153" s="234"/>
      <c r="H153" s="238">
        <v>11.4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177</v>
      </c>
      <c r="AU153" s="244" t="s">
        <v>173</v>
      </c>
      <c r="AV153" s="13" t="s">
        <v>78</v>
      </c>
      <c r="AW153" s="13" t="s">
        <v>31</v>
      </c>
      <c r="AX153" s="13" t="s">
        <v>69</v>
      </c>
      <c r="AY153" s="244" t="s">
        <v>163</v>
      </c>
    </row>
    <row r="154" s="14" customFormat="1">
      <c r="A154" s="14"/>
      <c r="B154" s="245"/>
      <c r="C154" s="246"/>
      <c r="D154" s="235" t="s">
        <v>177</v>
      </c>
      <c r="E154" s="247" t="s">
        <v>19</v>
      </c>
      <c r="F154" s="248" t="s">
        <v>179</v>
      </c>
      <c r="G154" s="246"/>
      <c r="H154" s="249">
        <v>11.4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177</v>
      </c>
      <c r="AU154" s="255" t="s">
        <v>173</v>
      </c>
      <c r="AV154" s="14" t="s">
        <v>173</v>
      </c>
      <c r="AW154" s="14" t="s">
        <v>31</v>
      </c>
      <c r="AX154" s="14" t="s">
        <v>69</v>
      </c>
      <c r="AY154" s="255" t="s">
        <v>163</v>
      </c>
    </row>
    <row r="155" s="15" customFormat="1">
      <c r="A155" s="15"/>
      <c r="B155" s="256"/>
      <c r="C155" s="257"/>
      <c r="D155" s="235" t="s">
        <v>177</v>
      </c>
      <c r="E155" s="258" t="s">
        <v>19</v>
      </c>
      <c r="F155" s="259" t="s">
        <v>210</v>
      </c>
      <c r="G155" s="257"/>
      <c r="H155" s="260">
        <v>206.91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177</v>
      </c>
      <c r="AU155" s="266" t="s">
        <v>173</v>
      </c>
      <c r="AV155" s="15" t="s">
        <v>172</v>
      </c>
      <c r="AW155" s="15" t="s">
        <v>31</v>
      </c>
      <c r="AX155" s="15" t="s">
        <v>76</v>
      </c>
      <c r="AY155" s="266" t="s">
        <v>163</v>
      </c>
    </row>
    <row r="156" s="12" customFormat="1" ht="22.8" customHeight="1">
      <c r="A156" s="12"/>
      <c r="B156" s="199"/>
      <c r="C156" s="200"/>
      <c r="D156" s="201" t="s">
        <v>68</v>
      </c>
      <c r="E156" s="213" t="s">
        <v>78</v>
      </c>
      <c r="F156" s="213" t="s">
        <v>219</v>
      </c>
      <c r="G156" s="200"/>
      <c r="H156" s="200"/>
      <c r="I156" s="203"/>
      <c r="J156" s="214">
        <f>BK156</f>
        <v>0</v>
      </c>
      <c r="K156" s="200"/>
      <c r="L156" s="205"/>
      <c r="M156" s="206"/>
      <c r="N156" s="207"/>
      <c r="O156" s="207"/>
      <c r="P156" s="208">
        <f>P157</f>
        <v>0</v>
      </c>
      <c r="Q156" s="207"/>
      <c r="R156" s="208">
        <f>R157</f>
        <v>22.439000665931101</v>
      </c>
      <c r="S156" s="207"/>
      <c r="T156" s="209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76</v>
      </c>
      <c r="AT156" s="211" t="s">
        <v>68</v>
      </c>
      <c r="AU156" s="211" t="s">
        <v>76</v>
      </c>
      <c r="AY156" s="210" t="s">
        <v>163</v>
      </c>
      <c r="BK156" s="212">
        <f>BK157</f>
        <v>0</v>
      </c>
    </row>
    <row r="157" s="12" customFormat="1" ht="20.88" customHeight="1">
      <c r="A157" s="12"/>
      <c r="B157" s="199"/>
      <c r="C157" s="200"/>
      <c r="D157" s="201" t="s">
        <v>68</v>
      </c>
      <c r="E157" s="213" t="s">
        <v>220</v>
      </c>
      <c r="F157" s="213" t="s">
        <v>221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SUM(P158:P178)</f>
        <v>0</v>
      </c>
      <c r="Q157" s="207"/>
      <c r="R157" s="208">
        <f>SUM(R158:R178)</f>
        <v>22.439000665931101</v>
      </c>
      <c r="S157" s="207"/>
      <c r="T157" s="209">
        <f>SUM(T158:T178)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76</v>
      </c>
      <c r="AT157" s="211" t="s">
        <v>68</v>
      </c>
      <c r="AU157" s="211" t="s">
        <v>78</v>
      </c>
      <c r="AY157" s="210" t="s">
        <v>163</v>
      </c>
      <c r="BK157" s="212">
        <f>SUM(BK158:BK178)</f>
        <v>0</v>
      </c>
    </row>
    <row r="158" s="2" customFormat="1" ht="21.75" customHeight="1">
      <c r="A158" s="40"/>
      <c r="B158" s="41"/>
      <c r="C158" s="215" t="s">
        <v>215</v>
      </c>
      <c r="D158" s="215" t="s">
        <v>167</v>
      </c>
      <c r="E158" s="216" t="s">
        <v>222</v>
      </c>
      <c r="F158" s="217" t="s">
        <v>223</v>
      </c>
      <c r="G158" s="218" t="s">
        <v>170</v>
      </c>
      <c r="H158" s="219">
        <v>1.782</v>
      </c>
      <c r="I158" s="220"/>
      <c r="J158" s="221">
        <f>ROUND(I158*H158,2)</f>
        <v>0</v>
      </c>
      <c r="K158" s="217" t="s">
        <v>171</v>
      </c>
      <c r="L158" s="46"/>
      <c r="M158" s="222" t="s">
        <v>19</v>
      </c>
      <c r="N158" s="223" t="s">
        <v>42</v>
      </c>
      <c r="O158" s="87"/>
      <c r="P158" s="224">
        <f>O158*H158</f>
        <v>0</v>
      </c>
      <c r="Q158" s="224">
        <v>2.5018722040000001</v>
      </c>
      <c r="R158" s="224">
        <f>Q158*H158</f>
        <v>4.4583362675279998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172</v>
      </c>
      <c r="AT158" s="226" t="s">
        <v>167</v>
      </c>
      <c r="AU158" s="226" t="s">
        <v>173</v>
      </c>
      <c r="AY158" s="19" t="s">
        <v>163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172</v>
      </c>
      <c r="BK158" s="227">
        <f>ROUND(I158*H158,2)</f>
        <v>0</v>
      </c>
      <c r="BL158" s="19" t="s">
        <v>172</v>
      </c>
      <c r="BM158" s="226" t="s">
        <v>224</v>
      </c>
    </row>
    <row r="159" s="2" customFormat="1">
      <c r="A159" s="40"/>
      <c r="B159" s="41"/>
      <c r="C159" s="42"/>
      <c r="D159" s="228" t="s">
        <v>175</v>
      </c>
      <c r="E159" s="42"/>
      <c r="F159" s="229" t="s">
        <v>225</v>
      </c>
      <c r="G159" s="42"/>
      <c r="H159" s="42"/>
      <c r="I159" s="230"/>
      <c r="J159" s="42"/>
      <c r="K159" s="42"/>
      <c r="L159" s="46"/>
      <c r="M159" s="231"/>
      <c r="N159" s="232"/>
      <c r="O159" s="87"/>
      <c r="P159" s="87"/>
      <c r="Q159" s="87"/>
      <c r="R159" s="87"/>
      <c r="S159" s="87"/>
      <c r="T159" s="88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175</v>
      </c>
      <c r="AU159" s="19" t="s">
        <v>173</v>
      </c>
    </row>
    <row r="160" s="13" customFormat="1">
      <c r="A160" s="13"/>
      <c r="B160" s="233"/>
      <c r="C160" s="234"/>
      <c r="D160" s="235" t="s">
        <v>177</v>
      </c>
      <c r="E160" s="236" t="s">
        <v>19</v>
      </c>
      <c r="F160" s="237" t="s">
        <v>226</v>
      </c>
      <c r="G160" s="234"/>
      <c r="H160" s="238">
        <v>1.782</v>
      </c>
      <c r="I160" s="239"/>
      <c r="J160" s="234"/>
      <c r="K160" s="234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177</v>
      </c>
      <c r="AU160" s="244" t="s">
        <v>173</v>
      </c>
      <c r="AV160" s="13" t="s">
        <v>78</v>
      </c>
      <c r="AW160" s="13" t="s">
        <v>31</v>
      </c>
      <c r="AX160" s="13" t="s">
        <v>69</v>
      </c>
      <c r="AY160" s="244" t="s">
        <v>163</v>
      </c>
    </row>
    <row r="161" s="14" customFormat="1">
      <c r="A161" s="14"/>
      <c r="B161" s="245"/>
      <c r="C161" s="246"/>
      <c r="D161" s="235" t="s">
        <v>177</v>
      </c>
      <c r="E161" s="247" t="s">
        <v>19</v>
      </c>
      <c r="F161" s="248" t="s">
        <v>179</v>
      </c>
      <c r="G161" s="246"/>
      <c r="H161" s="249">
        <v>1.782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177</v>
      </c>
      <c r="AU161" s="255" t="s">
        <v>173</v>
      </c>
      <c r="AV161" s="14" t="s">
        <v>173</v>
      </c>
      <c r="AW161" s="14" t="s">
        <v>31</v>
      </c>
      <c r="AX161" s="14" t="s">
        <v>76</v>
      </c>
      <c r="AY161" s="255" t="s">
        <v>163</v>
      </c>
    </row>
    <row r="162" s="2" customFormat="1" ht="16.5" customHeight="1">
      <c r="A162" s="40"/>
      <c r="B162" s="41"/>
      <c r="C162" s="215" t="s">
        <v>227</v>
      </c>
      <c r="D162" s="215" t="s">
        <v>167</v>
      </c>
      <c r="E162" s="216" t="s">
        <v>228</v>
      </c>
      <c r="F162" s="217" t="s">
        <v>229</v>
      </c>
      <c r="G162" s="218" t="s">
        <v>201</v>
      </c>
      <c r="H162" s="219">
        <v>0.16</v>
      </c>
      <c r="I162" s="220"/>
      <c r="J162" s="221">
        <f>ROUND(I162*H162,2)</f>
        <v>0</v>
      </c>
      <c r="K162" s="217" t="s">
        <v>171</v>
      </c>
      <c r="L162" s="46"/>
      <c r="M162" s="222" t="s">
        <v>19</v>
      </c>
      <c r="N162" s="223" t="s">
        <v>42</v>
      </c>
      <c r="O162" s="87"/>
      <c r="P162" s="224">
        <f>O162*H162</f>
        <v>0</v>
      </c>
      <c r="Q162" s="224">
        <v>1.0606207999999999</v>
      </c>
      <c r="R162" s="224">
        <f>Q162*H162</f>
        <v>0.16969932799999998</v>
      </c>
      <c r="S162" s="224">
        <v>0</v>
      </c>
      <c r="T162" s="225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172</v>
      </c>
      <c r="AT162" s="226" t="s">
        <v>167</v>
      </c>
      <c r="AU162" s="226" t="s">
        <v>173</v>
      </c>
      <c r="AY162" s="19" t="s">
        <v>163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172</v>
      </c>
      <c r="BK162" s="227">
        <f>ROUND(I162*H162,2)</f>
        <v>0</v>
      </c>
      <c r="BL162" s="19" t="s">
        <v>172</v>
      </c>
      <c r="BM162" s="226" t="s">
        <v>230</v>
      </c>
    </row>
    <row r="163" s="2" customFormat="1">
      <c r="A163" s="40"/>
      <c r="B163" s="41"/>
      <c r="C163" s="42"/>
      <c r="D163" s="228" t="s">
        <v>175</v>
      </c>
      <c r="E163" s="42"/>
      <c r="F163" s="229" t="s">
        <v>231</v>
      </c>
      <c r="G163" s="42"/>
      <c r="H163" s="42"/>
      <c r="I163" s="230"/>
      <c r="J163" s="42"/>
      <c r="K163" s="42"/>
      <c r="L163" s="46"/>
      <c r="M163" s="231"/>
      <c r="N163" s="232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175</v>
      </c>
      <c r="AU163" s="19" t="s">
        <v>173</v>
      </c>
    </row>
    <row r="164" s="13" customFormat="1">
      <c r="A164" s="13"/>
      <c r="B164" s="233"/>
      <c r="C164" s="234"/>
      <c r="D164" s="235" t="s">
        <v>177</v>
      </c>
      <c r="E164" s="236" t="s">
        <v>19</v>
      </c>
      <c r="F164" s="237" t="s">
        <v>232</v>
      </c>
      <c r="G164" s="234"/>
      <c r="H164" s="238">
        <v>0.16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177</v>
      </c>
      <c r="AU164" s="244" t="s">
        <v>173</v>
      </c>
      <c r="AV164" s="13" t="s">
        <v>78</v>
      </c>
      <c r="AW164" s="13" t="s">
        <v>31</v>
      </c>
      <c r="AX164" s="13" t="s">
        <v>69</v>
      </c>
      <c r="AY164" s="244" t="s">
        <v>163</v>
      </c>
    </row>
    <row r="165" s="14" customFormat="1">
      <c r="A165" s="14"/>
      <c r="B165" s="245"/>
      <c r="C165" s="246"/>
      <c r="D165" s="235" t="s">
        <v>177</v>
      </c>
      <c r="E165" s="247" t="s">
        <v>19</v>
      </c>
      <c r="F165" s="248" t="s">
        <v>179</v>
      </c>
      <c r="G165" s="246"/>
      <c r="H165" s="249">
        <v>0.16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177</v>
      </c>
      <c r="AU165" s="255" t="s">
        <v>173</v>
      </c>
      <c r="AV165" s="14" t="s">
        <v>173</v>
      </c>
      <c r="AW165" s="14" t="s">
        <v>31</v>
      </c>
      <c r="AX165" s="14" t="s">
        <v>76</v>
      </c>
      <c r="AY165" s="255" t="s">
        <v>163</v>
      </c>
    </row>
    <row r="166" s="2" customFormat="1" ht="16.5" customHeight="1">
      <c r="A166" s="40"/>
      <c r="B166" s="41"/>
      <c r="C166" s="215" t="s">
        <v>233</v>
      </c>
      <c r="D166" s="215" t="s">
        <v>167</v>
      </c>
      <c r="E166" s="216" t="s">
        <v>234</v>
      </c>
      <c r="F166" s="217" t="s">
        <v>235</v>
      </c>
      <c r="G166" s="218" t="s">
        <v>236</v>
      </c>
      <c r="H166" s="219">
        <v>11.880000000000001</v>
      </c>
      <c r="I166" s="220"/>
      <c r="J166" s="221">
        <f>ROUND(I166*H166,2)</f>
        <v>0</v>
      </c>
      <c r="K166" s="217" t="s">
        <v>171</v>
      </c>
      <c r="L166" s="46"/>
      <c r="M166" s="222" t="s">
        <v>19</v>
      </c>
      <c r="N166" s="223" t="s">
        <v>42</v>
      </c>
      <c r="O166" s="87"/>
      <c r="P166" s="224">
        <f>O166*H166</f>
        <v>0</v>
      </c>
      <c r="Q166" s="224">
        <v>0.018249999999999999</v>
      </c>
      <c r="R166" s="224">
        <f>Q166*H166</f>
        <v>0.21681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172</v>
      </c>
      <c r="AT166" s="226" t="s">
        <v>167</v>
      </c>
      <c r="AU166" s="226" t="s">
        <v>173</v>
      </c>
      <c r="AY166" s="19" t="s">
        <v>163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172</v>
      </c>
      <c r="BK166" s="227">
        <f>ROUND(I166*H166,2)</f>
        <v>0</v>
      </c>
      <c r="BL166" s="19" t="s">
        <v>172</v>
      </c>
      <c r="BM166" s="226" t="s">
        <v>237</v>
      </c>
    </row>
    <row r="167" s="2" customFormat="1">
      <c r="A167" s="40"/>
      <c r="B167" s="41"/>
      <c r="C167" s="42"/>
      <c r="D167" s="228" t="s">
        <v>175</v>
      </c>
      <c r="E167" s="42"/>
      <c r="F167" s="229" t="s">
        <v>238</v>
      </c>
      <c r="G167" s="42"/>
      <c r="H167" s="42"/>
      <c r="I167" s="230"/>
      <c r="J167" s="42"/>
      <c r="K167" s="42"/>
      <c r="L167" s="46"/>
      <c r="M167" s="231"/>
      <c r="N167" s="232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175</v>
      </c>
      <c r="AU167" s="19" t="s">
        <v>173</v>
      </c>
    </row>
    <row r="168" s="13" customFormat="1">
      <c r="A168" s="13"/>
      <c r="B168" s="233"/>
      <c r="C168" s="234"/>
      <c r="D168" s="235" t="s">
        <v>177</v>
      </c>
      <c r="E168" s="236" t="s">
        <v>19</v>
      </c>
      <c r="F168" s="237" t="s">
        <v>239</v>
      </c>
      <c r="G168" s="234"/>
      <c r="H168" s="238">
        <v>11.880000000000001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177</v>
      </c>
      <c r="AU168" s="244" t="s">
        <v>173</v>
      </c>
      <c r="AV168" s="13" t="s">
        <v>78</v>
      </c>
      <c r="AW168" s="13" t="s">
        <v>31</v>
      </c>
      <c r="AX168" s="13" t="s">
        <v>69</v>
      </c>
      <c r="AY168" s="244" t="s">
        <v>163</v>
      </c>
    </row>
    <row r="169" s="14" customFormat="1">
      <c r="A169" s="14"/>
      <c r="B169" s="245"/>
      <c r="C169" s="246"/>
      <c r="D169" s="235" t="s">
        <v>177</v>
      </c>
      <c r="E169" s="247" t="s">
        <v>19</v>
      </c>
      <c r="F169" s="248" t="s">
        <v>179</v>
      </c>
      <c r="G169" s="246"/>
      <c r="H169" s="249">
        <v>11.880000000000001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177</v>
      </c>
      <c r="AU169" s="255" t="s">
        <v>173</v>
      </c>
      <c r="AV169" s="14" t="s">
        <v>173</v>
      </c>
      <c r="AW169" s="14" t="s">
        <v>31</v>
      </c>
      <c r="AX169" s="14" t="s">
        <v>76</v>
      </c>
      <c r="AY169" s="255" t="s">
        <v>163</v>
      </c>
    </row>
    <row r="170" s="2" customFormat="1" ht="21.75" customHeight="1">
      <c r="A170" s="40"/>
      <c r="B170" s="41"/>
      <c r="C170" s="215" t="s">
        <v>240</v>
      </c>
      <c r="D170" s="215" t="s">
        <v>167</v>
      </c>
      <c r="E170" s="216" t="s">
        <v>241</v>
      </c>
      <c r="F170" s="217" t="s">
        <v>242</v>
      </c>
      <c r="G170" s="218" t="s">
        <v>170</v>
      </c>
      <c r="H170" s="219">
        <v>7.5339999999999998</v>
      </c>
      <c r="I170" s="220"/>
      <c r="J170" s="221">
        <f>ROUND(I170*H170,2)</f>
        <v>0</v>
      </c>
      <c r="K170" s="217" t="s">
        <v>171</v>
      </c>
      <c r="L170" s="46"/>
      <c r="M170" s="222" t="s">
        <v>19</v>
      </c>
      <c r="N170" s="223" t="s">
        <v>42</v>
      </c>
      <c r="O170" s="87"/>
      <c r="P170" s="224">
        <f>O170*H170</f>
        <v>0</v>
      </c>
      <c r="Q170" s="224">
        <v>2.3010222040000001</v>
      </c>
      <c r="R170" s="224">
        <f>Q170*H170</f>
        <v>17.335901284936</v>
      </c>
      <c r="S170" s="224">
        <v>0</v>
      </c>
      <c r="T170" s="225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26" t="s">
        <v>172</v>
      </c>
      <c r="AT170" s="226" t="s">
        <v>167</v>
      </c>
      <c r="AU170" s="226" t="s">
        <v>173</v>
      </c>
      <c r="AY170" s="19" t="s">
        <v>163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19" t="s">
        <v>172</v>
      </c>
      <c r="BK170" s="227">
        <f>ROUND(I170*H170,2)</f>
        <v>0</v>
      </c>
      <c r="BL170" s="19" t="s">
        <v>172</v>
      </c>
      <c r="BM170" s="226" t="s">
        <v>243</v>
      </c>
    </row>
    <row r="171" s="2" customFormat="1">
      <c r="A171" s="40"/>
      <c r="B171" s="41"/>
      <c r="C171" s="42"/>
      <c r="D171" s="228" t="s">
        <v>175</v>
      </c>
      <c r="E171" s="42"/>
      <c r="F171" s="229" t="s">
        <v>244</v>
      </c>
      <c r="G171" s="42"/>
      <c r="H171" s="42"/>
      <c r="I171" s="230"/>
      <c r="J171" s="42"/>
      <c r="K171" s="42"/>
      <c r="L171" s="46"/>
      <c r="M171" s="231"/>
      <c r="N171" s="232"/>
      <c r="O171" s="87"/>
      <c r="P171" s="87"/>
      <c r="Q171" s="87"/>
      <c r="R171" s="87"/>
      <c r="S171" s="87"/>
      <c r="T171" s="88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175</v>
      </c>
      <c r="AU171" s="19" t="s">
        <v>173</v>
      </c>
    </row>
    <row r="172" s="13" customFormat="1">
      <c r="A172" s="13"/>
      <c r="B172" s="233"/>
      <c r="C172" s="234"/>
      <c r="D172" s="235" t="s">
        <v>177</v>
      </c>
      <c r="E172" s="236" t="s">
        <v>19</v>
      </c>
      <c r="F172" s="237" t="s">
        <v>245</v>
      </c>
      <c r="G172" s="234"/>
      <c r="H172" s="238">
        <v>7.3499999999999996</v>
      </c>
      <c r="I172" s="239"/>
      <c r="J172" s="234"/>
      <c r="K172" s="234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177</v>
      </c>
      <c r="AU172" s="244" t="s">
        <v>173</v>
      </c>
      <c r="AV172" s="13" t="s">
        <v>78</v>
      </c>
      <c r="AW172" s="13" t="s">
        <v>31</v>
      </c>
      <c r="AX172" s="13" t="s">
        <v>69</v>
      </c>
      <c r="AY172" s="244" t="s">
        <v>163</v>
      </c>
    </row>
    <row r="173" s="14" customFormat="1">
      <c r="A173" s="14"/>
      <c r="B173" s="245"/>
      <c r="C173" s="246"/>
      <c r="D173" s="235" t="s">
        <v>177</v>
      </c>
      <c r="E173" s="247" t="s">
        <v>19</v>
      </c>
      <c r="F173" s="248" t="s">
        <v>179</v>
      </c>
      <c r="G173" s="246"/>
      <c r="H173" s="249">
        <v>7.3499999999999996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177</v>
      </c>
      <c r="AU173" s="255" t="s">
        <v>173</v>
      </c>
      <c r="AV173" s="14" t="s">
        <v>173</v>
      </c>
      <c r="AW173" s="14" t="s">
        <v>31</v>
      </c>
      <c r="AX173" s="14" t="s">
        <v>69</v>
      </c>
      <c r="AY173" s="255" t="s">
        <v>163</v>
      </c>
    </row>
    <row r="174" s="13" customFormat="1">
      <c r="A174" s="13"/>
      <c r="B174" s="233"/>
      <c r="C174" s="234"/>
      <c r="D174" s="235" t="s">
        <v>177</v>
      </c>
      <c r="E174" s="236" t="s">
        <v>19</v>
      </c>
      <c r="F174" s="237" t="s">
        <v>246</v>
      </c>
      <c r="G174" s="234"/>
      <c r="H174" s="238">
        <v>7.5339999999999998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177</v>
      </c>
      <c r="AU174" s="244" t="s">
        <v>173</v>
      </c>
      <c r="AV174" s="13" t="s">
        <v>78</v>
      </c>
      <c r="AW174" s="13" t="s">
        <v>31</v>
      </c>
      <c r="AX174" s="13" t="s">
        <v>76</v>
      </c>
      <c r="AY174" s="244" t="s">
        <v>163</v>
      </c>
    </row>
    <row r="175" s="2" customFormat="1" ht="16.5" customHeight="1">
      <c r="A175" s="40"/>
      <c r="B175" s="41"/>
      <c r="C175" s="215" t="s">
        <v>247</v>
      </c>
      <c r="D175" s="215" t="s">
        <v>167</v>
      </c>
      <c r="E175" s="216" t="s">
        <v>248</v>
      </c>
      <c r="F175" s="217" t="s">
        <v>249</v>
      </c>
      <c r="G175" s="218" t="s">
        <v>201</v>
      </c>
      <c r="H175" s="219">
        <v>0.24299999999999999</v>
      </c>
      <c r="I175" s="220"/>
      <c r="J175" s="221">
        <f>ROUND(I175*H175,2)</f>
        <v>0</v>
      </c>
      <c r="K175" s="217" t="s">
        <v>171</v>
      </c>
      <c r="L175" s="46"/>
      <c r="M175" s="222" t="s">
        <v>19</v>
      </c>
      <c r="N175" s="223" t="s">
        <v>42</v>
      </c>
      <c r="O175" s="87"/>
      <c r="P175" s="224">
        <f>O175*H175</f>
        <v>0</v>
      </c>
      <c r="Q175" s="224">
        <v>1.0627727797</v>
      </c>
      <c r="R175" s="224">
        <f>Q175*H175</f>
        <v>0.25825378546709998</v>
      </c>
      <c r="S175" s="224">
        <v>0</v>
      </c>
      <c r="T175" s="225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26" t="s">
        <v>172</v>
      </c>
      <c r="AT175" s="226" t="s">
        <v>167</v>
      </c>
      <c r="AU175" s="226" t="s">
        <v>173</v>
      </c>
      <c r="AY175" s="19" t="s">
        <v>163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19" t="s">
        <v>172</v>
      </c>
      <c r="BK175" s="227">
        <f>ROUND(I175*H175,2)</f>
        <v>0</v>
      </c>
      <c r="BL175" s="19" t="s">
        <v>172</v>
      </c>
      <c r="BM175" s="226" t="s">
        <v>250</v>
      </c>
    </row>
    <row r="176" s="2" customFormat="1">
      <c r="A176" s="40"/>
      <c r="B176" s="41"/>
      <c r="C176" s="42"/>
      <c r="D176" s="228" t="s">
        <v>175</v>
      </c>
      <c r="E176" s="42"/>
      <c r="F176" s="229" t="s">
        <v>251</v>
      </c>
      <c r="G176" s="42"/>
      <c r="H176" s="42"/>
      <c r="I176" s="230"/>
      <c r="J176" s="42"/>
      <c r="K176" s="42"/>
      <c r="L176" s="46"/>
      <c r="M176" s="231"/>
      <c r="N176" s="232"/>
      <c r="O176" s="87"/>
      <c r="P176" s="87"/>
      <c r="Q176" s="87"/>
      <c r="R176" s="87"/>
      <c r="S176" s="87"/>
      <c r="T176" s="88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175</v>
      </c>
      <c r="AU176" s="19" t="s">
        <v>173</v>
      </c>
    </row>
    <row r="177" s="13" customFormat="1">
      <c r="A177" s="13"/>
      <c r="B177" s="233"/>
      <c r="C177" s="234"/>
      <c r="D177" s="235" t="s">
        <v>177</v>
      </c>
      <c r="E177" s="236" t="s">
        <v>19</v>
      </c>
      <c r="F177" s="237" t="s">
        <v>252</v>
      </c>
      <c r="G177" s="234"/>
      <c r="H177" s="238">
        <v>0.24299999999999999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177</v>
      </c>
      <c r="AU177" s="244" t="s">
        <v>173</v>
      </c>
      <c r="AV177" s="13" t="s">
        <v>78</v>
      </c>
      <c r="AW177" s="13" t="s">
        <v>31</v>
      </c>
      <c r="AX177" s="13" t="s">
        <v>69</v>
      </c>
      <c r="AY177" s="244" t="s">
        <v>163</v>
      </c>
    </row>
    <row r="178" s="14" customFormat="1">
      <c r="A178" s="14"/>
      <c r="B178" s="245"/>
      <c r="C178" s="246"/>
      <c r="D178" s="235" t="s">
        <v>177</v>
      </c>
      <c r="E178" s="247" t="s">
        <v>19</v>
      </c>
      <c r="F178" s="248" t="s">
        <v>179</v>
      </c>
      <c r="G178" s="246"/>
      <c r="H178" s="249">
        <v>0.24299999999999999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177</v>
      </c>
      <c r="AU178" s="255" t="s">
        <v>173</v>
      </c>
      <c r="AV178" s="14" t="s">
        <v>173</v>
      </c>
      <c r="AW178" s="14" t="s">
        <v>31</v>
      </c>
      <c r="AX178" s="14" t="s">
        <v>76</v>
      </c>
      <c r="AY178" s="255" t="s">
        <v>163</v>
      </c>
    </row>
    <row r="179" s="12" customFormat="1" ht="22.8" customHeight="1">
      <c r="A179" s="12"/>
      <c r="B179" s="199"/>
      <c r="C179" s="200"/>
      <c r="D179" s="201" t="s">
        <v>68</v>
      </c>
      <c r="E179" s="213" t="s">
        <v>173</v>
      </c>
      <c r="F179" s="213" t="s">
        <v>253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P180+P227</f>
        <v>0</v>
      </c>
      <c r="Q179" s="207"/>
      <c r="R179" s="208">
        <f>R180+R227</f>
        <v>17.551568583999998</v>
      </c>
      <c r="S179" s="207"/>
      <c r="T179" s="209">
        <f>T180+T227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76</v>
      </c>
      <c r="AT179" s="211" t="s">
        <v>68</v>
      </c>
      <c r="AU179" s="211" t="s">
        <v>76</v>
      </c>
      <c r="AY179" s="210" t="s">
        <v>163</v>
      </c>
      <c r="BK179" s="212">
        <f>BK180+BK227</f>
        <v>0</v>
      </c>
    </row>
    <row r="180" s="12" customFormat="1" ht="20.88" customHeight="1">
      <c r="A180" s="12"/>
      <c r="B180" s="199"/>
      <c r="C180" s="200"/>
      <c r="D180" s="201" t="s">
        <v>68</v>
      </c>
      <c r="E180" s="213" t="s">
        <v>254</v>
      </c>
      <c r="F180" s="213" t="s">
        <v>255</v>
      </c>
      <c r="G180" s="200"/>
      <c r="H180" s="200"/>
      <c r="I180" s="203"/>
      <c r="J180" s="214">
        <f>BK180</f>
        <v>0</v>
      </c>
      <c r="K180" s="200"/>
      <c r="L180" s="205"/>
      <c r="M180" s="206"/>
      <c r="N180" s="207"/>
      <c r="O180" s="207"/>
      <c r="P180" s="208">
        <f>SUM(P181:P226)</f>
        <v>0</v>
      </c>
      <c r="Q180" s="207"/>
      <c r="R180" s="208">
        <f>SUM(R181:R226)</f>
        <v>17.251506727999999</v>
      </c>
      <c r="S180" s="207"/>
      <c r="T180" s="209">
        <f>SUM(T181:T226)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10" t="s">
        <v>76</v>
      </c>
      <c r="AT180" s="211" t="s">
        <v>68</v>
      </c>
      <c r="AU180" s="211" t="s">
        <v>78</v>
      </c>
      <c r="AY180" s="210" t="s">
        <v>163</v>
      </c>
      <c r="BK180" s="212">
        <f>SUM(BK181:BK226)</f>
        <v>0</v>
      </c>
    </row>
    <row r="181" s="2" customFormat="1" ht="16.5" customHeight="1">
      <c r="A181" s="40"/>
      <c r="B181" s="41"/>
      <c r="C181" s="215" t="s">
        <v>165</v>
      </c>
      <c r="D181" s="215" t="s">
        <v>167</v>
      </c>
      <c r="E181" s="216" t="s">
        <v>256</v>
      </c>
      <c r="F181" s="217" t="s">
        <v>257</v>
      </c>
      <c r="G181" s="218" t="s">
        <v>170</v>
      </c>
      <c r="H181" s="219">
        <v>2.4569999999999999</v>
      </c>
      <c r="I181" s="220"/>
      <c r="J181" s="221">
        <f>ROUND(I181*H181,2)</f>
        <v>0</v>
      </c>
      <c r="K181" s="217" t="s">
        <v>171</v>
      </c>
      <c r="L181" s="46"/>
      <c r="M181" s="222" t="s">
        <v>19</v>
      </c>
      <c r="N181" s="223" t="s">
        <v>42</v>
      </c>
      <c r="O181" s="87"/>
      <c r="P181" s="224">
        <f>O181*H181</f>
        <v>0</v>
      </c>
      <c r="Q181" s="224">
        <v>1.8097179999999999</v>
      </c>
      <c r="R181" s="224">
        <f>Q181*H181</f>
        <v>4.4464771259999996</v>
      </c>
      <c r="S181" s="224">
        <v>0</v>
      </c>
      <c r="T181" s="225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26" t="s">
        <v>172</v>
      </c>
      <c r="AT181" s="226" t="s">
        <v>167</v>
      </c>
      <c r="AU181" s="226" t="s">
        <v>173</v>
      </c>
      <c r="AY181" s="19" t="s">
        <v>163</v>
      </c>
      <c r="BE181" s="227">
        <f>IF(N181="základní",J181,0)</f>
        <v>0</v>
      </c>
      <c r="BF181" s="227">
        <f>IF(N181="snížená",J181,0)</f>
        <v>0</v>
      </c>
      <c r="BG181" s="227">
        <f>IF(N181="zákl. přenesená",J181,0)</f>
        <v>0</v>
      </c>
      <c r="BH181" s="227">
        <f>IF(N181="sníž. přenesená",J181,0)</f>
        <v>0</v>
      </c>
      <c r="BI181" s="227">
        <f>IF(N181="nulová",J181,0)</f>
        <v>0</v>
      </c>
      <c r="BJ181" s="19" t="s">
        <v>172</v>
      </c>
      <c r="BK181" s="227">
        <f>ROUND(I181*H181,2)</f>
        <v>0</v>
      </c>
      <c r="BL181" s="19" t="s">
        <v>172</v>
      </c>
      <c r="BM181" s="226" t="s">
        <v>258</v>
      </c>
    </row>
    <row r="182" s="2" customFormat="1">
      <c r="A182" s="40"/>
      <c r="B182" s="41"/>
      <c r="C182" s="42"/>
      <c r="D182" s="228" t="s">
        <v>175</v>
      </c>
      <c r="E182" s="42"/>
      <c r="F182" s="229" t="s">
        <v>259</v>
      </c>
      <c r="G182" s="42"/>
      <c r="H182" s="42"/>
      <c r="I182" s="230"/>
      <c r="J182" s="42"/>
      <c r="K182" s="42"/>
      <c r="L182" s="46"/>
      <c r="M182" s="231"/>
      <c r="N182" s="232"/>
      <c r="O182" s="87"/>
      <c r="P182" s="87"/>
      <c r="Q182" s="87"/>
      <c r="R182" s="87"/>
      <c r="S182" s="87"/>
      <c r="T182" s="88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175</v>
      </c>
      <c r="AU182" s="19" t="s">
        <v>173</v>
      </c>
    </row>
    <row r="183" s="16" customFormat="1">
      <c r="A183" s="16"/>
      <c r="B183" s="277"/>
      <c r="C183" s="278"/>
      <c r="D183" s="235" t="s">
        <v>177</v>
      </c>
      <c r="E183" s="279" t="s">
        <v>19</v>
      </c>
      <c r="F183" s="280" t="s">
        <v>260</v>
      </c>
      <c r="G183" s="278"/>
      <c r="H183" s="279" t="s">
        <v>19</v>
      </c>
      <c r="I183" s="281"/>
      <c r="J183" s="278"/>
      <c r="K183" s="278"/>
      <c r="L183" s="282"/>
      <c r="M183" s="283"/>
      <c r="N183" s="284"/>
      <c r="O183" s="284"/>
      <c r="P183" s="284"/>
      <c r="Q183" s="284"/>
      <c r="R183" s="284"/>
      <c r="S183" s="284"/>
      <c r="T183" s="285"/>
      <c r="U183" s="16"/>
      <c r="V183" s="16"/>
      <c r="W183" s="16"/>
      <c r="X183" s="16"/>
      <c r="Y183" s="16"/>
      <c r="Z183" s="16"/>
      <c r="AA183" s="16"/>
      <c r="AB183" s="16"/>
      <c r="AC183" s="16"/>
      <c r="AD183" s="16"/>
      <c r="AE183" s="16"/>
      <c r="AT183" s="286" t="s">
        <v>177</v>
      </c>
      <c r="AU183" s="286" t="s">
        <v>173</v>
      </c>
      <c r="AV183" s="16" t="s">
        <v>76</v>
      </c>
      <c r="AW183" s="16" t="s">
        <v>31</v>
      </c>
      <c r="AX183" s="16" t="s">
        <v>69</v>
      </c>
      <c r="AY183" s="286" t="s">
        <v>163</v>
      </c>
    </row>
    <row r="184" s="13" customFormat="1">
      <c r="A184" s="13"/>
      <c r="B184" s="233"/>
      <c r="C184" s="234"/>
      <c r="D184" s="235" t="s">
        <v>177</v>
      </c>
      <c r="E184" s="236" t="s">
        <v>19</v>
      </c>
      <c r="F184" s="237" t="s">
        <v>261</v>
      </c>
      <c r="G184" s="234"/>
      <c r="H184" s="238">
        <v>2.4569999999999999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177</v>
      </c>
      <c r="AU184" s="244" t="s">
        <v>173</v>
      </c>
      <c r="AV184" s="13" t="s">
        <v>78</v>
      </c>
      <c r="AW184" s="13" t="s">
        <v>31</v>
      </c>
      <c r="AX184" s="13" t="s">
        <v>69</v>
      </c>
      <c r="AY184" s="244" t="s">
        <v>163</v>
      </c>
    </row>
    <row r="185" s="14" customFormat="1">
      <c r="A185" s="14"/>
      <c r="B185" s="245"/>
      <c r="C185" s="246"/>
      <c r="D185" s="235" t="s">
        <v>177</v>
      </c>
      <c r="E185" s="247" t="s">
        <v>19</v>
      </c>
      <c r="F185" s="248" t="s">
        <v>179</v>
      </c>
      <c r="G185" s="246"/>
      <c r="H185" s="249">
        <v>2.4569999999999999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177</v>
      </c>
      <c r="AU185" s="255" t="s">
        <v>173</v>
      </c>
      <c r="AV185" s="14" t="s">
        <v>173</v>
      </c>
      <c r="AW185" s="14" t="s">
        <v>31</v>
      </c>
      <c r="AX185" s="14" t="s">
        <v>76</v>
      </c>
      <c r="AY185" s="255" t="s">
        <v>163</v>
      </c>
    </row>
    <row r="186" s="2" customFormat="1" ht="24.15" customHeight="1">
      <c r="A186" s="40"/>
      <c r="B186" s="41"/>
      <c r="C186" s="215" t="s">
        <v>262</v>
      </c>
      <c r="D186" s="215" t="s">
        <v>167</v>
      </c>
      <c r="E186" s="216" t="s">
        <v>263</v>
      </c>
      <c r="F186" s="217" t="s">
        <v>264</v>
      </c>
      <c r="G186" s="218" t="s">
        <v>236</v>
      </c>
      <c r="H186" s="219">
        <v>24.120000000000001</v>
      </c>
      <c r="I186" s="220"/>
      <c r="J186" s="221">
        <f>ROUND(I186*H186,2)</f>
        <v>0</v>
      </c>
      <c r="K186" s="217" t="s">
        <v>171</v>
      </c>
      <c r="L186" s="46"/>
      <c r="M186" s="222" t="s">
        <v>19</v>
      </c>
      <c r="N186" s="223" t="s">
        <v>42</v>
      </c>
      <c r="O186" s="87"/>
      <c r="P186" s="224">
        <f>O186*H186</f>
        <v>0</v>
      </c>
      <c r="Q186" s="224">
        <v>0.15273999999999999</v>
      </c>
      <c r="R186" s="224">
        <f>Q186*H186</f>
        <v>3.6840888000000001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172</v>
      </c>
      <c r="AT186" s="226" t="s">
        <v>167</v>
      </c>
      <c r="AU186" s="226" t="s">
        <v>173</v>
      </c>
      <c r="AY186" s="19" t="s">
        <v>163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172</v>
      </c>
      <c r="BK186" s="227">
        <f>ROUND(I186*H186,2)</f>
        <v>0</v>
      </c>
      <c r="BL186" s="19" t="s">
        <v>172</v>
      </c>
      <c r="BM186" s="226" t="s">
        <v>265</v>
      </c>
    </row>
    <row r="187" s="2" customFormat="1">
      <c r="A187" s="40"/>
      <c r="B187" s="41"/>
      <c r="C187" s="42"/>
      <c r="D187" s="228" t="s">
        <v>175</v>
      </c>
      <c r="E187" s="42"/>
      <c r="F187" s="229" t="s">
        <v>266</v>
      </c>
      <c r="G187" s="42"/>
      <c r="H187" s="42"/>
      <c r="I187" s="230"/>
      <c r="J187" s="42"/>
      <c r="K187" s="42"/>
      <c r="L187" s="46"/>
      <c r="M187" s="231"/>
      <c r="N187" s="232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175</v>
      </c>
      <c r="AU187" s="19" t="s">
        <v>173</v>
      </c>
    </row>
    <row r="188" s="13" customFormat="1">
      <c r="A188" s="13"/>
      <c r="B188" s="233"/>
      <c r="C188" s="234"/>
      <c r="D188" s="235" t="s">
        <v>177</v>
      </c>
      <c r="E188" s="236" t="s">
        <v>19</v>
      </c>
      <c r="F188" s="237" t="s">
        <v>267</v>
      </c>
      <c r="G188" s="234"/>
      <c r="H188" s="238">
        <v>24.120000000000001</v>
      </c>
      <c r="I188" s="239"/>
      <c r="J188" s="234"/>
      <c r="K188" s="234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177</v>
      </c>
      <c r="AU188" s="244" t="s">
        <v>173</v>
      </c>
      <c r="AV188" s="13" t="s">
        <v>78</v>
      </c>
      <c r="AW188" s="13" t="s">
        <v>31</v>
      </c>
      <c r="AX188" s="13" t="s">
        <v>69</v>
      </c>
      <c r="AY188" s="244" t="s">
        <v>163</v>
      </c>
    </row>
    <row r="189" s="14" customFormat="1">
      <c r="A189" s="14"/>
      <c r="B189" s="245"/>
      <c r="C189" s="246"/>
      <c r="D189" s="235" t="s">
        <v>177</v>
      </c>
      <c r="E189" s="247" t="s">
        <v>19</v>
      </c>
      <c r="F189" s="248" t="s">
        <v>179</v>
      </c>
      <c r="G189" s="246"/>
      <c r="H189" s="249">
        <v>24.120000000000001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177</v>
      </c>
      <c r="AU189" s="255" t="s">
        <v>173</v>
      </c>
      <c r="AV189" s="14" t="s">
        <v>173</v>
      </c>
      <c r="AW189" s="14" t="s">
        <v>31</v>
      </c>
      <c r="AX189" s="14" t="s">
        <v>76</v>
      </c>
      <c r="AY189" s="255" t="s">
        <v>163</v>
      </c>
    </row>
    <row r="190" s="2" customFormat="1" ht="24.15" customHeight="1">
      <c r="A190" s="40"/>
      <c r="B190" s="41"/>
      <c r="C190" s="215" t="s">
        <v>8</v>
      </c>
      <c r="D190" s="215" t="s">
        <v>167</v>
      </c>
      <c r="E190" s="216" t="s">
        <v>268</v>
      </c>
      <c r="F190" s="217" t="s">
        <v>269</v>
      </c>
      <c r="G190" s="218" t="s">
        <v>170</v>
      </c>
      <c r="H190" s="219">
        <v>4.5449999999999999</v>
      </c>
      <c r="I190" s="220"/>
      <c r="J190" s="221">
        <f>ROUND(I190*H190,2)</f>
        <v>0</v>
      </c>
      <c r="K190" s="217" t="s">
        <v>171</v>
      </c>
      <c r="L190" s="46"/>
      <c r="M190" s="222" t="s">
        <v>19</v>
      </c>
      <c r="N190" s="223" t="s">
        <v>42</v>
      </c>
      <c r="O190" s="87"/>
      <c r="P190" s="224">
        <f>O190*H190</f>
        <v>0</v>
      </c>
      <c r="Q190" s="224">
        <v>1.8775</v>
      </c>
      <c r="R190" s="224">
        <f>Q190*H190</f>
        <v>8.5332375000000003</v>
      </c>
      <c r="S190" s="224">
        <v>0</v>
      </c>
      <c r="T190" s="225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172</v>
      </c>
      <c r="AT190" s="226" t="s">
        <v>167</v>
      </c>
      <c r="AU190" s="226" t="s">
        <v>173</v>
      </c>
      <c r="AY190" s="19" t="s">
        <v>163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172</v>
      </c>
      <c r="BK190" s="227">
        <f>ROUND(I190*H190,2)</f>
        <v>0</v>
      </c>
      <c r="BL190" s="19" t="s">
        <v>172</v>
      </c>
      <c r="BM190" s="226" t="s">
        <v>270</v>
      </c>
    </row>
    <row r="191" s="2" customFormat="1">
      <c r="A191" s="40"/>
      <c r="B191" s="41"/>
      <c r="C191" s="42"/>
      <c r="D191" s="228" t="s">
        <v>175</v>
      </c>
      <c r="E191" s="42"/>
      <c r="F191" s="229" t="s">
        <v>271</v>
      </c>
      <c r="G191" s="42"/>
      <c r="H191" s="42"/>
      <c r="I191" s="230"/>
      <c r="J191" s="42"/>
      <c r="K191" s="42"/>
      <c r="L191" s="46"/>
      <c r="M191" s="231"/>
      <c r="N191" s="232"/>
      <c r="O191" s="87"/>
      <c r="P191" s="87"/>
      <c r="Q191" s="87"/>
      <c r="R191" s="87"/>
      <c r="S191" s="87"/>
      <c r="T191" s="88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175</v>
      </c>
      <c r="AU191" s="19" t="s">
        <v>173</v>
      </c>
    </row>
    <row r="192" s="13" customFormat="1">
      <c r="A192" s="13"/>
      <c r="B192" s="233"/>
      <c r="C192" s="234"/>
      <c r="D192" s="235" t="s">
        <v>177</v>
      </c>
      <c r="E192" s="236" t="s">
        <v>19</v>
      </c>
      <c r="F192" s="237" t="s">
        <v>272</v>
      </c>
      <c r="G192" s="234"/>
      <c r="H192" s="238">
        <v>0.65000000000000002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177</v>
      </c>
      <c r="AU192" s="244" t="s">
        <v>173</v>
      </c>
      <c r="AV192" s="13" t="s">
        <v>78</v>
      </c>
      <c r="AW192" s="13" t="s">
        <v>31</v>
      </c>
      <c r="AX192" s="13" t="s">
        <v>69</v>
      </c>
      <c r="AY192" s="244" t="s">
        <v>163</v>
      </c>
    </row>
    <row r="193" s="14" customFormat="1">
      <c r="A193" s="14"/>
      <c r="B193" s="245"/>
      <c r="C193" s="246"/>
      <c r="D193" s="235" t="s">
        <v>177</v>
      </c>
      <c r="E193" s="247" t="s">
        <v>19</v>
      </c>
      <c r="F193" s="248" t="s">
        <v>179</v>
      </c>
      <c r="G193" s="246"/>
      <c r="H193" s="249">
        <v>0.65000000000000002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177</v>
      </c>
      <c r="AU193" s="255" t="s">
        <v>173</v>
      </c>
      <c r="AV193" s="14" t="s">
        <v>173</v>
      </c>
      <c r="AW193" s="14" t="s">
        <v>31</v>
      </c>
      <c r="AX193" s="14" t="s">
        <v>69</v>
      </c>
      <c r="AY193" s="255" t="s">
        <v>163</v>
      </c>
    </row>
    <row r="194" s="16" customFormat="1">
      <c r="A194" s="16"/>
      <c r="B194" s="277"/>
      <c r="C194" s="278"/>
      <c r="D194" s="235" t="s">
        <v>177</v>
      </c>
      <c r="E194" s="279" t="s">
        <v>19</v>
      </c>
      <c r="F194" s="280" t="s">
        <v>273</v>
      </c>
      <c r="G194" s="278"/>
      <c r="H194" s="279" t="s">
        <v>19</v>
      </c>
      <c r="I194" s="281"/>
      <c r="J194" s="278"/>
      <c r="K194" s="278"/>
      <c r="L194" s="282"/>
      <c r="M194" s="283"/>
      <c r="N194" s="284"/>
      <c r="O194" s="284"/>
      <c r="P194" s="284"/>
      <c r="Q194" s="284"/>
      <c r="R194" s="284"/>
      <c r="S194" s="284"/>
      <c r="T194" s="285"/>
      <c r="U194" s="16"/>
      <c r="V194" s="16"/>
      <c r="W194" s="16"/>
      <c r="X194" s="16"/>
      <c r="Y194" s="16"/>
      <c r="Z194" s="16"/>
      <c r="AA194" s="16"/>
      <c r="AB194" s="16"/>
      <c r="AC194" s="16"/>
      <c r="AD194" s="16"/>
      <c r="AE194" s="16"/>
      <c r="AT194" s="286" t="s">
        <v>177</v>
      </c>
      <c r="AU194" s="286" t="s">
        <v>173</v>
      </c>
      <c r="AV194" s="16" t="s">
        <v>76</v>
      </c>
      <c r="AW194" s="16" t="s">
        <v>31</v>
      </c>
      <c r="AX194" s="16" t="s">
        <v>69</v>
      </c>
      <c r="AY194" s="286" t="s">
        <v>163</v>
      </c>
    </row>
    <row r="195" s="13" customFormat="1">
      <c r="A195" s="13"/>
      <c r="B195" s="233"/>
      <c r="C195" s="234"/>
      <c r="D195" s="235" t="s">
        <v>177</v>
      </c>
      <c r="E195" s="236" t="s">
        <v>19</v>
      </c>
      <c r="F195" s="237" t="s">
        <v>274</v>
      </c>
      <c r="G195" s="234"/>
      <c r="H195" s="238">
        <v>0.24199999999999999</v>
      </c>
      <c r="I195" s="239"/>
      <c r="J195" s="234"/>
      <c r="K195" s="234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177</v>
      </c>
      <c r="AU195" s="244" t="s">
        <v>173</v>
      </c>
      <c r="AV195" s="13" t="s">
        <v>78</v>
      </c>
      <c r="AW195" s="13" t="s">
        <v>31</v>
      </c>
      <c r="AX195" s="13" t="s">
        <v>69</v>
      </c>
      <c r="AY195" s="244" t="s">
        <v>163</v>
      </c>
    </row>
    <row r="196" s="13" customFormat="1">
      <c r="A196" s="13"/>
      <c r="B196" s="233"/>
      <c r="C196" s="234"/>
      <c r="D196" s="235" t="s">
        <v>177</v>
      </c>
      <c r="E196" s="236" t="s">
        <v>19</v>
      </c>
      <c r="F196" s="237" t="s">
        <v>275</v>
      </c>
      <c r="G196" s="234"/>
      <c r="H196" s="238">
        <v>0.71999999999999997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177</v>
      </c>
      <c r="AU196" s="244" t="s">
        <v>173</v>
      </c>
      <c r="AV196" s="13" t="s">
        <v>78</v>
      </c>
      <c r="AW196" s="13" t="s">
        <v>31</v>
      </c>
      <c r="AX196" s="13" t="s">
        <v>69</v>
      </c>
      <c r="AY196" s="244" t="s">
        <v>163</v>
      </c>
    </row>
    <row r="197" s="13" customFormat="1">
      <c r="A197" s="13"/>
      <c r="B197" s="233"/>
      <c r="C197" s="234"/>
      <c r="D197" s="235" t="s">
        <v>177</v>
      </c>
      <c r="E197" s="236" t="s">
        <v>19</v>
      </c>
      <c r="F197" s="237" t="s">
        <v>276</v>
      </c>
      <c r="G197" s="234"/>
      <c r="H197" s="238">
        <v>0.17999999999999999</v>
      </c>
      <c r="I197" s="239"/>
      <c r="J197" s="234"/>
      <c r="K197" s="234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177</v>
      </c>
      <c r="AU197" s="244" t="s">
        <v>173</v>
      </c>
      <c r="AV197" s="13" t="s">
        <v>78</v>
      </c>
      <c r="AW197" s="13" t="s">
        <v>31</v>
      </c>
      <c r="AX197" s="13" t="s">
        <v>69</v>
      </c>
      <c r="AY197" s="244" t="s">
        <v>163</v>
      </c>
    </row>
    <row r="198" s="13" customFormat="1">
      <c r="A198" s="13"/>
      <c r="B198" s="233"/>
      <c r="C198" s="234"/>
      <c r="D198" s="235" t="s">
        <v>177</v>
      </c>
      <c r="E198" s="236" t="s">
        <v>19</v>
      </c>
      <c r="F198" s="237" t="s">
        <v>277</v>
      </c>
      <c r="G198" s="234"/>
      <c r="H198" s="238">
        <v>1.0800000000000001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177</v>
      </c>
      <c r="AU198" s="244" t="s">
        <v>173</v>
      </c>
      <c r="AV198" s="13" t="s">
        <v>78</v>
      </c>
      <c r="AW198" s="13" t="s">
        <v>31</v>
      </c>
      <c r="AX198" s="13" t="s">
        <v>69</v>
      </c>
      <c r="AY198" s="244" t="s">
        <v>163</v>
      </c>
    </row>
    <row r="199" s="13" customFormat="1">
      <c r="A199" s="13"/>
      <c r="B199" s="233"/>
      <c r="C199" s="234"/>
      <c r="D199" s="235" t="s">
        <v>177</v>
      </c>
      <c r="E199" s="236" t="s">
        <v>19</v>
      </c>
      <c r="F199" s="237" t="s">
        <v>278</v>
      </c>
      <c r="G199" s="234"/>
      <c r="H199" s="238">
        <v>0.504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177</v>
      </c>
      <c r="AU199" s="244" t="s">
        <v>173</v>
      </c>
      <c r="AV199" s="13" t="s">
        <v>78</v>
      </c>
      <c r="AW199" s="13" t="s">
        <v>31</v>
      </c>
      <c r="AX199" s="13" t="s">
        <v>69</v>
      </c>
      <c r="AY199" s="244" t="s">
        <v>163</v>
      </c>
    </row>
    <row r="200" s="13" customFormat="1">
      <c r="A200" s="13"/>
      <c r="B200" s="233"/>
      <c r="C200" s="234"/>
      <c r="D200" s="235" t="s">
        <v>177</v>
      </c>
      <c r="E200" s="236" t="s">
        <v>19</v>
      </c>
      <c r="F200" s="237" t="s">
        <v>279</v>
      </c>
      <c r="G200" s="234"/>
      <c r="H200" s="238">
        <v>0.75600000000000001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177</v>
      </c>
      <c r="AU200" s="244" t="s">
        <v>173</v>
      </c>
      <c r="AV200" s="13" t="s">
        <v>78</v>
      </c>
      <c r="AW200" s="13" t="s">
        <v>31</v>
      </c>
      <c r="AX200" s="13" t="s">
        <v>69</v>
      </c>
      <c r="AY200" s="244" t="s">
        <v>163</v>
      </c>
    </row>
    <row r="201" s="14" customFormat="1">
      <c r="A201" s="14"/>
      <c r="B201" s="245"/>
      <c r="C201" s="246"/>
      <c r="D201" s="235" t="s">
        <v>177</v>
      </c>
      <c r="E201" s="247" t="s">
        <v>19</v>
      </c>
      <c r="F201" s="248" t="s">
        <v>179</v>
      </c>
      <c r="G201" s="246"/>
      <c r="H201" s="249">
        <v>3.4820000000000002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177</v>
      </c>
      <c r="AU201" s="255" t="s">
        <v>173</v>
      </c>
      <c r="AV201" s="14" t="s">
        <v>173</v>
      </c>
      <c r="AW201" s="14" t="s">
        <v>31</v>
      </c>
      <c r="AX201" s="14" t="s">
        <v>69</v>
      </c>
      <c r="AY201" s="255" t="s">
        <v>163</v>
      </c>
    </row>
    <row r="202" s="15" customFormat="1">
      <c r="A202" s="15"/>
      <c r="B202" s="256"/>
      <c r="C202" s="257"/>
      <c r="D202" s="235" t="s">
        <v>177</v>
      </c>
      <c r="E202" s="258" t="s">
        <v>19</v>
      </c>
      <c r="F202" s="259" t="s">
        <v>210</v>
      </c>
      <c r="G202" s="257"/>
      <c r="H202" s="260">
        <v>4.1319999999999997</v>
      </c>
      <c r="I202" s="261"/>
      <c r="J202" s="257"/>
      <c r="K202" s="257"/>
      <c r="L202" s="262"/>
      <c r="M202" s="263"/>
      <c r="N202" s="264"/>
      <c r="O202" s="264"/>
      <c r="P202" s="264"/>
      <c r="Q202" s="264"/>
      <c r="R202" s="264"/>
      <c r="S202" s="264"/>
      <c r="T202" s="265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6" t="s">
        <v>177</v>
      </c>
      <c r="AU202" s="266" t="s">
        <v>173</v>
      </c>
      <c r="AV202" s="15" t="s">
        <v>172</v>
      </c>
      <c r="AW202" s="15" t="s">
        <v>31</v>
      </c>
      <c r="AX202" s="15" t="s">
        <v>69</v>
      </c>
      <c r="AY202" s="266" t="s">
        <v>163</v>
      </c>
    </row>
    <row r="203" s="13" customFormat="1">
      <c r="A203" s="13"/>
      <c r="B203" s="233"/>
      <c r="C203" s="234"/>
      <c r="D203" s="235" t="s">
        <v>177</v>
      </c>
      <c r="E203" s="236" t="s">
        <v>19</v>
      </c>
      <c r="F203" s="237" t="s">
        <v>280</v>
      </c>
      <c r="G203" s="234"/>
      <c r="H203" s="238">
        <v>4.5449999999999999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177</v>
      </c>
      <c r="AU203" s="244" t="s">
        <v>173</v>
      </c>
      <c r="AV203" s="13" t="s">
        <v>78</v>
      </c>
      <c r="AW203" s="13" t="s">
        <v>31</v>
      </c>
      <c r="AX203" s="13" t="s">
        <v>76</v>
      </c>
      <c r="AY203" s="244" t="s">
        <v>163</v>
      </c>
    </row>
    <row r="204" s="2" customFormat="1" ht="16.5" customHeight="1">
      <c r="A204" s="40"/>
      <c r="B204" s="41"/>
      <c r="C204" s="215" t="s">
        <v>180</v>
      </c>
      <c r="D204" s="215" t="s">
        <v>167</v>
      </c>
      <c r="E204" s="216" t="s">
        <v>281</v>
      </c>
      <c r="F204" s="217" t="s">
        <v>282</v>
      </c>
      <c r="G204" s="218" t="s">
        <v>170</v>
      </c>
      <c r="H204" s="219">
        <v>0.16800000000000001</v>
      </c>
      <c r="I204" s="220"/>
      <c r="J204" s="221">
        <f>ROUND(I204*H204,2)</f>
        <v>0</v>
      </c>
      <c r="K204" s="217" t="s">
        <v>171</v>
      </c>
      <c r="L204" s="46"/>
      <c r="M204" s="222" t="s">
        <v>19</v>
      </c>
      <c r="N204" s="223" t="s">
        <v>42</v>
      </c>
      <c r="O204" s="87"/>
      <c r="P204" s="224">
        <f>O204*H204</f>
        <v>0</v>
      </c>
      <c r="Q204" s="224">
        <v>1.94302</v>
      </c>
      <c r="R204" s="224">
        <f>Q204*H204</f>
        <v>0.32642736</v>
      </c>
      <c r="S204" s="224">
        <v>0</v>
      </c>
      <c r="T204" s="225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26" t="s">
        <v>172</v>
      </c>
      <c r="AT204" s="226" t="s">
        <v>167</v>
      </c>
      <c r="AU204" s="226" t="s">
        <v>173</v>
      </c>
      <c r="AY204" s="19" t="s">
        <v>163</v>
      </c>
      <c r="BE204" s="227">
        <f>IF(N204="základní",J204,0)</f>
        <v>0</v>
      </c>
      <c r="BF204" s="227">
        <f>IF(N204="snížená",J204,0)</f>
        <v>0</v>
      </c>
      <c r="BG204" s="227">
        <f>IF(N204="zákl. přenesená",J204,0)</f>
        <v>0</v>
      </c>
      <c r="BH204" s="227">
        <f>IF(N204="sníž. přenesená",J204,0)</f>
        <v>0</v>
      </c>
      <c r="BI204" s="227">
        <f>IF(N204="nulová",J204,0)</f>
        <v>0</v>
      </c>
      <c r="BJ204" s="19" t="s">
        <v>172</v>
      </c>
      <c r="BK204" s="227">
        <f>ROUND(I204*H204,2)</f>
        <v>0</v>
      </c>
      <c r="BL204" s="19" t="s">
        <v>172</v>
      </c>
      <c r="BM204" s="226" t="s">
        <v>283</v>
      </c>
    </row>
    <row r="205" s="2" customFormat="1">
      <c r="A205" s="40"/>
      <c r="B205" s="41"/>
      <c r="C205" s="42"/>
      <c r="D205" s="228" t="s">
        <v>175</v>
      </c>
      <c r="E205" s="42"/>
      <c r="F205" s="229" t="s">
        <v>284</v>
      </c>
      <c r="G205" s="42"/>
      <c r="H205" s="42"/>
      <c r="I205" s="230"/>
      <c r="J205" s="42"/>
      <c r="K205" s="42"/>
      <c r="L205" s="46"/>
      <c r="M205" s="231"/>
      <c r="N205" s="232"/>
      <c r="O205" s="87"/>
      <c r="P205" s="87"/>
      <c r="Q205" s="87"/>
      <c r="R205" s="87"/>
      <c r="S205" s="87"/>
      <c r="T205" s="88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175</v>
      </c>
      <c r="AU205" s="19" t="s">
        <v>173</v>
      </c>
    </row>
    <row r="206" s="13" customFormat="1">
      <c r="A206" s="13"/>
      <c r="B206" s="233"/>
      <c r="C206" s="234"/>
      <c r="D206" s="235" t="s">
        <v>177</v>
      </c>
      <c r="E206" s="236" t="s">
        <v>19</v>
      </c>
      <c r="F206" s="237" t="s">
        <v>285</v>
      </c>
      <c r="G206" s="234"/>
      <c r="H206" s="238">
        <v>0.089999999999999997</v>
      </c>
      <c r="I206" s="239"/>
      <c r="J206" s="234"/>
      <c r="K206" s="234"/>
      <c r="L206" s="240"/>
      <c r="M206" s="241"/>
      <c r="N206" s="242"/>
      <c r="O206" s="242"/>
      <c r="P206" s="242"/>
      <c r="Q206" s="242"/>
      <c r="R206" s="242"/>
      <c r="S206" s="242"/>
      <c r="T206" s="243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4" t="s">
        <v>177</v>
      </c>
      <c r="AU206" s="244" t="s">
        <v>173</v>
      </c>
      <c r="AV206" s="13" t="s">
        <v>78</v>
      </c>
      <c r="AW206" s="13" t="s">
        <v>31</v>
      </c>
      <c r="AX206" s="13" t="s">
        <v>69</v>
      </c>
      <c r="AY206" s="244" t="s">
        <v>163</v>
      </c>
    </row>
    <row r="207" s="14" customFormat="1">
      <c r="A207" s="14"/>
      <c r="B207" s="245"/>
      <c r="C207" s="246"/>
      <c r="D207" s="235" t="s">
        <v>177</v>
      </c>
      <c r="E207" s="247" t="s">
        <v>19</v>
      </c>
      <c r="F207" s="248" t="s">
        <v>179</v>
      </c>
      <c r="G207" s="246"/>
      <c r="H207" s="249">
        <v>0.089999999999999997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177</v>
      </c>
      <c r="AU207" s="255" t="s">
        <v>173</v>
      </c>
      <c r="AV207" s="14" t="s">
        <v>173</v>
      </c>
      <c r="AW207" s="14" t="s">
        <v>31</v>
      </c>
      <c r="AX207" s="14" t="s">
        <v>69</v>
      </c>
      <c r="AY207" s="255" t="s">
        <v>163</v>
      </c>
    </row>
    <row r="208" s="13" customFormat="1">
      <c r="A208" s="13"/>
      <c r="B208" s="233"/>
      <c r="C208" s="234"/>
      <c r="D208" s="235" t="s">
        <v>177</v>
      </c>
      <c r="E208" s="236" t="s">
        <v>19</v>
      </c>
      <c r="F208" s="237" t="s">
        <v>286</v>
      </c>
      <c r="G208" s="234"/>
      <c r="H208" s="238">
        <v>0.078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177</v>
      </c>
      <c r="AU208" s="244" t="s">
        <v>173</v>
      </c>
      <c r="AV208" s="13" t="s">
        <v>78</v>
      </c>
      <c r="AW208" s="13" t="s">
        <v>31</v>
      </c>
      <c r="AX208" s="13" t="s">
        <v>69</v>
      </c>
      <c r="AY208" s="244" t="s">
        <v>163</v>
      </c>
    </row>
    <row r="209" s="14" customFormat="1">
      <c r="A209" s="14"/>
      <c r="B209" s="245"/>
      <c r="C209" s="246"/>
      <c r="D209" s="235" t="s">
        <v>177</v>
      </c>
      <c r="E209" s="247" t="s">
        <v>19</v>
      </c>
      <c r="F209" s="248" t="s">
        <v>179</v>
      </c>
      <c r="G209" s="246"/>
      <c r="H209" s="249">
        <v>0.078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177</v>
      </c>
      <c r="AU209" s="255" t="s">
        <v>173</v>
      </c>
      <c r="AV209" s="14" t="s">
        <v>173</v>
      </c>
      <c r="AW209" s="14" t="s">
        <v>31</v>
      </c>
      <c r="AX209" s="14" t="s">
        <v>69</v>
      </c>
      <c r="AY209" s="255" t="s">
        <v>163</v>
      </c>
    </row>
    <row r="210" s="15" customFormat="1">
      <c r="A210" s="15"/>
      <c r="B210" s="256"/>
      <c r="C210" s="257"/>
      <c r="D210" s="235" t="s">
        <v>177</v>
      </c>
      <c r="E210" s="258" t="s">
        <v>19</v>
      </c>
      <c r="F210" s="259" t="s">
        <v>210</v>
      </c>
      <c r="G210" s="257"/>
      <c r="H210" s="260">
        <v>0.16799999999999998</v>
      </c>
      <c r="I210" s="261"/>
      <c r="J210" s="257"/>
      <c r="K210" s="257"/>
      <c r="L210" s="262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6" t="s">
        <v>177</v>
      </c>
      <c r="AU210" s="266" t="s">
        <v>173</v>
      </c>
      <c r="AV210" s="15" t="s">
        <v>172</v>
      </c>
      <c r="AW210" s="15" t="s">
        <v>31</v>
      </c>
      <c r="AX210" s="15" t="s">
        <v>76</v>
      </c>
      <c r="AY210" s="266" t="s">
        <v>163</v>
      </c>
    </row>
    <row r="211" s="2" customFormat="1" ht="24.15" customHeight="1">
      <c r="A211" s="40"/>
      <c r="B211" s="41"/>
      <c r="C211" s="215" t="s">
        <v>192</v>
      </c>
      <c r="D211" s="215" t="s">
        <v>167</v>
      </c>
      <c r="E211" s="216" t="s">
        <v>287</v>
      </c>
      <c r="F211" s="217" t="s">
        <v>288</v>
      </c>
      <c r="G211" s="218" t="s">
        <v>201</v>
      </c>
      <c r="H211" s="219">
        <v>0.113</v>
      </c>
      <c r="I211" s="220"/>
      <c r="J211" s="221">
        <f>ROUND(I211*H211,2)</f>
        <v>0</v>
      </c>
      <c r="K211" s="217" t="s">
        <v>171</v>
      </c>
      <c r="L211" s="46"/>
      <c r="M211" s="222" t="s">
        <v>19</v>
      </c>
      <c r="N211" s="223" t="s">
        <v>42</v>
      </c>
      <c r="O211" s="87"/>
      <c r="P211" s="224">
        <f>O211*H211</f>
        <v>0</v>
      </c>
      <c r="Q211" s="224">
        <v>0.019536000000000001</v>
      </c>
      <c r="R211" s="224">
        <f>Q211*H211</f>
        <v>0.002207568</v>
      </c>
      <c r="S211" s="224">
        <v>0</v>
      </c>
      <c r="T211" s="225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26" t="s">
        <v>172</v>
      </c>
      <c r="AT211" s="226" t="s">
        <v>167</v>
      </c>
      <c r="AU211" s="226" t="s">
        <v>173</v>
      </c>
      <c r="AY211" s="19" t="s">
        <v>163</v>
      </c>
      <c r="BE211" s="227">
        <f>IF(N211="základní",J211,0)</f>
        <v>0</v>
      </c>
      <c r="BF211" s="227">
        <f>IF(N211="snížená",J211,0)</f>
        <v>0</v>
      </c>
      <c r="BG211" s="227">
        <f>IF(N211="zákl. přenesená",J211,0)</f>
        <v>0</v>
      </c>
      <c r="BH211" s="227">
        <f>IF(N211="sníž. přenesená",J211,0)</f>
        <v>0</v>
      </c>
      <c r="BI211" s="227">
        <f>IF(N211="nulová",J211,0)</f>
        <v>0</v>
      </c>
      <c r="BJ211" s="19" t="s">
        <v>172</v>
      </c>
      <c r="BK211" s="227">
        <f>ROUND(I211*H211,2)</f>
        <v>0</v>
      </c>
      <c r="BL211" s="19" t="s">
        <v>172</v>
      </c>
      <c r="BM211" s="226" t="s">
        <v>289</v>
      </c>
    </row>
    <row r="212" s="2" customFormat="1">
      <c r="A212" s="40"/>
      <c r="B212" s="41"/>
      <c r="C212" s="42"/>
      <c r="D212" s="228" t="s">
        <v>175</v>
      </c>
      <c r="E212" s="42"/>
      <c r="F212" s="229" t="s">
        <v>290</v>
      </c>
      <c r="G212" s="42"/>
      <c r="H212" s="42"/>
      <c r="I212" s="230"/>
      <c r="J212" s="42"/>
      <c r="K212" s="42"/>
      <c r="L212" s="46"/>
      <c r="M212" s="231"/>
      <c r="N212" s="232"/>
      <c r="O212" s="87"/>
      <c r="P212" s="87"/>
      <c r="Q212" s="87"/>
      <c r="R212" s="87"/>
      <c r="S212" s="87"/>
      <c r="T212" s="88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175</v>
      </c>
      <c r="AU212" s="19" t="s">
        <v>173</v>
      </c>
    </row>
    <row r="213" s="13" customFormat="1">
      <c r="A213" s="13"/>
      <c r="B213" s="233"/>
      <c r="C213" s="234"/>
      <c r="D213" s="235" t="s">
        <v>177</v>
      </c>
      <c r="E213" s="236" t="s">
        <v>19</v>
      </c>
      <c r="F213" s="237" t="s">
        <v>291</v>
      </c>
      <c r="G213" s="234"/>
      <c r="H213" s="238">
        <v>0.113</v>
      </c>
      <c r="I213" s="239"/>
      <c r="J213" s="234"/>
      <c r="K213" s="234"/>
      <c r="L213" s="240"/>
      <c r="M213" s="241"/>
      <c r="N213" s="242"/>
      <c r="O213" s="242"/>
      <c r="P213" s="242"/>
      <c r="Q213" s="242"/>
      <c r="R213" s="242"/>
      <c r="S213" s="242"/>
      <c r="T213" s="24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4" t="s">
        <v>177</v>
      </c>
      <c r="AU213" s="244" t="s">
        <v>173</v>
      </c>
      <c r="AV213" s="13" t="s">
        <v>78</v>
      </c>
      <c r="AW213" s="13" t="s">
        <v>31</v>
      </c>
      <c r="AX213" s="13" t="s">
        <v>69</v>
      </c>
      <c r="AY213" s="244" t="s">
        <v>163</v>
      </c>
    </row>
    <row r="214" s="14" customFormat="1">
      <c r="A214" s="14"/>
      <c r="B214" s="245"/>
      <c r="C214" s="246"/>
      <c r="D214" s="235" t="s">
        <v>177</v>
      </c>
      <c r="E214" s="247" t="s">
        <v>19</v>
      </c>
      <c r="F214" s="248" t="s">
        <v>179</v>
      </c>
      <c r="G214" s="246"/>
      <c r="H214" s="249">
        <v>0.113</v>
      </c>
      <c r="I214" s="250"/>
      <c r="J214" s="246"/>
      <c r="K214" s="246"/>
      <c r="L214" s="251"/>
      <c r="M214" s="252"/>
      <c r="N214" s="253"/>
      <c r="O214" s="253"/>
      <c r="P214" s="253"/>
      <c r="Q214" s="253"/>
      <c r="R214" s="253"/>
      <c r="S214" s="253"/>
      <c r="T214" s="254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5" t="s">
        <v>177</v>
      </c>
      <c r="AU214" s="255" t="s">
        <v>173</v>
      </c>
      <c r="AV214" s="14" t="s">
        <v>173</v>
      </c>
      <c r="AW214" s="14" t="s">
        <v>31</v>
      </c>
      <c r="AX214" s="14" t="s">
        <v>76</v>
      </c>
      <c r="AY214" s="255" t="s">
        <v>163</v>
      </c>
    </row>
    <row r="215" s="2" customFormat="1" ht="16.5" customHeight="1">
      <c r="A215" s="40"/>
      <c r="B215" s="41"/>
      <c r="C215" s="267" t="s">
        <v>292</v>
      </c>
      <c r="D215" s="267" t="s">
        <v>212</v>
      </c>
      <c r="E215" s="268" t="s">
        <v>293</v>
      </c>
      <c r="F215" s="269" t="s">
        <v>294</v>
      </c>
      <c r="G215" s="270" t="s">
        <v>201</v>
      </c>
      <c r="H215" s="271">
        <v>0.124</v>
      </c>
      <c r="I215" s="272"/>
      <c r="J215" s="273">
        <f>ROUND(I215*H215,2)</f>
        <v>0</v>
      </c>
      <c r="K215" s="269" t="s">
        <v>171</v>
      </c>
      <c r="L215" s="274"/>
      <c r="M215" s="275" t="s">
        <v>19</v>
      </c>
      <c r="N215" s="276" t="s">
        <v>42</v>
      </c>
      <c r="O215" s="87"/>
      <c r="P215" s="224">
        <f>O215*H215</f>
        <v>0</v>
      </c>
      <c r="Q215" s="224">
        <v>1</v>
      </c>
      <c r="R215" s="224">
        <f>Q215*H215</f>
        <v>0.124</v>
      </c>
      <c r="S215" s="224">
        <v>0</v>
      </c>
      <c r="T215" s="225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215</v>
      </c>
      <c r="AT215" s="226" t="s">
        <v>212</v>
      </c>
      <c r="AU215" s="226" t="s">
        <v>173</v>
      </c>
      <c r="AY215" s="19" t="s">
        <v>163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172</v>
      </c>
      <c r="BK215" s="227">
        <f>ROUND(I215*H215,2)</f>
        <v>0</v>
      </c>
      <c r="BL215" s="19" t="s">
        <v>172</v>
      </c>
      <c r="BM215" s="226" t="s">
        <v>295</v>
      </c>
    </row>
    <row r="216" s="13" customFormat="1">
      <c r="A216" s="13"/>
      <c r="B216" s="233"/>
      <c r="C216" s="234"/>
      <c r="D216" s="235" t="s">
        <v>177</v>
      </c>
      <c r="E216" s="236" t="s">
        <v>19</v>
      </c>
      <c r="F216" s="237" t="s">
        <v>291</v>
      </c>
      <c r="G216" s="234"/>
      <c r="H216" s="238">
        <v>0.113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4" t="s">
        <v>177</v>
      </c>
      <c r="AU216" s="244" t="s">
        <v>173</v>
      </c>
      <c r="AV216" s="13" t="s">
        <v>78</v>
      </c>
      <c r="AW216" s="13" t="s">
        <v>31</v>
      </c>
      <c r="AX216" s="13" t="s">
        <v>69</v>
      </c>
      <c r="AY216" s="244" t="s">
        <v>163</v>
      </c>
    </row>
    <row r="217" s="14" customFormat="1">
      <c r="A217" s="14"/>
      <c r="B217" s="245"/>
      <c r="C217" s="246"/>
      <c r="D217" s="235" t="s">
        <v>177</v>
      </c>
      <c r="E217" s="247" t="s">
        <v>19</v>
      </c>
      <c r="F217" s="248" t="s">
        <v>179</v>
      </c>
      <c r="G217" s="246"/>
      <c r="H217" s="249">
        <v>0.113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177</v>
      </c>
      <c r="AU217" s="255" t="s">
        <v>173</v>
      </c>
      <c r="AV217" s="14" t="s">
        <v>173</v>
      </c>
      <c r="AW217" s="14" t="s">
        <v>31</v>
      </c>
      <c r="AX217" s="14" t="s">
        <v>69</v>
      </c>
      <c r="AY217" s="255" t="s">
        <v>163</v>
      </c>
    </row>
    <row r="218" s="13" customFormat="1">
      <c r="A218" s="13"/>
      <c r="B218" s="233"/>
      <c r="C218" s="234"/>
      <c r="D218" s="235" t="s">
        <v>177</v>
      </c>
      <c r="E218" s="236" t="s">
        <v>19</v>
      </c>
      <c r="F218" s="237" t="s">
        <v>296</v>
      </c>
      <c r="G218" s="234"/>
      <c r="H218" s="238">
        <v>0.124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177</v>
      </c>
      <c r="AU218" s="244" t="s">
        <v>173</v>
      </c>
      <c r="AV218" s="13" t="s">
        <v>78</v>
      </c>
      <c r="AW218" s="13" t="s">
        <v>31</v>
      </c>
      <c r="AX218" s="13" t="s">
        <v>76</v>
      </c>
      <c r="AY218" s="244" t="s">
        <v>163</v>
      </c>
    </row>
    <row r="219" s="2" customFormat="1" ht="24.15" customHeight="1">
      <c r="A219" s="40"/>
      <c r="B219" s="41"/>
      <c r="C219" s="215" t="s">
        <v>297</v>
      </c>
      <c r="D219" s="215" t="s">
        <v>167</v>
      </c>
      <c r="E219" s="216" t="s">
        <v>298</v>
      </c>
      <c r="F219" s="217" t="s">
        <v>299</v>
      </c>
      <c r="G219" s="218" t="s">
        <v>201</v>
      </c>
      <c r="H219" s="219">
        <v>0.121</v>
      </c>
      <c r="I219" s="220"/>
      <c r="J219" s="221">
        <f>ROUND(I219*H219,2)</f>
        <v>0</v>
      </c>
      <c r="K219" s="217" t="s">
        <v>171</v>
      </c>
      <c r="L219" s="46"/>
      <c r="M219" s="222" t="s">
        <v>19</v>
      </c>
      <c r="N219" s="223" t="s">
        <v>42</v>
      </c>
      <c r="O219" s="87"/>
      <c r="P219" s="224">
        <f>O219*H219</f>
        <v>0</v>
      </c>
      <c r="Q219" s="224">
        <v>0.017094000000000002</v>
      </c>
      <c r="R219" s="224">
        <f>Q219*H219</f>
        <v>0.002068374</v>
      </c>
      <c r="S219" s="224">
        <v>0</v>
      </c>
      <c r="T219" s="225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26" t="s">
        <v>172</v>
      </c>
      <c r="AT219" s="226" t="s">
        <v>167</v>
      </c>
      <c r="AU219" s="226" t="s">
        <v>173</v>
      </c>
      <c r="AY219" s="19" t="s">
        <v>163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19" t="s">
        <v>172</v>
      </c>
      <c r="BK219" s="227">
        <f>ROUND(I219*H219,2)</f>
        <v>0</v>
      </c>
      <c r="BL219" s="19" t="s">
        <v>172</v>
      </c>
      <c r="BM219" s="226" t="s">
        <v>300</v>
      </c>
    </row>
    <row r="220" s="2" customFormat="1">
      <c r="A220" s="40"/>
      <c r="B220" s="41"/>
      <c r="C220" s="42"/>
      <c r="D220" s="228" t="s">
        <v>175</v>
      </c>
      <c r="E220" s="42"/>
      <c r="F220" s="229" t="s">
        <v>301</v>
      </c>
      <c r="G220" s="42"/>
      <c r="H220" s="42"/>
      <c r="I220" s="230"/>
      <c r="J220" s="42"/>
      <c r="K220" s="42"/>
      <c r="L220" s="46"/>
      <c r="M220" s="231"/>
      <c r="N220" s="232"/>
      <c r="O220" s="87"/>
      <c r="P220" s="87"/>
      <c r="Q220" s="87"/>
      <c r="R220" s="87"/>
      <c r="S220" s="87"/>
      <c r="T220" s="88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175</v>
      </c>
      <c r="AU220" s="19" t="s">
        <v>173</v>
      </c>
    </row>
    <row r="221" s="13" customFormat="1">
      <c r="A221" s="13"/>
      <c r="B221" s="233"/>
      <c r="C221" s="234"/>
      <c r="D221" s="235" t="s">
        <v>177</v>
      </c>
      <c r="E221" s="236" t="s">
        <v>19</v>
      </c>
      <c r="F221" s="237" t="s">
        <v>302</v>
      </c>
      <c r="G221" s="234"/>
      <c r="H221" s="238">
        <v>0.121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177</v>
      </c>
      <c r="AU221" s="244" t="s">
        <v>173</v>
      </c>
      <c r="AV221" s="13" t="s">
        <v>78</v>
      </c>
      <c r="AW221" s="13" t="s">
        <v>31</v>
      </c>
      <c r="AX221" s="13" t="s">
        <v>69</v>
      </c>
      <c r="AY221" s="244" t="s">
        <v>163</v>
      </c>
    </row>
    <row r="222" s="14" customFormat="1">
      <c r="A222" s="14"/>
      <c r="B222" s="245"/>
      <c r="C222" s="246"/>
      <c r="D222" s="235" t="s">
        <v>177</v>
      </c>
      <c r="E222" s="247" t="s">
        <v>19</v>
      </c>
      <c r="F222" s="248" t="s">
        <v>179</v>
      </c>
      <c r="G222" s="246"/>
      <c r="H222" s="249">
        <v>0.121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177</v>
      </c>
      <c r="AU222" s="255" t="s">
        <v>173</v>
      </c>
      <c r="AV222" s="14" t="s">
        <v>173</v>
      </c>
      <c r="AW222" s="14" t="s">
        <v>31</v>
      </c>
      <c r="AX222" s="14" t="s">
        <v>76</v>
      </c>
      <c r="AY222" s="255" t="s">
        <v>163</v>
      </c>
    </row>
    <row r="223" s="2" customFormat="1" ht="16.5" customHeight="1">
      <c r="A223" s="40"/>
      <c r="B223" s="41"/>
      <c r="C223" s="267" t="s">
        <v>303</v>
      </c>
      <c r="D223" s="267" t="s">
        <v>212</v>
      </c>
      <c r="E223" s="268" t="s">
        <v>304</v>
      </c>
      <c r="F223" s="269" t="s">
        <v>305</v>
      </c>
      <c r="G223" s="270" t="s">
        <v>201</v>
      </c>
      <c r="H223" s="271">
        <v>0.13300000000000001</v>
      </c>
      <c r="I223" s="272"/>
      <c r="J223" s="273">
        <f>ROUND(I223*H223,2)</f>
        <v>0</v>
      </c>
      <c r="K223" s="269" t="s">
        <v>171</v>
      </c>
      <c r="L223" s="274"/>
      <c r="M223" s="275" t="s">
        <v>19</v>
      </c>
      <c r="N223" s="276" t="s">
        <v>42</v>
      </c>
      <c r="O223" s="87"/>
      <c r="P223" s="224">
        <f>O223*H223</f>
        <v>0</v>
      </c>
      <c r="Q223" s="224">
        <v>1</v>
      </c>
      <c r="R223" s="224">
        <f>Q223*H223</f>
        <v>0.13300000000000001</v>
      </c>
      <c r="S223" s="224">
        <v>0</v>
      </c>
      <c r="T223" s="225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26" t="s">
        <v>215</v>
      </c>
      <c r="AT223" s="226" t="s">
        <v>212</v>
      </c>
      <c r="AU223" s="226" t="s">
        <v>173</v>
      </c>
      <c r="AY223" s="19" t="s">
        <v>163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19" t="s">
        <v>172</v>
      </c>
      <c r="BK223" s="227">
        <f>ROUND(I223*H223,2)</f>
        <v>0</v>
      </c>
      <c r="BL223" s="19" t="s">
        <v>172</v>
      </c>
      <c r="BM223" s="226" t="s">
        <v>306</v>
      </c>
    </row>
    <row r="224" s="13" customFormat="1">
      <c r="A224" s="13"/>
      <c r="B224" s="233"/>
      <c r="C224" s="234"/>
      <c r="D224" s="235" t="s">
        <v>177</v>
      </c>
      <c r="E224" s="236" t="s">
        <v>19</v>
      </c>
      <c r="F224" s="237" t="s">
        <v>302</v>
      </c>
      <c r="G224" s="234"/>
      <c r="H224" s="238">
        <v>0.121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177</v>
      </c>
      <c r="AU224" s="244" t="s">
        <v>173</v>
      </c>
      <c r="AV224" s="13" t="s">
        <v>78</v>
      </c>
      <c r="AW224" s="13" t="s">
        <v>31</v>
      </c>
      <c r="AX224" s="13" t="s">
        <v>69</v>
      </c>
      <c r="AY224" s="244" t="s">
        <v>163</v>
      </c>
    </row>
    <row r="225" s="14" customFormat="1">
      <c r="A225" s="14"/>
      <c r="B225" s="245"/>
      <c r="C225" s="246"/>
      <c r="D225" s="235" t="s">
        <v>177</v>
      </c>
      <c r="E225" s="247" t="s">
        <v>19</v>
      </c>
      <c r="F225" s="248" t="s">
        <v>179</v>
      </c>
      <c r="G225" s="246"/>
      <c r="H225" s="249">
        <v>0.121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177</v>
      </c>
      <c r="AU225" s="255" t="s">
        <v>173</v>
      </c>
      <c r="AV225" s="14" t="s">
        <v>173</v>
      </c>
      <c r="AW225" s="14" t="s">
        <v>31</v>
      </c>
      <c r="AX225" s="14" t="s">
        <v>69</v>
      </c>
      <c r="AY225" s="255" t="s">
        <v>163</v>
      </c>
    </row>
    <row r="226" s="13" customFormat="1">
      <c r="A226" s="13"/>
      <c r="B226" s="233"/>
      <c r="C226" s="234"/>
      <c r="D226" s="235" t="s">
        <v>177</v>
      </c>
      <c r="E226" s="236" t="s">
        <v>19</v>
      </c>
      <c r="F226" s="237" t="s">
        <v>307</v>
      </c>
      <c r="G226" s="234"/>
      <c r="H226" s="238">
        <v>0.13300000000000001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177</v>
      </c>
      <c r="AU226" s="244" t="s">
        <v>173</v>
      </c>
      <c r="AV226" s="13" t="s">
        <v>78</v>
      </c>
      <c r="AW226" s="13" t="s">
        <v>31</v>
      </c>
      <c r="AX226" s="13" t="s">
        <v>76</v>
      </c>
      <c r="AY226" s="244" t="s">
        <v>163</v>
      </c>
    </row>
    <row r="227" s="12" customFormat="1" ht="20.88" customHeight="1">
      <c r="A227" s="12"/>
      <c r="B227" s="199"/>
      <c r="C227" s="200"/>
      <c r="D227" s="201" t="s">
        <v>68</v>
      </c>
      <c r="E227" s="213" t="s">
        <v>308</v>
      </c>
      <c r="F227" s="213" t="s">
        <v>309</v>
      </c>
      <c r="G227" s="200"/>
      <c r="H227" s="200"/>
      <c r="I227" s="203"/>
      <c r="J227" s="214">
        <f>BK227</f>
        <v>0</v>
      </c>
      <c r="K227" s="200"/>
      <c r="L227" s="205"/>
      <c r="M227" s="206"/>
      <c r="N227" s="207"/>
      <c r="O227" s="207"/>
      <c r="P227" s="208">
        <f>SUM(P228:P234)</f>
        <v>0</v>
      </c>
      <c r="Q227" s="207"/>
      <c r="R227" s="208">
        <f>SUM(R228:R234)</f>
        <v>0.30006185600000002</v>
      </c>
      <c r="S227" s="207"/>
      <c r="T227" s="209">
        <f>SUM(T228:T234)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10" t="s">
        <v>76</v>
      </c>
      <c r="AT227" s="211" t="s">
        <v>68</v>
      </c>
      <c r="AU227" s="211" t="s">
        <v>78</v>
      </c>
      <c r="AY227" s="210" t="s">
        <v>163</v>
      </c>
      <c r="BK227" s="212">
        <f>SUM(BK228:BK234)</f>
        <v>0</v>
      </c>
    </row>
    <row r="228" s="2" customFormat="1" ht="21.75" customHeight="1">
      <c r="A228" s="40"/>
      <c r="B228" s="41"/>
      <c r="C228" s="215" t="s">
        <v>7</v>
      </c>
      <c r="D228" s="215" t="s">
        <v>167</v>
      </c>
      <c r="E228" s="216" t="s">
        <v>310</v>
      </c>
      <c r="F228" s="217" t="s">
        <v>311</v>
      </c>
      <c r="G228" s="218" t="s">
        <v>236</v>
      </c>
      <c r="H228" s="219">
        <v>1.6839999999999999</v>
      </c>
      <c r="I228" s="220"/>
      <c r="J228" s="221">
        <f>ROUND(I228*H228,2)</f>
        <v>0</v>
      </c>
      <c r="K228" s="217" t="s">
        <v>171</v>
      </c>
      <c r="L228" s="46"/>
      <c r="M228" s="222" t="s">
        <v>19</v>
      </c>
      <c r="N228" s="223" t="s">
        <v>42</v>
      </c>
      <c r="O228" s="87"/>
      <c r="P228" s="224">
        <f>O228*H228</f>
        <v>0</v>
      </c>
      <c r="Q228" s="224">
        <v>0.17818400000000001</v>
      </c>
      <c r="R228" s="224">
        <f>Q228*H228</f>
        <v>0.30006185600000002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172</v>
      </c>
      <c r="AT228" s="226" t="s">
        <v>167</v>
      </c>
      <c r="AU228" s="226" t="s">
        <v>173</v>
      </c>
      <c r="AY228" s="19" t="s">
        <v>163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172</v>
      </c>
      <c r="BK228" s="227">
        <f>ROUND(I228*H228,2)</f>
        <v>0</v>
      </c>
      <c r="BL228" s="19" t="s">
        <v>172</v>
      </c>
      <c r="BM228" s="226" t="s">
        <v>312</v>
      </c>
    </row>
    <row r="229" s="2" customFormat="1">
      <c r="A229" s="40"/>
      <c r="B229" s="41"/>
      <c r="C229" s="42"/>
      <c r="D229" s="228" t="s">
        <v>175</v>
      </c>
      <c r="E229" s="42"/>
      <c r="F229" s="229" t="s">
        <v>313</v>
      </c>
      <c r="G229" s="42"/>
      <c r="H229" s="42"/>
      <c r="I229" s="230"/>
      <c r="J229" s="42"/>
      <c r="K229" s="42"/>
      <c r="L229" s="46"/>
      <c r="M229" s="231"/>
      <c r="N229" s="232"/>
      <c r="O229" s="87"/>
      <c r="P229" s="87"/>
      <c r="Q229" s="87"/>
      <c r="R229" s="87"/>
      <c r="S229" s="87"/>
      <c r="T229" s="88"/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T229" s="19" t="s">
        <v>175</v>
      </c>
      <c r="AU229" s="19" t="s">
        <v>173</v>
      </c>
    </row>
    <row r="230" s="13" customFormat="1">
      <c r="A230" s="13"/>
      <c r="B230" s="233"/>
      <c r="C230" s="234"/>
      <c r="D230" s="235" t="s">
        <v>177</v>
      </c>
      <c r="E230" s="236" t="s">
        <v>19</v>
      </c>
      <c r="F230" s="237" t="s">
        <v>314</v>
      </c>
      <c r="G230" s="234"/>
      <c r="H230" s="238">
        <v>0.90000000000000002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177</v>
      </c>
      <c r="AU230" s="244" t="s">
        <v>173</v>
      </c>
      <c r="AV230" s="13" t="s">
        <v>78</v>
      </c>
      <c r="AW230" s="13" t="s">
        <v>31</v>
      </c>
      <c r="AX230" s="13" t="s">
        <v>69</v>
      </c>
      <c r="AY230" s="244" t="s">
        <v>163</v>
      </c>
    </row>
    <row r="231" s="14" customFormat="1">
      <c r="A231" s="14"/>
      <c r="B231" s="245"/>
      <c r="C231" s="246"/>
      <c r="D231" s="235" t="s">
        <v>177</v>
      </c>
      <c r="E231" s="247" t="s">
        <v>19</v>
      </c>
      <c r="F231" s="248" t="s">
        <v>179</v>
      </c>
      <c r="G231" s="246"/>
      <c r="H231" s="249">
        <v>0.90000000000000002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177</v>
      </c>
      <c r="AU231" s="255" t="s">
        <v>173</v>
      </c>
      <c r="AV231" s="14" t="s">
        <v>173</v>
      </c>
      <c r="AW231" s="14" t="s">
        <v>31</v>
      </c>
      <c r="AX231" s="14" t="s">
        <v>69</v>
      </c>
      <c r="AY231" s="255" t="s">
        <v>163</v>
      </c>
    </row>
    <row r="232" s="13" customFormat="1">
      <c r="A232" s="13"/>
      <c r="B232" s="233"/>
      <c r="C232" s="234"/>
      <c r="D232" s="235" t="s">
        <v>177</v>
      </c>
      <c r="E232" s="236" t="s">
        <v>19</v>
      </c>
      <c r="F232" s="237" t="s">
        <v>315</v>
      </c>
      <c r="G232" s="234"/>
      <c r="H232" s="238">
        <v>0.78400000000000003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177</v>
      </c>
      <c r="AU232" s="244" t="s">
        <v>173</v>
      </c>
      <c r="AV232" s="13" t="s">
        <v>78</v>
      </c>
      <c r="AW232" s="13" t="s">
        <v>31</v>
      </c>
      <c r="AX232" s="13" t="s">
        <v>69</v>
      </c>
      <c r="AY232" s="244" t="s">
        <v>163</v>
      </c>
    </row>
    <row r="233" s="14" customFormat="1">
      <c r="A233" s="14"/>
      <c r="B233" s="245"/>
      <c r="C233" s="246"/>
      <c r="D233" s="235" t="s">
        <v>177</v>
      </c>
      <c r="E233" s="247" t="s">
        <v>19</v>
      </c>
      <c r="F233" s="248" t="s">
        <v>179</v>
      </c>
      <c r="G233" s="246"/>
      <c r="H233" s="249">
        <v>0.78400000000000003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177</v>
      </c>
      <c r="AU233" s="255" t="s">
        <v>173</v>
      </c>
      <c r="AV233" s="14" t="s">
        <v>173</v>
      </c>
      <c r="AW233" s="14" t="s">
        <v>31</v>
      </c>
      <c r="AX233" s="14" t="s">
        <v>69</v>
      </c>
      <c r="AY233" s="255" t="s">
        <v>163</v>
      </c>
    </row>
    <row r="234" s="15" customFormat="1">
      <c r="A234" s="15"/>
      <c r="B234" s="256"/>
      <c r="C234" s="257"/>
      <c r="D234" s="235" t="s">
        <v>177</v>
      </c>
      <c r="E234" s="258" t="s">
        <v>19</v>
      </c>
      <c r="F234" s="259" t="s">
        <v>210</v>
      </c>
      <c r="G234" s="257"/>
      <c r="H234" s="260">
        <v>1.6840000000000002</v>
      </c>
      <c r="I234" s="261"/>
      <c r="J234" s="257"/>
      <c r="K234" s="257"/>
      <c r="L234" s="262"/>
      <c r="M234" s="263"/>
      <c r="N234" s="264"/>
      <c r="O234" s="264"/>
      <c r="P234" s="264"/>
      <c r="Q234" s="264"/>
      <c r="R234" s="264"/>
      <c r="S234" s="264"/>
      <c r="T234" s="265"/>
      <c r="U234" s="15"/>
      <c r="V234" s="15"/>
      <c r="W234" s="15"/>
      <c r="X234" s="15"/>
      <c r="Y234" s="15"/>
      <c r="Z234" s="15"/>
      <c r="AA234" s="15"/>
      <c r="AB234" s="15"/>
      <c r="AC234" s="15"/>
      <c r="AD234" s="15"/>
      <c r="AE234" s="15"/>
      <c r="AT234" s="266" t="s">
        <v>177</v>
      </c>
      <c r="AU234" s="266" t="s">
        <v>173</v>
      </c>
      <c r="AV234" s="15" t="s">
        <v>172</v>
      </c>
      <c r="AW234" s="15" t="s">
        <v>31</v>
      </c>
      <c r="AX234" s="15" t="s">
        <v>76</v>
      </c>
      <c r="AY234" s="266" t="s">
        <v>163</v>
      </c>
    </row>
    <row r="235" s="12" customFormat="1" ht="22.8" customHeight="1">
      <c r="A235" s="12"/>
      <c r="B235" s="199"/>
      <c r="C235" s="200"/>
      <c r="D235" s="201" t="s">
        <v>68</v>
      </c>
      <c r="E235" s="213" t="s">
        <v>172</v>
      </c>
      <c r="F235" s="213" t="s">
        <v>316</v>
      </c>
      <c r="G235" s="200"/>
      <c r="H235" s="200"/>
      <c r="I235" s="203"/>
      <c r="J235" s="214">
        <f>BK235</f>
        <v>0</v>
      </c>
      <c r="K235" s="200"/>
      <c r="L235" s="205"/>
      <c r="M235" s="206"/>
      <c r="N235" s="207"/>
      <c r="O235" s="207"/>
      <c r="P235" s="208">
        <f>SUM(P236:P254)</f>
        <v>0</v>
      </c>
      <c r="Q235" s="207"/>
      <c r="R235" s="208">
        <f>SUM(R236:R254)</f>
        <v>4.8266145024</v>
      </c>
      <c r="S235" s="207"/>
      <c r="T235" s="209">
        <f>SUM(T236:T254)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76</v>
      </c>
      <c r="AT235" s="211" t="s">
        <v>68</v>
      </c>
      <c r="AU235" s="211" t="s">
        <v>76</v>
      </c>
      <c r="AY235" s="210" t="s">
        <v>163</v>
      </c>
      <c r="BK235" s="212">
        <f>SUM(BK236:BK254)</f>
        <v>0</v>
      </c>
    </row>
    <row r="236" s="2" customFormat="1" ht="24.15" customHeight="1">
      <c r="A236" s="40"/>
      <c r="B236" s="41"/>
      <c r="C236" s="215" t="s">
        <v>317</v>
      </c>
      <c r="D236" s="215" t="s">
        <v>167</v>
      </c>
      <c r="E236" s="216" t="s">
        <v>318</v>
      </c>
      <c r="F236" s="217" t="s">
        <v>319</v>
      </c>
      <c r="G236" s="218" t="s">
        <v>320</v>
      </c>
      <c r="H236" s="219">
        <v>31.199999999999999</v>
      </c>
      <c r="I236" s="220"/>
      <c r="J236" s="221">
        <f>ROUND(I236*H236,2)</f>
        <v>0</v>
      </c>
      <c r="K236" s="217" t="s">
        <v>171</v>
      </c>
      <c r="L236" s="46"/>
      <c r="M236" s="222" t="s">
        <v>19</v>
      </c>
      <c r="N236" s="223" t="s">
        <v>42</v>
      </c>
      <c r="O236" s="87"/>
      <c r="P236" s="224">
        <f>O236*H236</f>
        <v>0</v>
      </c>
      <c r="Q236" s="224">
        <v>0.02257</v>
      </c>
      <c r="R236" s="224">
        <f>Q236*H236</f>
        <v>0.70418400000000003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172</v>
      </c>
      <c r="AT236" s="226" t="s">
        <v>167</v>
      </c>
      <c r="AU236" s="226" t="s">
        <v>78</v>
      </c>
      <c r="AY236" s="19" t="s">
        <v>163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172</v>
      </c>
      <c r="BK236" s="227">
        <f>ROUND(I236*H236,2)</f>
        <v>0</v>
      </c>
      <c r="BL236" s="19" t="s">
        <v>172</v>
      </c>
      <c r="BM236" s="226" t="s">
        <v>321</v>
      </c>
    </row>
    <row r="237" s="2" customFormat="1">
      <c r="A237" s="40"/>
      <c r="B237" s="41"/>
      <c r="C237" s="42"/>
      <c r="D237" s="228" t="s">
        <v>175</v>
      </c>
      <c r="E237" s="42"/>
      <c r="F237" s="229" t="s">
        <v>322</v>
      </c>
      <c r="G237" s="42"/>
      <c r="H237" s="42"/>
      <c r="I237" s="230"/>
      <c r="J237" s="42"/>
      <c r="K237" s="42"/>
      <c r="L237" s="46"/>
      <c r="M237" s="231"/>
      <c r="N237" s="232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175</v>
      </c>
      <c r="AU237" s="19" t="s">
        <v>78</v>
      </c>
    </row>
    <row r="238" s="13" customFormat="1">
      <c r="A238" s="13"/>
      <c r="B238" s="233"/>
      <c r="C238" s="234"/>
      <c r="D238" s="235" t="s">
        <v>177</v>
      </c>
      <c r="E238" s="236" t="s">
        <v>19</v>
      </c>
      <c r="F238" s="237" t="s">
        <v>323</v>
      </c>
      <c r="G238" s="234"/>
      <c r="H238" s="238">
        <v>31.199999999999999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177</v>
      </c>
      <c r="AU238" s="244" t="s">
        <v>78</v>
      </c>
      <c r="AV238" s="13" t="s">
        <v>78</v>
      </c>
      <c r="AW238" s="13" t="s">
        <v>31</v>
      </c>
      <c r="AX238" s="13" t="s">
        <v>69</v>
      </c>
      <c r="AY238" s="244" t="s">
        <v>163</v>
      </c>
    </row>
    <row r="239" s="14" customFormat="1">
      <c r="A239" s="14"/>
      <c r="B239" s="245"/>
      <c r="C239" s="246"/>
      <c r="D239" s="235" t="s">
        <v>177</v>
      </c>
      <c r="E239" s="247" t="s">
        <v>19</v>
      </c>
      <c r="F239" s="248" t="s">
        <v>179</v>
      </c>
      <c r="G239" s="246"/>
      <c r="H239" s="249">
        <v>31.199999999999999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177</v>
      </c>
      <c r="AU239" s="255" t="s">
        <v>78</v>
      </c>
      <c r="AV239" s="14" t="s">
        <v>173</v>
      </c>
      <c r="AW239" s="14" t="s">
        <v>31</v>
      </c>
      <c r="AX239" s="14" t="s">
        <v>76</v>
      </c>
      <c r="AY239" s="255" t="s">
        <v>163</v>
      </c>
    </row>
    <row r="240" s="2" customFormat="1" ht="16.5" customHeight="1">
      <c r="A240" s="40"/>
      <c r="B240" s="41"/>
      <c r="C240" s="215" t="s">
        <v>324</v>
      </c>
      <c r="D240" s="215" t="s">
        <v>167</v>
      </c>
      <c r="E240" s="216" t="s">
        <v>325</v>
      </c>
      <c r="F240" s="217" t="s">
        <v>326</v>
      </c>
      <c r="G240" s="218" t="s">
        <v>170</v>
      </c>
      <c r="H240" s="219">
        <v>1.5600000000000001</v>
      </c>
      <c r="I240" s="220"/>
      <c r="J240" s="221">
        <f>ROUND(I240*H240,2)</f>
        <v>0</v>
      </c>
      <c r="K240" s="217" t="s">
        <v>171</v>
      </c>
      <c r="L240" s="46"/>
      <c r="M240" s="222" t="s">
        <v>19</v>
      </c>
      <c r="N240" s="223" t="s">
        <v>42</v>
      </c>
      <c r="O240" s="87"/>
      <c r="P240" s="224">
        <f>O240*H240</f>
        <v>0</v>
      </c>
      <c r="Q240" s="224">
        <v>2.5019749999999998</v>
      </c>
      <c r="R240" s="224">
        <f>Q240*H240</f>
        <v>3.9030809999999998</v>
      </c>
      <c r="S240" s="224">
        <v>0</v>
      </c>
      <c r="T240" s="225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26" t="s">
        <v>172</v>
      </c>
      <c r="AT240" s="226" t="s">
        <v>167</v>
      </c>
      <c r="AU240" s="226" t="s">
        <v>78</v>
      </c>
      <c r="AY240" s="19" t="s">
        <v>163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19" t="s">
        <v>172</v>
      </c>
      <c r="BK240" s="227">
        <f>ROUND(I240*H240,2)</f>
        <v>0</v>
      </c>
      <c r="BL240" s="19" t="s">
        <v>172</v>
      </c>
      <c r="BM240" s="226" t="s">
        <v>327</v>
      </c>
    </row>
    <row r="241" s="2" customFormat="1">
      <c r="A241" s="40"/>
      <c r="B241" s="41"/>
      <c r="C241" s="42"/>
      <c r="D241" s="228" t="s">
        <v>175</v>
      </c>
      <c r="E241" s="42"/>
      <c r="F241" s="229" t="s">
        <v>328</v>
      </c>
      <c r="G241" s="42"/>
      <c r="H241" s="42"/>
      <c r="I241" s="230"/>
      <c r="J241" s="42"/>
      <c r="K241" s="42"/>
      <c r="L241" s="46"/>
      <c r="M241" s="231"/>
      <c r="N241" s="232"/>
      <c r="O241" s="87"/>
      <c r="P241" s="87"/>
      <c r="Q241" s="87"/>
      <c r="R241" s="87"/>
      <c r="S241" s="87"/>
      <c r="T241" s="88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175</v>
      </c>
      <c r="AU241" s="19" t="s">
        <v>78</v>
      </c>
    </row>
    <row r="242" s="13" customFormat="1">
      <c r="A242" s="13"/>
      <c r="B242" s="233"/>
      <c r="C242" s="234"/>
      <c r="D242" s="235" t="s">
        <v>177</v>
      </c>
      <c r="E242" s="236" t="s">
        <v>19</v>
      </c>
      <c r="F242" s="237" t="s">
        <v>329</v>
      </c>
      <c r="G242" s="234"/>
      <c r="H242" s="238">
        <v>1.5600000000000001</v>
      </c>
      <c r="I242" s="239"/>
      <c r="J242" s="234"/>
      <c r="K242" s="234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177</v>
      </c>
      <c r="AU242" s="244" t="s">
        <v>78</v>
      </c>
      <c r="AV242" s="13" t="s">
        <v>78</v>
      </c>
      <c r="AW242" s="13" t="s">
        <v>31</v>
      </c>
      <c r="AX242" s="13" t="s">
        <v>69</v>
      </c>
      <c r="AY242" s="244" t="s">
        <v>163</v>
      </c>
    </row>
    <row r="243" s="14" customFormat="1">
      <c r="A243" s="14"/>
      <c r="B243" s="245"/>
      <c r="C243" s="246"/>
      <c r="D243" s="235" t="s">
        <v>177</v>
      </c>
      <c r="E243" s="247" t="s">
        <v>19</v>
      </c>
      <c r="F243" s="248" t="s">
        <v>179</v>
      </c>
      <c r="G243" s="246"/>
      <c r="H243" s="249">
        <v>1.5600000000000001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177</v>
      </c>
      <c r="AU243" s="255" t="s">
        <v>78</v>
      </c>
      <c r="AV243" s="14" t="s">
        <v>173</v>
      </c>
      <c r="AW243" s="14" t="s">
        <v>31</v>
      </c>
      <c r="AX243" s="14" t="s">
        <v>76</v>
      </c>
      <c r="AY243" s="255" t="s">
        <v>163</v>
      </c>
    </row>
    <row r="244" s="2" customFormat="1" ht="16.5" customHeight="1">
      <c r="A244" s="40"/>
      <c r="B244" s="41"/>
      <c r="C244" s="215" t="s">
        <v>330</v>
      </c>
      <c r="D244" s="215" t="s">
        <v>167</v>
      </c>
      <c r="E244" s="216" t="s">
        <v>331</v>
      </c>
      <c r="F244" s="217" t="s">
        <v>332</v>
      </c>
      <c r="G244" s="218" t="s">
        <v>236</v>
      </c>
      <c r="H244" s="219">
        <v>12.48</v>
      </c>
      <c r="I244" s="220"/>
      <c r="J244" s="221">
        <f>ROUND(I244*H244,2)</f>
        <v>0</v>
      </c>
      <c r="K244" s="217" t="s">
        <v>171</v>
      </c>
      <c r="L244" s="46"/>
      <c r="M244" s="222" t="s">
        <v>19</v>
      </c>
      <c r="N244" s="223" t="s">
        <v>42</v>
      </c>
      <c r="O244" s="87"/>
      <c r="P244" s="224">
        <f>O244*H244</f>
        <v>0</v>
      </c>
      <c r="Q244" s="224">
        <v>0.0057646399999999997</v>
      </c>
      <c r="R244" s="224">
        <f>Q244*H244</f>
        <v>0.071942707199999997</v>
      </c>
      <c r="S244" s="224">
        <v>0</v>
      </c>
      <c r="T244" s="225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26" t="s">
        <v>172</v>
      </c>
      <c r="AT244" s="226" t="s">
        <v>167</v>
      </c>
      <c r="AU244" s="226" t="s">
        <v>78</v>
      </c>
      <c r="AY244" s="19" t="s">
        <v>163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19" t="s">
        <v>172</v>
      </c>
      <c r="BK244" s="227">
        <f>ROUND(I244*H244,2)</f>
        <v>0</v>
      </c>
      <c r="BL244" s="19" t="s">
        <v>172</v>
      </c>
      <c r="BM244" s="226" t="s">
        <v>333</v>
      </c>
    </row>
    <row r="245" s="2" customFormat="1">
      <c r="A245" s="40"/>
      <c r="B245" s="41"/>
      <c r="C245" s="42"/>
      <c r="D245" s="228" t="s">
        <v>175</v>
      </c>
      <c r="E245" s="42"/>
      <c r="F245" s="229" t="s">
        <v>334</v>
      </c>
      <c r="G245" s="42"/>
      <c r="H245" s="42"/>
      <c r="I245" s="230"/>
      <c r="J245" s="42"/>
      <c r="K245" s="42"/>
      <c r="L245" s="46"/>
      <c r="M245" s="231"/>
      <c r="N245" s="232"/>
      <c r="O245" s="87"/>
      <c r="P245" s="87"/>
      <c r="Q245" s="87"/>
      <c r="R245" s="87"/>
      <c r="S245" s="87"/>
      <c r="T245" s="88"/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T245" s="19" t="s">
        <v>175</v>
      </c>
      <c r="AU245" s="19" t="s">
        <v>78</v>
      </c>
    </row>
    <row r="246" s="13" customFormat="1">
      <c r="A246" s="13"/>
      <c r="B246" s="233"/>
      <c r="C246" s="234"/>
      <c r="D246" s="235" t="s">
        <v>177</v>
      </c>
      <c r="E246" s="236" t="s">
        <v>19</v>
      </c>
      <c r="F246" s="237" t="s">
        <v>335</v>
      </c>
      <c r="G246" s="234"/>
      <c r="H246" s="238">
        <v>12.48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177</v>
      </c>
      <c r="AU246" s="244" t="s">
        <v>78</v>
      </c>
      <c r="AV246" s="13" t="s">
        <v>78</v>
      </c>
      <c r="AW246" s="13" t="s">
        <v>31</v>
      </c>
      <c r="AX246" s="13" t="s">
        <v>69</v>
      </c>
      <c r="AY246" s="244" t="s">
        <v>163</v>
      </c>
    </row>
    <row r="247" s="14" customFormat="1">
      <c r="A247" s="14"/>
      <c r="B247" s="245"/>
      <c r="C247" s="246"/>
      <c r="D247" s="235" t="s">
        <v>177</v>
      </c>
      <c r="E247" s="247" t="s">
        <v>19</v>
      </c>
      <c r="F247" s="248" t="s">
        <v>179</v>
      </c>
      <c r="G247" s="246"/>
      <c r="H247" s="249">
        <v>12.48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177</v>
      </c>
      <c r="AU247" s="255" t="s">
        <v>78</v>
      </c>
      <c r="AV247" s="14" t="s">
        <v>173</v>
      </c>
      <c r="AW247" s="14" t="s">
        <v>31</v>
      </c>
      <c r="AX247" s="14" t="s">
        <v>76</v>
      </c>
      <c r="AY247" s="255" t="s">
        <v>163</v>
      </c>
    </row>
    <row r="248" s="2" customFormat="1" ht="16.5" customHeight="1">
      <c r="A248" s="40"/>
      <c r="B248" s="41"/>
      <c r="C248" s="215" t="s">
        <v>336</v>
      </c>
      <c r="D248" s="215" t="s">
        <v>167</v>
      </c>
      <c r="E248" s="216" t="s">
        <v>337</v>
      </c>
      <c r="F248" s="217" t="s">
        <v>338</v>
      </c>
      <c r="G248" s="218" t="s">
        <v>236</v>
      </c>
      <c r="H248" s="219">
        <v>12.48</v>
      </c>
      <c r="I248" s="220"/>
      <c r="J248" s="221">
        <f>ROUND(I248*H248,2)</f>
        <v>0</v>
      </c>
      <c r="K248" s="217" t="s">
        <v>171</v>
      </c>
      <c r="L248" s="46"/>
      <c r="M248" s="222" t="s">
        <v>19</v>
      </c>
      <c r="N248" s="223" t="s">
        <v>42</v>
      </c>
      <c r="O248" s="87"/>
      <c r="P248" s="224">
        <f>O248*H248</f>
        <v>0</v>
      </c>
      <c r="Q248" s="224">
        <v>0</v>
      </c>
      <c r="R248" s="224">
        <f>Q248*H248</f>
        <v>0</v>
      </c>
      <c r="S248" s="224">
        <v>0</v>
      </c>
      <c r="T248" s="225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26" t="s">
        <v>172</v>
      </c>
      <c r="AT248" s="226" t="s">
        <v>167</v>
      </c>
      <c r="AU248" s="226" t="s">
        <v>78</v>
      </c>
      <c r="AY248" s="19" t="s">
        <v>163</v>
      </c>
      <c r="BE248" s="227">
        <f>IF(N248="základní",J248,0)</f>
        <v>0</v>
      </c>
      <c r="BF248" s="227">
        <f>IF(N248="snížená",J248,0)</f>
        <v>0</v>
      </c>
      <c r="BG248" s="227">
        <f>IF(N248="zákl. přenesená",J248,0)</f>
        <v>0</v>
      </c>
      <c r="BH248" s="227">
        <f>IF(N248="sníž. přenesená",J248,0)</f>
        <v>0</v>
      </c>
      <c r="BI248" s="227">
        <f>IF(N248="nulová",J248,0)</f>
        <v>0</v>
      </c>
      <c r="BJ248" s="19" t="s">
        <v>172</v>
      </c>
      <c r="BK248" s="227">
        <f>ROUND(I248*H248,2)</f>
        <v>0</v>
      </c>
      <c r="BL248" s="19" t="s">
        <v>172</v>
      </c>
      <c r="BM248" s="226" t="s">
        <v>339</v>
      </c>
    </row>
    <row r="249" s="2" customFormat="1">
      <c r="A249" s="40"/>
      <c r="B249" s="41"/>
      <c r="C249" s="42"/>
      <c r="D249" s="228" t="s">
        <v>175</v>
      </c>
      <c r="E249" s="42"/>
      <c r="F249" s="229" t="s">
        <v>340</v>
      </c>
      <c r="G249" s="42"/>
      <c r="H249" s="42"/>
      <c r="I249" s="230"/>
      <c r="J249" s="42"/>
      <c r="K249" s="42"/>
      <c r="L249" s="46"/>
      <c r="M249" s="231"/>
      <c r="N249" s="232"/>
      <c r="O249" s="87"/>
      <c r="P249" s="87"/>
      <c r="Q249" s="87"/>
      <c r="R249" s="87"/>
      <c r="S249" s="87"/>
      <c r="T249" s="88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175</v>
      </c>
      <c r="AU249" s="19" t="s">
        <v>78</v>
      </c>
    </row>
    <row r="250" s="13" customFormat="1">
      <c r="A250" s="13"/>
      <c r="B250" s="233"/>
      <c r="C250" s="234"/>
      <c r="D250" s="235" t="s">
        <v>177</v>
      </c>
      <c r="E250" s="236" t="s">
        <v>19</v>
      </c>
      <c r="F250" s="237" t="s">
        <v>341</v>
      </c>
      <c r="G250" s="234"/>
      <c r="H250" s="238">
        <v>12.48</v>
      </c>
      <c r="I250" s="239"/>
      <c r="J250" s="234"/>
      <c r="K250" s="234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177</v>
      </c>
      <c r="AU250" s="244" t="s">
        <v>78</v>
      </c>
      <c r="AV250" s="13" t="s">
        <v>78</v>
      </c>
      <c r="AW250" s="13" t="s">
        <v>31</v>
      </c>
      <c r="AX250" s="13" t="s">
        <v>76</v>
      </c>
      <c r="AY250" s="244" t="s">
        <v>163</v>
      </c>
    </row>
    <row r="251" s="2" customFormat="1" ht="16.5" customHeight="1">
      <c r="A251" s="40"/>
      <c r="B251" s="41"/>
      <c r="C251" s="215" t="s">
        <v>342</v>
      </c>
      <c r="D251" s="215" t="s">
        <v>167</v>
      </c>
      <c r="E251" s="216" t="s">
        <v>343</v>
      </c>
      <c r="F251" s="217" t="s">
        <v>344</v>
      </c>
      <c r="G251" s="218" t="s">
        <v>201</v>
      </c>
      <c r="H251" s="219">
        <v>0.14000000000000001</v>
      </c>
      <c r="I251" s="220"/>
      <c r="J251" s="221">
        <f>ROUND(I251*H251,2)</f>
        <v>0</v>
      </c>
      <c r="K251" s="217" t="s">
        <v>171</v>
      </c>
      <c r="L251" s="46"/>
      <c r="M251" s="222" t="s">
        <v>19</v>
      </c>
      <c r="N251" s="223" t="s">
        <v>42</v>
      </c>
      <c r="O251" s="87"/>
      <c r="P251" s="224">
        <f>O251*H251</f>
        <v>0</v>
      </c>
      <c r="Q251" s="224">
        <v>1.0529056800000001</v>
      </c>
      <c r="R251" s="224">
        <f>Q251*H251</f>
        <v>0.14740679520000002</v>
      </c>
      <c r="S251" s="224">
        <v>0</v>
      </c>
      <c r="T251" s="225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172</v>
      </c>
      <c r="AT251" s="226" t="s">
        <v>167</v>
      </c>
      <c r="AU251" s="226" t="s">
        <v>78</v>
      </c>
      <c r="AY251" s="19" t="s">
        <v>163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172</v>
      </c>
      <c r="BK251" s="227">
        <f>ROUND(I251*H251,2)</f>
        <v>0</v>
      </c>
      <c r="BL251" s="19" t="s">
        <v>172</v>
      </c>
      <c r="BM251" s="226" t="s">
        <v>345</v>
      </c>
    </row>
    <row r="252" s="2" customFormat="1">
      <c r="A252" s="40"/>
      <c r="B252" s="41"/>
      <c r="C252" s="42"/>
      <c r="D252" s="228" t="s">
        <v>175</v>
      </c>
      <c r="E252" s="42"/>
      <c r="F252" s="229" t="s">
        <v>346</v>
      </c>
      <c r="G252" s="42"/>
      <c r="H252" s="42"/>
      <c r="I252" s="230"/>
      <c r="J252" s="42"/>
      <c r="K252" s="42"/>
      <c r="L252" s="46"/>
      <c r="M252" s="231"/>
      <c r="N252" s="232"/>
      <c r="O252" s="87"/>
      <c r="P252" s="87"/>
      <c r="Q252" s="87"/>
      <c r="R252" s="87"/>
      <c r="S252" s="87"/>
      <c r="T252" s="88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175</v>
      </c>
      <c r="AU252" s="19" t="s">
        <v>78</v>
      </c>
    </row>
    <row r="253" s="13" customFormat="1">
      <c r="A253" s="13"/>
      <c r="B253" s="233"/>
      <c r="C253" s="234"/>
      <c r="D253" s="235" t="s">
        <v>177</v>
      </c>
      <c r="E253" s="236" t="s">
        <v>19</v>
      </c>
      <c r="F253" s="237" t="s">
        <v>347</v>
      </c>
      <c r="G253" s="234"/>
      <c r="H253" s="238">
        <v>0.14000000000000001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177</v>
      </c>
      <c r="AU253" s="244" t="s">
        <v>78</v>
      </c>
      <c r="AV253" s="13" t="s">
        <v>78</v>
      </c>
      <c r="AW253" s="13" t="s">
        <v>31</v>
      </c>
      <c r="AX253" s="13" t="s">
        <v>69</v>
      </c>
      <c r="AY253" s="244" t="s">
        <v>163</v>
      </c>
    </row>
    <row r="254" s="14" customFormat="1">
      <c r="A254" s="14"/>
      <c r="B254" s="245"/>
      <c r="C254" s="246"/>
      <c r="D254" s="235" t="s">
        <v>177</v>
      </c>
      <c r="E254" s="247" t="s">
        <v>19</v>
      </c>
      <c r="F254" s="248" t="s">
        <v>179</v>
      </c>
      <c r="G254" s="246"/>
      <c r="H254" s="249">
        <v>0.14000000000000001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177</v>
      </c>
      <c r="AU254" s="255" t="s">
        <v>78</v>
      </c>
      <c r="AV254" s="14" t="s">
        <v>173</v>
      </c>
      <c r="AW254" s="14" t="s">
        <v>31</v>
      </c>
      <c r="AX254" s="14" t="s">
        <v>76</v>
      </c>
      <c r="AY254" s="255" t="s">
        <v>163</v>
      </c>
    </row>
    <row r="255" s="12" customFormat="1" ht="22.8" customHeight="1">
      <c r="A255" s="12"/>
      <c r="B255" s="199"/>
      <c r="C255" s="200"/>
      <c r="D255" s="201" t="s">
        <v>68</v>
      </c>
      <c r="E255" s="213" t="s">
        <v>186</v>
      </c>
      <c r="F255" s="213" t="s">
        <v>348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P256+P322+P380</f>
        <v>0</v>
      </c>
      <c r="Q255" s="207"/>
      <c r="R255" s="208">
        <f>R256+R322+R380</f>
        <v>14.363288599999999</v>
      </c>
      <c r="S255" s="207"/>
      <c r="T255" s="209">
        <f>T256+T322+T380</f>
        <v>0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76</v>
      </c>
      <c r="AT255" s="211" t="s">
        <v>68</v>
      </c>
      <c r="AU255" s="211" t="s">
        <v>76</v>
      </c>
      <c r="AY255" s="210" t="s">
        <v>163</v>
      </c>
      <c r="BK255" s="212">
        <f>BK256+BK322+BK380</f>
        <v>0</v>
      </c>
    </row>
    <row r="256" s="12" customFormat="1" ht="20.88" customHeight="1">
      <c r="A256" s="12"/>
      <c r="B256" s="199"/>
      <c r="C256" s="200"/>
      <c r="D256" s="201" t="s">
        <v>68</v>
      </c>
      <c r="E256" s="213" t="s">
        <v>349</v>
      </c>
      <c r="F256" s="213" t="s">
        <v>350</v>
      </c>
      <c r="G256" s="200"/>
      <c r="H256" s="200"/>
      <c r="I256" s="203"/>
      <c r="J256" s="214">
        <f>BK256</f>
        <v>0</v>
      </c>
      <c r="K256" s="200"/>
      <c r="L256" s="205"/>
      <c r="M256" s="206"/>
      <c r="N256" s="207"/>
      <c r="O256" s="207"/>
      <c r="P256" s="208">
        <f>SUM(P257:P321)</f>
        <v>0</v>
      </c>
      <c r="Q256" s="207"/>
      <c r="R256" s="208">
        <f>SUM(R257:R321)</f>
        <v>4.0691405599999992</v>
      </c>
      <c r="S256" s="207"/>
      <c r="T256" s="209">
        <f>SUM(T257:T321)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0" t="s">
        <v>76</v>
      </c>
      <c r="AT256" s="211" t="s">
        <v>68</v>
      </c>
      <c r="AU256" s="211" t="s">
        <v>78</v>
      </c>
      <c r="AY256" s="210" t="s">
        <v>163</v>
      </c>
      <c r="BK256" s="212">
        <f>SUM(BK257:BK321)</f>
        <v>0</v>
      </c>
    </row>
    <row r="257" s="2" customFormat="1" ht="16.5" customHeight="1">
      <c r="A257" s="40"/>
      <c r="B257" s="41"/>
      <c r="C257" s="215" t="s">
        <v>220</v>
      </c>
      <c r="D257" s="215" t="s">
        <v>167</v>
      </c>
      <c r="E257" s="216" t="s">
        <v>351</v>
      </c>
      <c r="F257" s="217" t="s">
        <v>352</v>
      </c>
      <c r="G257" s="218" t="s">
        <v>236</v>
      </c>
      <c r="H257" s="219">
        <v>49.759999999999998</v>
      </c>
      <c r="I257" s="220"/>
      <c r="J257" s="221">
        <f>ROUND(I257*H257,2)</f>
        <v>0</v>
      </c>
      <c r="K257" s="217" t="s">
        <v>353</v>
      </c>
      <c r="L257" s="46"/>
      <c r="M257" s="222" t="s">
        <v>19</v>
      </c>
      <c r="N257" s="223" t="s">
        <v>42</v>
      </c>
      <c r="O257" s="87"/>
      <c r="P257" s="224">
        <f>O257*H257</f>
        <v>0</v>
      </c>
      <c r="Q257" s="224">
        <v>0.0030000000000000001</v>
      </c>
      <c r="R257" s="224">
        <f>Q257*H257</f>
        <v>0.14928</v>
      </c>
      <c r="S257" s="224">
        <v>0</v>
      </c>
      <c r="T257" s="225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26" t="s">
        <v>172</v>
      </c>
      <c r="AT257" s="226" t="s">
        <v>167</v>
      </c>
      <c r="AU257" s="226" t="s">
        <v>173</v>
      </c>
      <c r="AY257" s="19" t="s">
        <v>163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19" t="s">
        <v>172</v>
      </c>
      <c r="BK257" s="227">
        <f>ROUND(I257*H257,2)</f>
        <v>0</v>
      </c>
      <c r="BL257" s="19" t="s">
        <v>172</v>
      </c>
      <c r="BM257" s="226" t="s">
        <v>354</v>
      </c>
    </row>
    <row r="258" s="16" customFormat="1">
      <c r="A258" s="16"/>
      <c r="B258" s="277"/>
      <c r="C258" s="278"/>
      <c r="D258" s="235" t="s">
        <v>177</v>
      </c>
      <c r="E258" s="279" t="s">
        <v>19</v>
      </c>
      <c r="F258" s="280" t="s">
        <v>355</v>
      </c>
      <c r="G258" s="278"/>
      <c r="H258" s="279" t="s">
        <v>19</v>
      </c>
      <c r="I258" s="281"/>
      <c r="J258" s="278"/>
      <c r="K258" s="278"/>
      <c r="L258" s="282"/>
      <c r="M258" s="283"/>
      <c r="N258" s="284"/>
      <c r="O258" s="284"/>
      <c r="P258" s="284"/>
      <c r="Q258" s="284"/>
      <c r="R258" s="284"/>
      <c r="S258" s="284"/>
      <c r="T258" s="285"/>
      <c r="U258" s="16"/>
      <c r="V258" s="16"/>
      <c r="W258" s="16"/>
      <c r="X258" s="16"/>
      <c r="Y258" s="16"/>
      <c r="Z258" s="16"/>
      <c r="AA258" s="16"/>
      <c r="AB258" s="16"/>
      <c r="AC258" s="16"/>
      <c r="AD258" s="16"/>
      <c r="AE258" s="16"/>
      <c r="AT258" s="286" t="s">
        <v>177</v>
      </c>
      <c r="AU258" s="286" t="s">
        <v>173</v>
      </c>
      <c r="AV258" s="16" t="s">
        <v>76</v>
      </c>
      <c r="AW258" s="16" t="s">
        <v>31</v>
      </c>
      <c r="AX258" s="16" t="s">
        <v>69</v>
      </c>
      <c r="AY258" s="286" t="s">
        <v>163</v>
      </c>
    </row>
    <row r="259" s="13" customFormat="1">
      <c r="A259" s="13"/>
      <c r="B259" s="233"/>
      <c r="C259" s="234"/>
      <c r="D259" s="235" t="s">
        <v>177</v>
      </c>
      <c r="E259" s="236" t="s">
        <v>19</v>
      </c>
      <c r="F259" s="237" t="s">
        <v>356</v>
      </c>
      <c r="G259" s="234"/>
      <c r="H259" s="238">
        <v>49.759999999999998</v>
      </c>
      <c r="I259" s="239"/>
      <c r="J259" s="234"/>
      <c r="K259" s="234"/>
      <c r="L259" s="240"/>
      <c r="M259" s="241"/>
      <c r="N259" s="242"/>
      <c r="O259" s="242"/>
      <c r="P259" s="242"/>
      <c r="Q259" s="242"/>
      <c r="R259" s="242"/>
      <c r="S259" s="242"/>
      <c r="T259" s="24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4" t="s">
        <v>177</v>
      </c>
      <c r="AU259" s="244" t="s">
        <v>173</v>
      </c>
      <c r="AV259" s="13" t="s">
        <v>78</v>
      </c>
      <c r="AW259" s="13" t="s">
        <v>31</v>
      </c>
      <c r="AX259" s="13" t="s">
        <v>69</v>
      </c>
      <c r="AY259" s="244" t="s">
        <v>163</v>
      </c>
    </row>
    <row r="260" s="14" customFormat="1">
      <c r="A260" s="14"/>
      <c r="B260" s="245"/>
      <c r="C260" s="246"/>
      <c r="D260" s="235" t="s">
        <v>177</v>
      </c>
      <c r="E260" s="247" t="s">
        <v>19</v>
      </c>
      <c r="F260" s="248" t="s">
        <v>179</v>
      </c>
      <c r="G260" s="246"/>
      <c r="H260" s="249">
        <v>49.759999999999998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177</v>
      </c>
      <c r="AU260" s="255" t="s">
        <v>173</v>
      </c>
      <c r="AV260" s="14" t="s">
        <v>173</v>
      </c>
      <c r="AW260" s="14" t="s">
        <v>31</v>
      </c>
      <c r="AX260" s="14" t="s">
        <v>69</v>
      </c>
      <c r="AY260" s="255" t="s">
        <v>163</v>
      </c>
    </row>
    <row r="261" s="15" customFormat="1">
      <c r="A261" s="15"/>
      <c r="B261" s="256"/>
      <c r="C261" s="257"/>
      <c r="D261" s="235" t="s">
        <v>177</v>
      </c>
      <c r="E261" s="258" t="s">
        <v>19</v>
      </c>
      <c r="F261" s="259" t="s">
        <v>210</v>
      </c>
      <c r="G261" s="257"/>
      <c r="H261" s="260">
        <v>49.759999999999998</v>
      </c>
      <c r="I261" s="261"/>
      <c r="J261" s="257"/>
      <c r="K261" s="257"/>
      <c r="L261" s="262"/>
      <c r="M261" s="263"/>
      <c r="N261" s="264"/>
      <c r="O261" s="264"/>
      <c r="P261" s="264"/>
      <c r="Q261" s="264"/>
      <c r="R261" s="264"/>
      <c r="S261" s="264"/>
      <c r="T261" s="265"/>
      <c r="U261" s="15"/>
      <c r="V261" s="15"/>
      <c r="W261" s="15"/>
      <c r="X261" s="15"/>
      <c r="Y261" s="15"/>
      <c r="Z261" s="15"/>
      <c r="AA261" s="15"/>
      <c r="AB261" s="15"/>
      <c r="AC261" s="15"/>
      <c r="AD261" s="15"/>
      <c r="AE261" s="15"/>
      <c r="AT261" s="266" t="s">
        <v>177</v>
      </c>
      <c r="AU261" s="266" t="s">
        <v>173</v>
      </c>
      <c r="AV261" s="15" t="s">
        <v>172</v>
      </c>
      <c r="AW261" s="15" t="s">
        <v>31</v>
      </c>
      <c r="AX261" s="15" t="s">
        <v>76</v>
      </c>
      <c r="AY261" s="266" t="s">
        <v>163</v>
      </c>
    </row>
    <row r="262" s="2" customFormat="1" ht="24.15" customHeight="1">
      <c r="A262" s="40"/>
      <c r="B262" s="41"/>
      <c r="C262" s="215" t="s">
        <v>357</v>
      </c>
      <c r="D262" s="215" t="s">
        <v>167</v>
      </c>
      <c r="E262" s="216" t="s">
        <v>358</v>
      </c>
      <c r="F262" s="217" t="s">
        <v>359</v>
      </c>
      <c r="G262" s="218" t="s">
        <v>236</v>
      </c>
      <c r="H262" s="219">
        <v>35.759999999999998</v>
      </c>
      <c r="I262" s="220"/>
      <c r="J262" s="221">
        <f>ROUND(I262*H262,2)</f>
        <v>0</v>
      </c>
      <c r="K262" s="217" t="s">
        <v>360</v>
      </c>
      <c r="L262" s="46"/>
      <c r="M262" s="222" t="s">
        <v>19</v>
      </c>
      <c r="N262" s="223" t="s">
        <v>42</v>
      </c>
      <c r="O262" s="87"/>
      <c r="P262" s="224">
        <f>O262*H262</f>
        <v>0</v>
      </c>
      <c r="Q262" s="224">
        <v>0.034500000000000003</v>
      </c>
      <c r="R262" s="224">
        <f>Q262*H262</f>
        <v>1.2337199999999999</v>
      </c>
      <c r="S262" s="224">
        <v>0</v>
      </c>
      <c r="T262" s="225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26" t="s">
        <v>172</v>
      </c>
      <c r="AT262" s="226" t="s">
        <v>167</v>
      </c>
      <c r="AU262" s="226" t="s">
        <v>173</v>
      </c>
      <c r="AY262" s="19" t="s">
        <v>163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19" t="s">
        <v>172</v>
      </c>
      <c r="BK262" s="227">
        <f>ROUND(I262*H262,2)</f>
        <v>0</v>
      </c>
      <c r="BL262" s="19" t="s">
        <v>172</v>
      </c>
      <c r="BM262" s="226" t="s">
        <v>361</v>
      </c>
    </row>
    <row r="263" s="2" customFormat="1">
      <c r="A263" s="40"/>
      <c r="B263" s="41"/>
      <c r="C263" s="42"/>
      <c r="D263" s="228" t="s">
        <v>175</v>
      </c>
      <c r="E263" s="42"/>
      <c r="F263" s="229" t="s">
        <v>362</v>
      </c>
      <c r="G263" s="42"/>
      <c r="H263" s="42"/>
      <c r="I263" s="230"/>
      <c r="J263" s="42"/>
      <c r="K263" s="42"/>
      <c r="L263" s="46"/>
      <c r="M263" s="231"/>
      <c r="N263" s="232"/>
      <c r="O263" s="87"/>
      <c r="P263" s="87"/>
      <c r="Q263" s="87"/>
      <c r="R263" s="87"/>
      <c r="S263" s="87"/>
      <c r="T263" s="88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175</v>
      </c>
      <c r="AU263" s="19" t="s">
        <v>173</v>
      </c>
    </row>
    <row r="264" s="16" customFormat="1">
      <c r="A264" s="16"/>
      <c r="B264" s="277"/>
      <c r="C264" s="278"/>
      <c r="D264" s="235" t="s">
        <v>177</v>
      </c>
      <c r="E264" s="279" t="s">
        <v>19</v>
      </c>
      <c r="F264" s="280" t="s">
        <v>363</v>
      </c>
      <c r="G264" s="278"/>
      <c r="H264" s="279" t="s">
        <v>19</v>
      </c>
      <c r="I264" s="281"/>
      <c r="J264" s="278"/>
      <c r="K264" s="278"/>
      <c r="L264" s="282"/>
      <c r="M264" s="283"/>
      <c r="N264" s="284"/>
      <c r="O264" s="284"/>
      <c r="P264" s="284"/>
      <c r="Q264" s="284"/>
      <c r="R264" s="284"/>
      <c r="S264" s="284"/>
      <c r="T264" s="285"/>
      <c r="U264" s="16"/>
      <c r="V264" s="16"/>
      <c r="W264" s="16"/>
      <c r="X264" s="16"/>
      <c r="Y264" s="16"/>
      <c r="Z264" s="16"/>
      <c r="AA264" s="16"/>
      <c r="AB264" s="16"/>
      <c r="AC264" s="16"/>
      <c r="AD264" s="16"/>
      <c r="AE264" s="16"/>
      <c r="AT264" s="286" t="s">
        <v>177</v>
      </c>
      <c r="AU264" s="286" t="s">
        <v>173</v>
      </c>
      <c r="AV264" s="16" t="s">
        <v>76</v>
      </c>
      <c r="AW264" s="16" t="s">
        <v>31</v>
      </c>
      <c r="AX264" s="16" t="s">
        <v>69</v>
      </c>
      <c r="AY264" s="286" t="s">
        <v>163</v>
      </c>
    </row>
    <row r="265" s="13" customFormat="1">
      <c r="A265" s="13"/>
      <c r="B265" s="233"/>
      <c r="C265" s="234"/>
      <c r="D265" s="235" t="s">
        <v>177</v>
      </c>
      <c r="E265" s="236" t="s">
        <v>19</v>
      </c>
      <c r="F265" s="237" t="s">
        <v>364</v>
      </c>
      <c r="G265" s="234"/>
      <c r="H265" s="238">
        <v>35.759999999999998</v>
      </c>
      <c r="I265" s="239"/>
      <c r="J265" s="234"/>
      <c r="K265" s="234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177</v>
      </c>
      <c r="AU265" s="244" t="s">
        <v>173</v>
      </c>
      <c r="AV265" s="13" t="s">
        <v>78</v>
      </c>
      <c r="AW265" s="13" t="s">
        <v>31</v>
      </c>
      <c r="AX265" s="13" t="s">
        <v>69</v>
      </c>
      <c r="AY265" s="244" t="s">
        <v>163</v>
      </c>
    </row>
    <row r="266" s="14" customFormat="1">
      <c r="A266" s="14"/>
      <c r="B266" s="245"/>
      <c r="C266" s="246"/>
      <c r="D266" s="235" t="s">
        <v>177</v>
      </c>
      <c r="E266" s="247" t="s">
        <v>19</v>
      </c>
      <c r="F266" s="248" t="s">
        <v>179</v>
      </c>
      <c r="G266" s="246"/>
      <c r="H266" s="249">
        <v>35.759999999999998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177</v>
      </c>
      <c r="AU266" s="255" t="s">
        <v>173</v>
      </c>
      <c r="AV266" s="14" t="s">
        <v>173</v>
      </c>
      <c r="AW266" s="14" t="s">
        <v>31</v>
      </c>
      <c r="AX266" s="14" t="s">
        <v>69</v>
      </c>
      <c r="AY266" s="255" t="s">
        <v>163</v>
      </c>
    </row>
    <row r="267" s="15" customFormat="1">
      <c r="A267" s="15"/>
      <c r="B267" s="256"/>
      <c r="C267" s="257"/>
      <c r="D267" s="235" t="s">
        <v>177</v>
      </c>
      <c r="E267" s="258" t="s">
        <v>19</v>
      </c>
      <c r="F267" s="259" t="s">
        <v>210</v>
      </c>
      <c r="G267" s="257"/>
      <c r="H267" s="260">
        <v>35.759999999999998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177</v>
      </c>
      <c r="AU267" s="266" t="s">
        <v>173</v>
      </c>
      <c r="AV267" s="15" t="s">
        <v>172</v>
      </c>
      <c r="AW267" s="15" t="s">
        <v>31</v>
      </c>
      <c r="AX267" s="15" t="s">
        <v>76</v>
      </c>
      <c r="AY267" s="266" t="s">
        <v>163</v>
      </c>
    </row>
    <row r="268" s="2" customFormat="1" ht="16.5" customHeight="1">
      <c r="A268" s="40"/>
      <c r="B268" s="41"/>
      <c r="C268" s="215" t="s">
        <v>365</v>
      </c>
      <c r="D268" s="215" t="s">
        <v>167</v>
      </c>
      <c r="E268" s="216" t="s">
        <v>366</v>
      </c>
      <c r="F268" s="217" t="s">
        <v>367</v>
      </c>
      <c r="G268" s="218" t="s">
        <v>236</v>
      </c>
      <c r="H268" s="219">
        <v>7.1520000000000001</v>
      </c>
      <c r="I268" s="220"/>
      <c r="J268" s="221">
        <f>ROUND(I268*H268,2)</f>
        <v>0</v>
      </c>
      <c r="K268" s="217" t="s">
        <v>360</v>
      </c>
      <c r="L268" s="46"/>
      <c r="M268" s="222" t="s">
        <v>19</v>
      </c>
      <c r="N268" s="223" t="s">
        <v>42</v>
      </c>
      <c r="O268" s="87"/>
      <c r="P268" s="224">
        <f>O268*H268</f>
        <v>0</v>
      </c>
      <c r="Q268" s="224">
        <v>0.016</v>
      </c>
      <c r="R268" s="224">
        <f>Q268*H268</f>
        <v>0.11443200000000001</v>
      </c>
      <c r="S268" s="224">
        <v>0</v>
      </c>
      <c r="T268" s="225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26" t="s">
        <v>172</v>
      </c>
      <c r="AT268" s="226" t="s">
        <v>167</v>
      </c>
      <c r="AU268" s="226" t="s">
        <v>173</v>
      </c>
      <c r="AY268" s="19" t="s">
        <v>163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19" t="s">
        <v>172</v>
      </c>
      <c r="BK268" s="227">
        <f>ROUND(I268*H268,2)</f>
        <v>0</v>
      </c>
      <c r="BL268" s="19" t="s">
        <v>172</v>
      </c>
      <c r="BM268" s="226" t="s">
        <v>368</v>
      </c>
    </row>
    <row r="269" s="2" customFormat="1">
      <c r="A269" s="40"/>
      <c r="B269" s="41"/>
      <c r="C269" s="42"/>
      <c r="D269" s="228" t="s">
        <v>175</v>
      </c>
      <c r="E269" s="42"/>
      <c r="F269" s="229" t="s">
        <v>369</v>
      </c>
      <c r="G269" s="42"/>
      <c r="H269" s="42"/>
      <c r="I269" s="230"/>
      <c r="J269" s="42"/>
      <c r="K269" s="42"/>
      <c r="L269" s="46"/>
      <c r="M269" s="231"/>
      <c r="N269" s="232"/>
      <c r="O269" s="87"/>
      <c r="P269" s="87"/>
      <c r="Q269" s="87"/>
      <c r="R269" s="87"/>
      <c r="S269" s="87"/>
      <c r="T269" s="88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175</v>
      </c>
      <c r="AU269" s="19" t="s">
        <v>173</v>
      </c>
    </row>
    <row r="270" s="16" customFormat="1">
      <c r="A270" s="16"/>
      <c r="B270" s="277"/>
      <c r="C270" s="278"/>
      <c r="D270" s="235" t="s">
        <v>177</v>
      </c>
      <c r="E270" s="279" t="s">
        <v>19</v>
      </c>
      <c r="F270" s="280" t="s">
        <v>370</v>
      </c>
      <c r="G270" s="278"/>
      <c r="H270" s="279" t="s">
        <v>19</v>
      </c>
      <c r="I270" s="281"/>
      <c r="J270" s="278"/>
      <c r="K270" s="278"/>
      <c r="L270" s="282"/>
      <c r="M270" s="283"/>
      <c r="N270" s="284"/>
      <c r="O270" s="284"/>
      <c r="P270" s="284"/>
      <c r="Q270" s="284"/>
      <c r="R270" s="284"/>
      <c r="S270" s="284"/>
      <c r="T270" s="285"/>
      <c r="U270" s="16"/>
      <c r="V270" s="16"/>
      <c r="W270" s="16"/>
      <c r="X270" s="16"/>
      <c r="Y270" s="16"/>
      <c r="Z270" s="16"/>
      <c r="AA270" s="16"/>
      <c r="AB270" s="16"/>
      <c r="AC270" s="16"/>
      <c r="AD270" s="16"/>
      <c r="AE270" s="16"/>
      <c r="AT270" s="286" t="s">
        <v>177</v>
      </c>
      <c r="AU270" s="286" t="s">
        <v>173</v>
      </c>
      <c r="AV270" s="16" t="s">
        <v>76</v>
      </c>
      <c r="AW270" s="16" t="s">
        <v>31</v>
      </c>
      <c r="AX270" s="16" t="s">
        <v>69</v>
      </c>
      <c r="AY270" s="286" t="s">
        <v>163</v>
      </c>
    </row>
    <row r="271" s="13" customFormat="1">
      <c r="A271" s="13"/>
      <c r="B271" s="233"/>
      <c r="C271" s="234"/>
      <c r="D271" s="235" t="s">
        <v>177</v>
      </c>
      <c r="E271" s="236" t="s">
        <v>19</v>
      </c>
      <c r="F271" s="237" t="s">
        <v>371</v>
      </c>
      <c r="G271" s="234"/>
      <c r="H271" s="238">
        <v>7.1520000000000001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177</v>
      </c>
      <c r="AU271" s="244" t="s">
        <v>173</v>
      </c>
      <c r="AV271" s="13" t="s">
        <v>78</v>
      </c>
      <c r="AW271" s="13" t="s">
        <v>31</v>
      </c>
      <c r="AX271" s="13" t="s">
        <v>69</v>
      </c>
      <c r="AY271" s="244" t="s">
        <v>163</v>
      </c>
    </row>
    <row r="272" s="14" customFormat="1">
      <c r="A272" s="14"/>
      <c r="B272" s="245"/>
      <c r="C272" s="246"/>
      <c r="D272" s="235" t="s">
        <v>177</v>
      </c>
      <c r="E272" s="247" t="s">
        <v>19</v>
      </c>
      <c r="F272" s="248" t="s">
        <v>179</v>
      </c>
      <c r="G272" s="246"/>
      <c r="H272" s="249">
        <v>7.1520000000000001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177</v>
      </c>
      <c r="AU272" s="255" t="s">
        <v>173</v>
      </c>
      <c r="AV272" s="14" t="s">
        <v>173</v>
      </c>
      <c r="AW272" s="14" t="s">
        <v>31</v>
      </c>
      <c r="AX272" s="14" t="s">
        <v>69</v>
      </c>
      <c r="AY272" s="255" t="s">
        <v>163</v>
      </c>
    </row>
    <row r="273" s="15" customFormat="1">
      <c r="A273" s="15"/>
      <c r="B273" s="256"/>
      <c r="C273" s="257"/>
      <c r="D273" s="235" t="s">
        <v>177</v>
      </c>
      <c r="E273" s="258" t="s">
        <v>19</v>
      </c>
      <c r="F273" s="259" t="s">
        <v>210</v>
      </c>
      <c r="G273" s="257"/>
      <c r="H273" s="260">
        <v>7.1520000000000001</v>
      </c>
      <c r="I273" s="261"/>
      <c r="J273" s="257"/>
      <c r="K273" s="257"/>
      <c r="L273" s="262"/>
      <c r="M273" s="263"/>
      <c r="N273" s="264"/>
      <c r="O273" s="264"/>
      <c r="P273" s="264"/>
      <c r="Q273" s="264"/>
      <c r="R273" s="264"/>
      <c r="S273" s="264"/>
      <c r="T273" s="265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6" t="s">
        <v>177</v>
      </c>
      <c r="AU273" s="266" t="s">
        <v>173</v>
      </c>
      <c r="AV273" s="15" t="s">
        <v>172</v>
      </c>
      <c r="AW273" s="15" t="s">
        <v>31</v>
      </c>
      <c r="AX273" s="15" t="s">
        <v>76</v>
      </c>
      <c r="AY273" s="266" t="s">
        <v>163</v>
      </c>
    </row>
    <row r="274" s="2" customFormat="1" ht="21.75" customHeight="1">
      <c r="A274" s="40"/>
      <c r="B274" s="41"/>
      <c r="C274" s="215" t="s">
        <v>372</v>
      </c>
      <c r="D274" s="215" t="s">
        <v>167</v>
      </c>
      <c r="E274" s="216" t="s">
        <v>373</v>
      </c>
      <c r="F274" s="217" t="s">
        <v>374</v>
      </c>
      <c r="G274" s="218" t="s">
        <v>236</v>
      </c>
      <c r="H274" s="219">
        <v>9.952</v>
      </c>
      <c r="I274" s="220"/>
      <c r="J274" s="221">
        <f>ROUND(I274*H274,2)</f>
        <v>0</v>
      </c>
      <c r="K274" s="217" t="s">
        <v>171</v>
      </c>
      <c r="L274" s="46"/>
      <c r="M274" s="222" t="s">
        <v>19</v>
      </c>
      <c r="N274" s="223" t="s">
        <v>42</v>
      </c>
      <c r="O274" s="87"/>
      <c r="P274" s="224">
        <f>O274*H274</f>
        <v>0</v>
      </c>
      <c r="Q274" s="224">
        <v>0.020480000000000002</v>
      </c>
      <c r="R274" s="224">
        <f>Q274*H274</f>
        <v>0.20381696000000002</v>
      </c>
      <c r="S274" s="224">
        <v>0</v>
      </c>
      <c r="T274" s="225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26" t="s">
        <v>172</v>
      </c>
      <c r="AT274" s="226" t="s">
        <v>167</v>
      </c>
      <c r="AU274" s="226" t="s">
        <v>173</v>
      </c>
      <c r="AY274" s="19" t="s">
        <v>163</v>
      </c>
      <c r="BE274" s="227">
        <f>IF(N274="základní",J274,0)</f>
        <v>0</v>
      </c>
      <c r="BF274" s="227">
        <f>IF(N274="snížená",J274,0)</f>
        <v>0</v>
      </c>
      <c r="BG274" s="227">
        <f>IF(N274="zákl. přenesená",J274,0)</f>
        <v>0</v>
      </c>
      <c r="BH274" s="227">
        <f>IF(N274="sníž. přenesená",J274,0)</f>
        <v>0</v>
      </c>
      <c r="BI274" s="227">
        <f>IF(N274="nulová",J274,0)</f>
        <v>0</v>
      </c>
      <c r="BJ274" s="19" t="s">
        <v>172</v>
      </c>
      <c r="BK274" s="227">
        <f>ROUND(I274*H274,2)</f>
        <v>0</v>
      </c>
      <c r="BL274" s="19" t="s">
        <v>172</v>
      </c>
      <c r="BM274" s="226" t="s">
        <v>375</v>
      </c>
    </row>
    <row r="275" s="2" customFormat="1">
      <c r="A275" s="40"/>
      <c r="B275" s="41"/>
      <c r="C275" s="42"/>
      <c r="D275" s="228" t="s">
        <v>175</v>
      </c>
      <c r="E275" s="42"/>
      <c r="F275" s="229" t="s">
        <v>376</v>
      </c>
      <c r="G275" s="42"/>
      <c r="H275" s="42"/>
      <c r="I275" s="230"/>
      <c r="J275" s="42"/>
      <c r="K275" s="42"/>
      <c r="L275" s="46"/>
      <c r="M275" s="231"/>
      <c r="N275" s="232"/>
      <c r="O275" s="87"/>
      <c r="P275" s="87"/>
      <c r="Q275" s="87"/>
      <c r="R275" s="87"/>
      <c r="S275" s="87"/>
      <c r="T275" s="88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T275" s="19" t="s">
        <v>175</v>
      </c>
      <c r="AU275" s="19" t="s">
        <v>173</v>
      </c>
    </row>
    <row r="276" s="16" customFormat="1">
      <c r="A276" s="16"/>
      <c r="B276" s="277"/>
      <c r="C276" s="278"/>
      <c r="D276" s="235" t="s">
        <v>177</v>
      </c>
      <c r="E276" s="279" t="s">
        <v>19</v>
      </c>
      <c r="F276" s="280" t="s">
        <v>377</v>
      </c>
      <c r="G276" s="278"/>
      <c r="H276" s="279" t="s">
        <v>19</v>
      </c>
      <c r="I276" s="281"/>
      <c r="J276" s="278"/>
      <c r="K276" s="278"/>
      <c r="L276" s="282"/>
      <c r="M276" s="283"/>
      <c r="N276" s="284"/>
      <c r="O276" s="284"/>
      <c r="P276" s="284"/>
      <c r="Q276" s="284"/>
      <c r="R276" s="284"/>
      <c r="S276" s="284"/>
      <c r="T276" s="285"/>
      <c r="U276" s="16"/>
      <c r="V276" s="16"/>
      <c r="W276" s="16"/>
      <c r="X276" s="16"/>
      <c r="Y276" s="16"/>
      <c r="Z276" s="16"/>
      <c r="AA276" s="16"/>
      <c r="AB276" s="16"/>
      <c r="AC276" s="16"/>
      <c r="AD276" s="16"/>
      <c r="AE276" s="16"/>
      <c r="AT276" s="286" t="s">
        <v>177</v>
      </c>
      <c r="AU276" s="286" t="s">
        <v>173</v>
      </c>
      <c r="AV276" s="16" t="s">
        <v>76</v>
      </c>
      <c r="AW276" s="16" t="s">
        <v>31</v>
      </c>
      <c r="AX276" s="16" t="s">
        <v>69</v>
      </c>
      <c r="AY276" s="286" t="s">
        <v>163</v>
      </c>
    </row>
    <row r="277" s="13" customFormat="1">
      <c r="A277" s="13"/>
      <c r="B277" s="233"/>
      <c r="C277" s="234"/>
      <c r="D277" s="235" t="s">
        <v>177</v>
      </c>
      <c r="E277" s="236" t="s">
        <v>19</v>
      </c>
      <c r="F277" s="237" t="s">
        <v>378</v>
      </c>
      <c r="G277" s="234"/>
      <c r="H277" s="238">
        <v>9.952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177</v>
      </c>
      <c r="AU277" s="244" t="s">
        <v>173</v>
      </c>
      <c r="AV277" s="13" t="s">
        <v>78</v>
      </c>
      <c r="AW277" s="13" t="s">
        <v>31</v>
      </c>
      <c r="AX277" s="13" t="s">
        <v>69</v>
      </c>
      <c r="AY277" s="244" t="s">
        <v>163</v>
      </c>
    </row>
    <row r="278" s="14" customFormat="1">
      <c r="A278" s="14"/>
      <c r="B278" s="245"/>
      <c r="C278" s="246"/>
      <c r="D278" s="235" t="s">
        <v>177</v>
      </c>
      <c r="E278" s="247" t="s">
        <v>19</v>
      </c>
      <c r="F278" s="248" t="s">
        <v>179</v>
      </c>
      <c r="G278" s="246"/>
      <c r="H278" s="249">
        <v>9.952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177</v>
      </c>
      <c r="AU278" s="255" t="s">
        <v>173</v>
      </c>
      <c r="AV278" s="14" t="s">
        <v>173</v>
      </c>
      <c r="AW278" s="14" t="s">
        <v>31</v>
      </c>
      <c r="AX278" s="14" t="s">
        <v>76</v>
      </c>
      <c r="AY278" s="255" t="s">
        <v>163</v>
      </c>
    </row>
    <row r="279" s="2" customFormat="1" ht="21.75" customHeight="1">
      <c r="A279" s="40"/>
      <c r="B279" s="41"/>
      <c r="C279" s="215" t="s">
        <v>254</v>
      </c>
      <c r="D279" s="215" t="s">
        <v>167</v>
      </c>
      <c r="E279" s="216" t="s">
        <v>379</v>
      </c>
      <c r="F279" s="217" t="s">
        <v>380</v>
      </c>
      <c r="G279" s="218" t="s">
        <v>236</v>
      </c>
      <c r="H279" s="219">
        <v>51.399999999999999</v>
      </c>
      <c r="I279" s="220"/>
      <c r="J279" s="221">
        <f>ROUND(I279*H279,2)</f>
        <v>0</v>
      </c>
      <c r="K279" s="217" t="s">
        <v>171</v>
      </c>
      <c r="L279" s="46"/>
      <c r="M279" s="222" t="s">
        <v>19</v>
      </c>
      <c r="N279" s="223" t="s">
        <v>42</v>
      </c>
      <c r="O279" s="87"/>
      <c r="P279" s="224">
        <f>O279*H279</f>
        <v>0</v>
      </c>
      <c r="Q279" s="224">
        <v>0.0073499999999999998</v>
      </c>
      <c r="R279" s="224">
        <f>Q279*H279</f>
        <v>0.37778999999999996</v>
      </c>
      <c r="S279" s="224">
        <v>0</v>
      </c>
      <c r="T279" s="225">
        <f>S279*H279</f>
        <v>0</v>
      </c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R279" s="226" t="s">
        <v>172</v>
      </c>
      <c r="AT279" s="226" t="s">
        <v>167</v>
      </c>
      <c r="AU279" s="226" t="s">
        <v>173</v>
      </c>
      <c r="AY279" s="19" t="s">
        <v>163</v>
      </c>
      <c r="BE279" s="227">
        <f>IF(N279="základní",J279,0)</f>
        <v>0</v>
      </c>
      <c r="BF279" s="227">
        <f>IF(N279="snížená",J279,0)</f>
        <v>0</v>
      </c>
      <c r="BG279" s="227">
        <f>IF(N279="zákl. přenesená",J279,0)</f>
        <v>0</v>
      </c>
      <c r="BH279" s="227">
        <f>IF(N279="sníž. přenesená",J279,0)</f>
        <v>0</v>
      </c>
      <c r="BI279" s="227">
        <f>IF(N279="nulová",J279,0)</f>
        <v>0</v>
      </c>
      <c r="BJ279" s="19" t="s">
        <v>172</v>
      </c>
      <c r="BK279" s="227">
        <f>ROUND(I279*H279,2)</f>
        <v>0</v>
      </c>
      <c r="BL279" s="19" t="s">
        <v>172</v>
      </c>
      <c r="BM279" s="226" t="s">
        <v>381</v>
      </c>
    </row>
    <row r="280" s="2" customFormat="1">
      <c r="A280" s="40"/>
      <c r="B280" s="41"/>
      <c r="C280" s="42"/>
      <c r="D280" s="228" t="s">
        <v>175</v>
      </c>
      <c r="E280" s="42"/>
      <c r="F280" s="229" t="s">
        <v>382</v>
      </c>
      <c r="G280" s="42"/>
      <c r="H280" s="42"/>
      <c r="I280" s="230"/>
      <c r="J280" s="42"/>
      <c r="K280" s="42"/>
      <c r="L280" s="46"/>
      <c r="M280" s="231"/>
      <c r="N280" s="232"/>
      <c r="O280" s="87"/>
      <c r="P280" s="87"/>
      <c r="Q280" s="87"/>
      <c r="R280" s="87"/>
      <c r="S280" s="87"/>
      <c r="T280" s="88"/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T280" s="19" t="s">
        <v>175</v>
      </c>
      <c r="AU280" s="19" t="s">
        <v>173</v>
      </c>
    </row>
    <row r="281" s="16" customFormat="1">
      <c r="A281" s="16"/>
      <c r="B281" s="277"/>
      <c r="C281" s="278"/>
      <c r="D281" s="235" t="s">
        <v>177</v>
      </c>
      <c r="E281" s="279" t="s">
        <v>19</v>
      </c>
      <c r="F281" s="280" t="s">
        <v>383</v>
      </c>
      <c r="G281" s="278"/>
      <c r="H281" s="279" t="s">
        <v>19</v>
      </c>
      <c r="I281" s="281"/>
      <c r="J281" s="278"/>
      <c r="K281" s="278"/>
      <c r="L281" s="282"/>
      <c r="M281" s="283"/>
      <c r="N281" s="284"/>
      <c r="O281" s="284"/>
      <c r="P281" s="284"/>
      <c r="Q281" s="284"/>
      <c r="R281" s="284"/>
      <c r="S281" s="284"/>
      <c r="T281" s="285"/>
      <c r="U281" s="16"/>
      <c r="V281" s="16"/>
      <c r="W281" s="16"/>
      <c r="X281" s="16"/>
      <c r="Y281" s="16"/>
      <c r="Z281" s="16"/>
      <c r="AA281" s="16"/>
      <c r="AB281" s="16"/>
      <c r="AC281" s="16"/>
      <c r="AD281" s="16"/>
      <c r="AE281" s="16"/>
      <c r="AT281" s="286" t="s">
        <v>177</v>
      </c>
      <c r="AU281" s="286" t="s">
        <v>173</v>
      </c>
      <c r="AV281" s="16" t="s">
        <v>76</v>
      </c>
      <c r="AW281" s="16" t="s">
        <v>31</v>
      </c>
      <c r="AX281" s="16" t="s">
        <v>69</v>
      </c>
      <c r="AY281" s="286" t="s">
        <v>163</v>
      </c>
    </row>
    <row r="282" s="13" customFormat="1">
      <c r="A282" s="13"/>
      <c r="B282" s="233"/>
      <c r="C282" s="234"/>
      <c r="D282" s="235" t="s">
        <v>177</v>
      </c>
      <c r="E282" s="236" t="s">
        <v>19</v>
      </c>
      <c r="F282" s="237" t="s">
        <v>384</v>
      </c>
      <c r="G282" s="234"/>
      <c r="H282" s="238">
        <v>22.75</v>
      </c>
      <c r="I282" s="239"/>
      <c r="J282" s="234"/>
      <c r="K282" s="234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177</v>
      </c>
      <c r="AU282" s="244" t="s">
        <v>173</v>
      </c>
      <c r="AV282" s="13" t="s">
        <v>78</v>
      </c>
      <c r="AW282" s="13" t="s">
        <v>31</v>
      </c>
      <c r="AX282" s="13" t="s">
        <v>69</v>
      </c>
      <c r="AY282" s="244" t="s">
        <v>163</v>
      </c>
    </row>
    <row r="283" s="14" customFormat="1">
      <c r="A283" s="14"/>
      <c r="B283" s="245"/>
      <c r="C283" s="246"/>
      <c r="D283" s="235" t="s">
        <v>177</v>
      </c>
      <c r="E283" s="247" t="s">
        <v>19</v>
      </c>
      <c r="F283" s="248" t="s">
        <v>179</v>
      </c>
      <c r="G283" s="246"/>
      <c r="H283" s="249">
        <v>22.75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177</v>
      </c>
      <c r="AU283" s="255" t="s">
        <v>173</v>
      </c>
      <c r="AV283" s="14" t="s">
        <v>173</v>
      </c>
      <c r="AW283" s="14" t="s">
        <v>31</v>
      </c>
      <c r="AX283" s="14" t="s">
        <v>69</v>
      </c>
      <c r="AY283" s="255" t="s">
        <v>163</v>
      </c>
    </row>
    <row r="284" s="13" customFormat="1">
      <c r="A284" s="13"/>
      <c r="B284" s="233"/>
      <c r="C284" s="234"/>
      <c r="D284" s="235" t="s">
        <v>177</v>
      </c>
      <c r="E284" s="236" t="s">
        <v>19</v>
      </c>
      <c r="F284" s="237" t="s">
        <v>385</v>
      </c>
      <c r="G284" s="234"/>
      <c r="H284" s="238">
        <v>24.149999999999999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177</v>
      </c>
      <c r="AU284" s="244" t="s">
        <v>173</v>
      </c>
      <c r="AV284" s="13" t="s">
        <v>78</v>
      </c>
      <c r="AW284" s="13" t="s">
        <v>31</v>
      </c>
      <c r="AX284" s="13" t="s">
        <v>69</v>
      </c>
      <c r="AY284" s="244" t="s">
        <v>163</v>
      </c>
    </row>
    <row r="285" s="14" customFormat="1">
      <c r="A285" s="14"/>
      <c r="B285" s="245"/>
      <c r="C285" s="246"/>
      <c r="D285" s="235" t="s">
        <v>177</v>
      </c>
      <c r="E285" s="247" t="s">
        <v>19</v>
      </c>
      <c r="F285" s="248" t="s">
        <v>179</v>
      </c>
      <c r="G285" s="246"/>
      <c r="H285" s="249">
        <v>24.149999999999999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177</v>
      </c>
      <c r="AU285" s="255" t="s">
        <v>173</v>
      </c>
      <c r="AV285" s="14" t="s">
        <v>173</v>
      </c>
      <c r="AW285" s="14" t="s">
        <v>31</v>
      </c>
      <c r="AX285" s="14" t="s">
        <v>69</v>
      </c>
      <c r="AY285" s="255" t="s">
        <v>163</v>
      </c>
    </row>
    <row r="286" s="16" customFormat="1">
      <c r="A286" s="16"/>
      <c r="B286" s="277"/>
      <c r="C286" s="278"/>
      <c r="D286" s="235" t="s">
        <v>177</v>
      </c>
      <c r="E286" s="279" t="s">
        <v>19</v>
      </c>
      <c r="F286" s="280" t="s">
        <v>386</v>
      </c>
      <c r="G286" s="278"/>
      <c r="H286" s="279" t="s">
        <v>19</v>
      </c>
      <c r="I286" s="281"/>
      <c r="J286" s="278"/>
      <c r="K286" s="278"/>
      <c r="L286" s="282"/>
      <c r="M286" s="283"/>
      <c r="N286" s="284"/>
      <c r="O286" s="284"/>
      <c r="P286" s="284"/>
      <c r="Q286" s="284"/>
      <c r="R286" s="284"/>
      <c r="S286" s="284"/>
      <c r="T286" s="285"/>
      <c r="U286" s="16"/>
      <c r="V286" s="16"/>
      <c r="W286" s="16"/>
      <c r="X286" s="16"/>
      <c r="Y286" s="16"/>
      <c r="Z286" s="16"/>
      <c r="AA286" s="16"/>
      <c r="AB286" s="16"/>
      <c r="AC286" s="16"/>
      <c r="AD286" s="16"/>
      <c r="AE286" s="16"/>
      <c r="AT286" s="286" t="s">
        <v>177</v>
      </c>
      <c r="AU286" s="286" t="s">
        <v>173</v>
      </c>
      <c r="AV286" s="16" t="s">
        <v>76</v>
      </c>
      <c r="AW286" s="16" t="s">
        <v>31</v>
      </c>
      <c r="AX286" s="16" t="s">
        <v>69</v>
      </c>
      <c r="AY286" s="286" t="s">
        <v>163</v>
      </c>
    </row>
    <row r="287" s="13" customFormat="1">
      <c r="A287" s="13"/>
      <c r="B287" s="233"/>
      <c r="C287" s="234"/>
      <c r="D287" s="235" t="s">
        <v>177</v>
      </c>
      <c r="E287" s="236" t="s">
        <v>19</v>
      </c>
      <c r="F287" s="237" t="s">
        <v>387</v>
      </c>
      <c r="G287" s="234"/>
      <c r="H287" s="238">
        <v>4.5</v>
      </c>
      <c r="I287" s="239"/>
      <c r="J287" s="234"/>
      <c r="K287" s="234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177</v>
      </c>
      <c r="AU287" s="244" t="s">
        <v>173</v>
      </c>
      <c r="AV287" s="13" t="s">
        <v>78</v>
      </c>
      <c r="AW287" s="13" t="s">
        <v>31</v>
      </c>
      <c r="AX287" s="13" t="s">
        <v>69</v>
      </c>
      <c r="AY287" s="244" t="s">
        <v>163</v>
      </c>
    </row>
    <row r="288" s="14" customFormat="1">
      <c r="A288" s="14"/>
      <c r="B288" s="245"/>
      <c r="C288" s="246"/>
      <c r="D288" s="235" t="s">
        <v>177</v>
      </c>
      <c r="E288" s="247" t="s">
        <v>19</v>
      </c>
      <c r="F288" s="248" t="s">
        <v>179</v>
      </c>
      <c r="G288" s="246"/>
      <c r="H288" s="249">
        <v>4.5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177</v>
      </c>
      <c r="AU288" s="255" t="s">
        <v>173</v>
      </c>
      <c r="AV288" s="14" t="s">
        <v>173</v>
      </c>
      <c r="AW288" s="14" t="s">
        <v>31</v>
      </c>
      <c r="AX288" s="14" t="s">
        <v>69</v>
      </c>
      <c r="AY288" s="255" t="s">
        <v>163</v>
      </c>
    </row>
    <row r="289" s="15" customFormat="1">
      <c r="A289" s="15"/>
      <c r="B289" s="256"/>
      <c r="C289" s="257"/>
      <c r="D289" s="235" t="s">
        <v>177</v>
      </c>
      <c r="E289" s="258" t="s">
        <v>19</v>
      </c>
      <c r="F289" s="259" t="s">
        <v>210</v>
      </c>
      <c r="G289" s="257"/>
      <c r="H289" s="260">
        <v>51.399999999999999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177</v>
      </c>
      <c r="AU289" s="266" t="s">
        <v>173</v>
      </c>
      <c r="AV289" s="15" t="s">
        <v>172</v>
      </c>
      <c r="AW289" s="15" t="s">
        <v>31</v>
      </c>
      <c r="AX289" s="15" t="s">
        <v>76</v>
      </c>
      <c r="AY289" s="266" t="s">
        <v>163</v>
      </c>
    </row>
    <row r="290" s="2" customFormat="1" ht="24.15" customHeight="1">
      <c r="A290" s="40"/>
      <c r="B290" s="41"/>
      <c r="C290" s="215" t="s">
        <v>388</v>
      </c>
      <c r="D290" s="215" t="s">
        <v>167</v>
      </c>
      <c r="E290" s="216" t="s">
        <v>389</v>
      </c>
      <c r="F290" s="217" t="s">
        <v>390</v>
      </c>
      <c r="G290" s="218" t="s">
        <v>236</v>
      </c>
      <c r="H290" s="219">
        <v>51.399999999999999</v>
      </c>
      <c r="I290" s="220"/>
      <c r="J290" s="221">
        <f>ROUND(I290*H290,2)</f>
        <v>0</v>
      </c>
      <c r="K290" s="217" t="s">
        <v>171</v>
      </c>
      <c r="L290" s="46"/>
      <c r="M290" s="222" t="s">
        <v>19</v>
      </c>
      <c r="N290" s="223" t="s">
        <v>42</v>
      </c>
      <c r="O290" s="87"/>
      <c r="P290" s="224">
        <f>O290*H290</f>
        <v>0</v>
      </c>
      <c r="Q290" s="224">
        <v>0.0043839999999999999</v>
      </c>
      <c r="R290" s="224">
        <f>Q290*H290</f>
        <v>0.2253376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172</v>
      </c>
      <c r="AT290" s="226" t="s">
        <v>167</v>
      </c>
      <c r="AU290" s="226" t="s">
        <v>173</v>
      </c>
      <c r="AY290" s="19" t="s">
        <v>163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172</v>
      </c>
      <c r="BK290" s="227">
        <f>ROUND(I290*H290,2)</f>
        <v>0</v>
      </c>
      <c r="BL290" s="19" t="s">
        <v>172</v>
      </c>
      <c r="BM290" s="226" t="s">
        <v>391</v>
      </c>
    </row>
    <row r="291" s="2" customFormat="1">
      <c r="A291" s="40"/>
      <c r="B291" s="41"/>
      <c r="C291" s="42"/>
      <c r="D291" s="228" t="s">
        <v>175</v>
      </c>
      <c r="E291" s="42"/>
      <c r="F291" s="229" t="s">
        <v>392</v>
      </c>
      <c r="G291" s="42"/>
      <c r="H291" s="42"/>
      <c r="I291" s="230"/>
      <c r="J291" s="42"/>
      <c r="K291" s="42"/>
      <c r="L291" s="46"/>
      <c r="M291" s="231"/>
      <c r="N291" s="232"/>
      <c r="O291" s="87"/>
      <c r="P291" s="87"/>
      <c r="Q291" s="87"/>
      <c r="R291" s="87"/>
      <c r="S291" s="87"/>
      <c r="T291" s="88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175</v>
      </c>
      <c r="AU291" s="19" t="s">
        <v>173</v>
      </c>
    </row>
    <row r="292" s="16" customFormat="1">
      <c r="A292" s="16"/>
      <c r="B292" s="277"/>
      <c r="C292" s="278"/>
      <c r="D292" s="235" t="s">
        <v>177</v>
      </c>
      <c r="E292" s="279" t="s">
        <v>19</v>
      </c>
      <c r="F292" s="280" t="s">
        <v>383</v>
      </c>
      <c r="G292" s="278"/>
      <c r="H292" s="279" t="s">
        <v>19</v>
      </c>
      <c r="I292" s="281"/>
      <c r="J292" s="278"/>
      <c r="K292" s="278"/>
      <c r="L292" s="282"/>
      <c r="M292" s="283"/>
      <c r="N292" s="284"/>
      <c r="O292" s="284"/>
      <c r="P292" s="284"/>
      <c r="Q292" s="284"/>
      <c r="R292" s="284"/>
      <c r="S292" s="284"/>
      <c r="T292" s="285"/>
      <c r="U292" s="16"/>
      <c r="V292" s="16"/>
      <c r="W292" s="16"/>
      <c r="X292" s="16"/>
      <c r="Y292" s="16"/>
      <c r="Z292" s="16"/>
      <c r="AA292" s="16"/>
      <c r="AB292" s="16"/>
      <c r="AC292" s="16"/>
      <c r="AD292" s="16"/>
      <c r="AE292" s="16"/>
      <c r="AT292" s="286" t="s">
        <v>177</v>
      </c>
      <c r="AU292" s="286" t="s">
        <v>173</v>
      </c>
      <c r="AV292" s="16" t="s">
        <v>76</v>
      </c>
      <c r="AW292" s="16" t="s">
        <v>31</v>
      </c>
      <c r="AX292" s="16" t="s">
        <v>69</v>
      </c>
      <c r="AY292" s="286" t="s">
        <v>163</v>
      </c>
    </row>
    <row r="293" s="13" customFormat="1">
      <c r="A293" s="13"/>
      <c r="B293" s="233"/>
      <c r="C293" s="234"/>
      <c r="D293" s="235" t="s">
        <v>177</v>
      </c>
      <c r="E293" s="236" t="s">
        <v>19</v>
      </c>
      <c r="F293" s="237" t="s">
        <v>384</v>
      </c>
      <c r="G293" s="234"/>
      <c r="H293" s="238">
        <v>22.75</v>
      </c>
      <c r="I293" s="239"/>
      <c r="J293" s="234"/>
      <c r="K293" s="234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177</v>
      </c>
      <c r="AU293" s="244" t="s">
        <v>173</v>
      </c>
      <c r="AV293" s="13" t="s">
        <v>78</v>
      </c>
      <c r="AW293" s="13" t="s">
        <v>31</v>
      </c>
      <c r="AX293" s="13" t="s">
        <v>69</v>
      </c>
      <c r="AY293" s="244" t="s">
        <v>163</v>
      </c>
    </row>
    <row r="294" s="14" customFormat="1">
      <c r="A294" s="14"/>
      <c r="B294" s="245"/>
      <c r="C294" s="246"/>
      <c r="D294" s="235" t="s">
        <v>177</v>
      </c>
      <c r="E294" s="247" t="s">
        <v>19</v>
      </c>
      <c r="F294" s="248" t="s">
        <v>179</v>
      </c>
      <c r="G294" s="246"/>
      <c r="H294" s="249">
        <v>22.75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177</v>
      </c>
      <c r="AU294" s="255" t="s">
        <v>173</v>
      </c>
      <c r="AV294" s="14" t="s">
        <v>173</v>
      </c>
      <c r="AW294" s="14" t="s">
        <v>31</v>
      </c>
      <c r="AX294" s="14" t="s">
        <v>69</v>
      </c>
      <c r="AY294" s="255" t="s">
        <v>163</v>
      </c>
    </row>
    <row r="295" s="13" customFormat="1">
      <c r="A295" s="13"/>
      <c r="B295" s="233"/>
      <c r="C295" s="234"/>
      <c r="D295" s="235" t="s">
        <v>177</v>
      </c>
      <c r="E295" s="236" t="s">
        <v>19</v>
      </c>
      <c r="F295" s="237" t="s">
        <v>385</v>
      </c>
      <c r="G295" s="234"/>
      <c r="H295" s="238">
        <v>24.149999999999999</v>
      </c>
      <c r="I295" s="239"/>
      <c r="J295" s="234"/>
      <c r="K295" s="234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177</v>
      </c>
      <c r="AU295" s="244" t="s">
        <v>173</v>
      </c>
      <c r="AV295" s="13" t="s">
        <v>78</v>
      </c>
      <c r="AW295" s="13" t="s">
        <v>31</v>
      </c>
      <c r="AX295" s="13" t="s">
        <v>69</v>
      </c>
      <c r="AY295" s="244" t="s">
        <v>163</v>
      </c>
    </row>
    <row r="296" s="14" customFormat="1">
      <c r="A296" s="14"/>
      <c r="B296" s="245"/>
      <c r="C296" s="246"/>
      <c r="D296" s="235" t="s">
        <v>177</v>
      </c>
      <c r="E296" s="247" t="s">
        <v>19</v>
      </c>
      <c r="F296" s="248" t="s">
        <v>179</v>
      </c>
      <c r="G296" s="246"/>
      <c r="H296" s="249">
        <v>24.149999999999999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177</v>
      </c>
      <c r="AU296" s="255" t="s">
        <v>173</v>
      </c>
      <c r="AV296" s="14" t="s">
        <v>173</v>
      </c>
      <c r="AW296" s="14" t="s">
        <v>31</v>
      </c>
      <c r="AX296" s="14" t="s">
        <v>69</v>
      </c>
      <c r="AY296" s="255" t="s">
        <v>163</v>
      </c>
    </row>
    <row r="297" s="16" customFormat="1">
      <c r="A297" s="16"/>
      <c r="B297" s="277"/>
      <c r="C297" s="278"/>
      <c r="D297" s="235" t="s">
        <v>177</v>
      </c>
      <c r="E297" s="279" t="s">
        <v>19</v>
      </c>
      <c r="F297" s="280" t="s">
        <v>386</v>
      </c>
      <c r="G297" s="278"/>
      <c r="H297" s="279" t="s">
        <v>19</v>
      </c>
      <c r="I297" s="281"/>
      <c r="J297" s="278"/>
      <c r="K297" s="278"/>
      <c r="L297" s="282"/>
      <c r="M297" s="283"/>
      <c r="N297" s="284"/>
      <c r="O297" s="284"/>
      <c r="P297" s="284"/>
      <c r="Q297" s="284"/>
      <c r="R297" s="284"/>
      <c r="S297" s="284"/>
      <c r="T297" s="285"/>
      <c r="U297" s="16"/>
      <c r="V297" s="16"/>
      <c r="W297" s="16"/>
      <c r="X297" s="16"/>
      <c r="Y297" s="16"/>
      <c r="Z297" s="16"/>
      <c r="AA297" s="16"/>
      <c r="AB297" s="16"/>
      <c r="AC297" s="16"/>
      <c r="AD297" s="16"/>
      <c r="AE297" s="16"/>
      <c r="AT297" s="286" t="s">
        <v>177</v>
      </c>
      <c r="AU297" s="286" t="s">
        <v>173</v>
      </c>
      <c r="AV297" s="16" t="s">
        <v>76</v>
      </c>
      <c r="AW297" s="16" t="s">
        <v>31</v>
      </c>
      <c r="AX297" s="16" t="s">
        <v>69</v>
      </c>
      <c r="AY297" s="286" t="s">
        <v>163</v>
      </c>
    </row>
    <row r="298" s="13" customFormat="1">
      <c r="A298" s="13"/>
      <c r="B298" s="233"/>
      <c r="C298" s="234"/>
      <c r="D298" s="235" t="s">
        <v>177</v>
      </c>
      <c r="E298" s="236" t="s">
        <v>19</v>
      </c>
      <c r="F298" s="237" t="s">
        <v>387</v>
      </c>
      <c r="G298" s="234"/>
      <c r="H298" s="238">
        <v>4.5</v>
      </c>
      <c r="I298" s="239"/>
      <c r="J298" s="234"/>
      <c r="K298" s="234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177</v>
      </c>
      <c r="AU298" s="244" t="s">
        <v>173</v>
      </c>
      <c r="AV298" s="13" t="s">
        <v>78</v>
      </c>
      <c r="AW298" s="13" t="s">
        <v>31</v>
      </c>
      <c r="AX298" s="13" t="s">
        <v>69</v>
      </c>
      <c r="AY298" s="244" t="s">
        <v>163</v>
      </c>
    </row>
    <row r="299" s="14" customFormat="1">
      <c r="A299" s="14"/>
      <c r="B299" s="245"/>
      <c r="C299" s="246"/>
      <c r="D299" s="235" t="s">
        <v>177</v>
      </c>
      <c r="E299" s="247" t="s">
        <v>19</v>
      </c>
      <c r="F299" s="248" t="s">
        <v>179</v>
      </c>
      <c r="G299" s="246"/>
      <c r="H299" s="249">
        <v>4.5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177</v>
      </c>
      <c r="AU299" s="255" t="s">
        <v>173</v>
      </c>
      <c r="AV299" s="14" t="s">
        <v>173</v>
      </c>
      <c r="AW299" s="14" t="s">
        <v>31</v>
      </c>
      <c r="AX299" s="14" t="s">
        <v>69</v>
      </c>
      <c r="AY299" s="255" t="s">
        <v>163</v>
      </c>
    </row>
    <row r="300" s="15" customFormat="1">
      <c r="A300" s="15"/>
      <c r="B300" s="256"/>
      <c r="C300" s="257"/>
      <c r="D300" s="235" t="s">
        <v>177</v>
      </c>
      <c r="E300" s="258" t="s">
        <v>19</v>
      </c>
      <c r="F300" s="259" t="s">
        <v>210</v>
      </c>
      <c r="G300" s="257"/>
      <c r="H300" s="260">
        <v>51.399999999999999</v>
      </c>
      <c r="I300" s="261"/>
      <c r="J300" s="257"/>
      <c r="K300" s="257"/>
      <c r="L300" s="262"/>
      <c r="M300" s="263"/>
      <c r="N300" s="264"/>
      <c r="O300" s="264"/>
      <c r="P300" s="264"/>
      <c r="Q300" s="264"/>
      <c r="R300" s="264"/>
      <c r="S300" s="264"/>
      <c r="T300" s="265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6" t="s">
        <v>177</v>
      </c>
      <c r="AU300" s="266" t="s">
        <v>173</v>
      </c>
      <c r="AV300" s="15" t="s">
        <v>172</v>
      </c>
      <c r="AW300" s="15" t="s">
        <v>31</v>
      </c>
      <c r="AX300" s="15" t="s">
        <v>76</v>
      </c>
      <c r="AY300" s="266" t="s">
        <v>163</v>
      </c>
    </row>
    <row r="301" s="2" customFormat="1" ht="24.15" customHeight="1">
      <c r="A301" s="40"/>
      <c r="B301" s="41"/>
      <c r="C301" s="215" t="s">
        <v>393</v>
      </c>
      <c r="D301" s="215" t="s">
        <v>167</v>
      </c>
      <c r="E301" s="216" t="s">
        <v>394</v>
      </c>
      <c r="F301" s="217" t="s">
        <v>395</v>
      </c>
      <c r="G301" s="218" t="s">
        <v>236</v>
      </c>
      <c r="H301" s="219">
        <v>49.759999999999998</v>
      </c>
      <c r="I301" s="220"/>
      <c r="J301" s="221">
        <f>ROUND(I301*H301,2)</f>
        <v>0</v>
      </c>
      <c r="K301" s="217" t="s">
        <v>171</v>
      </c>
      <c r="L301" s="46"/>
      <c r="M301" s="222" t="s">
        <v>19</v>
      </c>
      <c r="N301" s="223" t="s">
        <v>42</v>
      </c>
      <c r="O301" s="87"/>
      <c r="P301" s="224">
        <f>O301*H301</f>
        <v>0</v>
      </c>
      <c r="Q301" s="224">
        <v>0.015400000000000001</v>
      </c>
      <c r="R301" s="224">
        <f>Q301*H301</f>
        <v>0.76630399999999999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172</v>
      </c>
      <c r="AT301" s="226" t="s">
        <v>167</v>
      </c>
      <c r="AU301" s="226" t="s">
        <v>173</v>
      </c>
      <c r="AY301" s="19" t="s">
        <v>163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172</v>
      </c>
      <c r="BK301" s="227">
        <f>ROUND(I301*H301,2)</f>
        <v>0</v>
      </c>
      <c r="BL301" s="19" t="s">
        <v>172</v>
      </c>
      <c r="BM301" s="226" t="s">
        <v>396</v>
      </c>
    </row>
    <row r="302" s="2" customFormat="1">
      <c r="A302" s="40"/>
      <c r="B302" s="41"/>
      <c r="C302" s="42"/>
      <c r="D302" s="228" t="s">
        <v>175</v>
      </c>
      <c r="E302" s="42"/>
      <c r="F302" s="229" t="s">
        <v>397</v>
      </c>
      <c r="G302" s="42"/>
      <c r="H302" s="42"/>
      <c r="I302" s="230"/>
      <c r="J302" s="42"/>
      <c r="K302" s="42"/>
      <c r="L302" s="46"/>
      <c r="M302" s="231"/>
      <c r="N302" s="232"/>
      <c r="O302" s="87"/>
      <c r="P302" s="87"/>
      <c r="Q302" s="87"/>
      <c r="R302" s="87"/>
      <c r="S302" s="87"/>
      <c r="T302" s="88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175</v>
      </c>
      <c r="AU302" s="19" t="s">
        <v>173</v>
      </c>
    </row>
    <row r="303" s="16" customFormat="1">
      <c r="A303" s="16"/>
      <c r="B303" s="277"/>
      <c r="C303" s="278"/>
      <c r="D303" s="235" t="s">
        <v>177</v>
      </c>
      <c r="E303" s="279" t="s">
        <v>19</v>
      </c>
      <c r="F303" s="280" t="s">
        <v>355</v>
      </c>
      <c r="G303" s="278"/>
      <c r="H303" s="279" t="s">
        <v>19</v>
      </c>
      <c r="I303" s="281"/>
      <c r="J303" s="278"/>
      <c r="K303" s="278"/>
      <c r="L303" s="282"/>
      <c r="M303" s="283"/>
      <c r="N303" s="284"/>
      <c r="O303" s="284"/>
      <c r="P303" s="284"/>
      <c r="Q303" s="284"/>
      <c r="R303" s="284"/>
      <c r="S303" s="284"/>
      <c r="T303" s="285"/>
      <c r="U303" s="16"/>
      <c r="V303" s="16"/>
      <c r="W303" s="16"/>
      <c r="X303" s="16"/>
      <c r="Y303" s="16"/>
      <c r="Z303" s="16"/>
      <c r="AA303" s="16"/>
      <c r="AB303" s="16"/>
      <c r="AC303" s="16"/>
      <c r="AD303" s="16"/>
      <c r="AE303" s="16"/>
      <c r="AT303" s="286" t="s">
        <v>177</v>
      </c>
      <c r="AU303" s="286" t="s">
        <v>173</v>
      </c>
      <c r="AV303" s="16" t="s">
        <v>76</v>
      </c>
      <c r="AW303" s="16" t="s">
        <v>31</v>
      </c>
      <c r="AX303" s="16" t="s">
        <v>69</v>
      </c>
      <c r="AY303" s="286" t="s">
        <v>163</v>
      </c>
    </row>
    <row r="304" s="13" customFormat="1">
      <c r="A304" s="13"/>
      <c r="B304" s="233"/>
      <c r="C304" s="234"/>
      <c r="D304" s="235" t="s">
        <v>177</v>
      </c>
      <c r="E304" s="236" t="s">
        <v>19</v>
      </c>
      <c r="F304" s="237" t="s">
        <v>356</v>
      </c>
      <c r="G304" s="234"/>
      <c r="H304" s="238">
        <v>49.759999999999998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177</v>
      </c>
      <c r="AU304" s="244" t="s">
        <v>173</v>
      </c>
      <c r="AV304" s="13" t="s">
        <v>78</v>
      </c>
      <c r="AW304" s="13" t="s">
        <v>31</v>
      </c>
      <c r="AX304" s="13" t="s">
        <v>69</v>
      </c>
      <c r="AY304" s="244" t="s">
        <v>163</v>
      </c>
    </row>
    <row r="305" s="14" customFormat="1">
      <c r="A305" s="14"/>
      <c r="B305" s="245"/>
      <c r="C305" s="246"/>
      <c r="D305" s="235" t="s">
        <v>177</v>
      </c>
      <c r="E305" s="247" t="s">
        <v>19</v>
      </c>
      <c r="F305" s="248" t="s">
        <v>179</v>
      </c>
      <c r="G305" s="246"/>
      <c r="H305" s="249">
        <v>49.759999999999998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177</v>
      </c>
      <c r="AU305" s="255" t="s">
        <v>173</v>
      </c>
      <c r="AV305" s="14" t="s">
        <v>173</v>
      </c>
      <c r="AW305" s="14" t="s">
        <v>31</v>
      </c>
      <c r="AX305" s="14" t="s">
        <v>69</v>
      </c>
      <c r="AY305" s="255" t="s">
        <v>163</v>
      </c>
    </row>
    <row r="306" s="15" customFormat="1">
      <c r="A306" s="15"/>
      <c r="B306" s="256"/>
      <c r="C306" s="257"/>
      <c r="D306" s="235" t="s">
        <v>177</v>
      </c>
      <c r="E306" s="258" t="s">
        <v>19</v>
      </c>
      <c r="F306" s="259" t="s">
        <v>210</v>
      </c>
      <c r="G306" s="257"/>
      <c r="H306" s="260">
        <v>49.759999999999998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177</v>
      </c>
      <c r="AU306" s="266" t="s">
        <v>173</v>
      </c>
      <c r="AV306" s="15" t="s">
        <v>172</v>
      </c>
      <c r="AW306" s="15" t="s">
        <v>31</v>
      </c>
      <c r="AX306" s="15" t="s">
        <v>76</v>
      </c>
      <c r="AY306" s="266" t="s">
        <v>163</v>
      </c>
    </row>
    <row r="307" s="2" customFormat="1" ht="24.15" customHeight="1">
      <c r="A307" s="40"/>
      <c r="B307" s="41"/>
      <c r="C307" s="215" t="s">
        <v>308</v>
      </c>
      <c r="D307" s="215" t="s">
        <v>167</v>
      </c>
      <c r="E307" s="216" t="s">
        <v>398</v>
      </c>
      <c r="F307" s="217" t="s">
        <v>399</v>
      </c>
      <c r="G307" s="218" t="s">
        <v>236</v>
      </c>
      <c r="H307" s="219">
        <v>51.399999999999999</v>
      </c>
      <c r="I307" s="220"/>
      <c r="J307" s="221">
        <f>ROUND(I307*H307,2)</f>
        <v>0</v>
      </c>
      <c r="K307" s="217" t="s">
        <v>171</v>
      </c>
      <c r="L307" s="46"/>
      <c r="M307" s="222" t="s">
        <v>19</v>
      </c>
      <c r="N307" s="223" t="s">
        <v>42</v>
      </c>
      <c r="O307" s="87"/>
      <c r="P307" s="224">
        <f>O307*H307</f>
        <v>0</v>
      </c>
      <c r="Q307" s="224">
        <v>0.018380000000000001</v>
      </c>
      <c r="R307" s="224">
        <f>Q307*H307</f>
        <v>0.94473200000000002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172</v>
      </c>
      <c r="AT307" s="226" t="s">
        <v>167</v>
      </c>
      <c r="AU307" s="226" t="s">
        <v>173</v>
      </c>
      <c r="AY307" s="19" t="s">
        <v>163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172</v>
      </c>
      <c r="BK307" s="227">
        <f>ROUND(I307*H307,2)</f>
        <v>0</v>
      </c>
      <c r="BL307" s="19" t="s">
        <v>172</v>
      </c>
      <c r="BM307" s="226" t="s">
        <v>400</v>
      </c>
    </row>
    <row r="308" s="2" customFormat="1">
      <c r="A308" s="40"/>
      <c r="B308" s="41"/>
      <c r="C308" s="42"/>
      <c r="D308" s="228" t="s">
        <v>175</v>
      </c>
      <c r="E308" s="42"/>
      <c r="F308" s="229" t="s">
        <v>401</v>
      </c>
      <c r="G308" s="42"/>
      <c r="H308" s="42"/>
      <c r="I308" s="230"/>
      <c r="J308" s="42"/>
      <c r="K308" s="42"/>
      <c r="L308" s="46"/>
      <c r="M308" s="231"/>
      <c r="N308" s="232"/>
      <c r="O308" s="87"/>
      <c r="P308" s="87"/>
      <c r="Q308" s="87"/>
      <c r="R308" s="87"/>
      <c r="S308" s="87"/>
      <c r="T308" s="88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175</v>
      </c>
      <c r="AU308" s="19" t="s">
        <v>173</v>
      </c>
    </row>
    <row r="309" s="16" customFormat="1">
      <c r="A309" s="16"/>
      <c r="B309" s="277"/>
      <c r="C309" s="278"/>
      <c r="D309" s="235" t="s">
        <v>177</v>
      </c>
      <c r="E309" s="279" t="s">
        <v>19</v>
      </c>
      <c r="F309" s="280" t="s">
        <v>383</v>
      </c>
      <c r="G309" s="278"/>
      <c r="H309" s="279" t="s">
        <v>19</v>
      </c>
      <c r="I309" s="281"/>
      <c r="J309" s="278"/>
      <c r="K309" s="278"/>
      <c r="L309" s="282"/>
      <c r="M309" s="283"/>
      <c r="N309" s="284"/>
      <c r="O309" s="284"/>
      <c r="P309" s="284"/>
      <c r="Q309" s="284"/>
      <c r="R309" s="284"/>
      <c r="S309" s="284"/>
      <c r="T309" s="285"/>
      <c r="U309" s="16"/>
      <c r="V309" s="16"/>
      <c r="W309" s="16"/>
      <c r="X309" s="16"/>
      <c r="Y309" s="16"/>
      <c r="Z309" s="16"/>
      <c r="AA309" s="16"/>
      <c r="AB309" s="16"/>
      <c r="AC309" s="16"/>
      <c r="AD309" s="16"/>
      <c r="AE309" s="16"/>
      <c r="AT309" s="286" t="s">
        <v>177</v>
      </c>
      <c r="AU309" s="286" t="s">
        <v>173</v>
      </c>
      <c r="AV309" s="16" t="s">
        <v>76</v>
      </c>
      <c r="AW309" s="16" t="s">
        <v>31</v>
      </c>
      <c r="AX309" s="16" t="s">
        <v>69</v>
      </c>
      <c r="AY309" s="286" t="s">
        <v>163</v>
      </c>
    </row>
    <row r="310" s="13" customFormat="1">
      <c r="A310" s="13"/>
      <c r="B310" s="233"/>
      <c r="C310" s="234"/>
      <c r="D310" s="235" t="s">
        <v>177</v>
      </c>
      <c r="E310" s="236" t="s">
        <v>19</v>
      </c>
      <c r="F310" s="237" t="s">
        <v>384</v>
      </c>
      <c r="G310" s="234"/>
      <c r="H310" s="238">
        <v>22.75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177</v>
      </c>
      <c r="AU310" s="244" t="s">
        <v>173</v>
      </c>
      <c r="AV310" s="13" t="s">
        <v>78</v>
      </c>
      <c r="AW310" s="13" t="s">
        <v>31</v>
      </c>
      <c r="AX310" s="13" t="s">
        <v>69</v>
      </c>
      <c r="AY310" s="244" t="s">
        <v>163</v>
      </c>
    </row>
    <row r="311" s="14" customFormat="1">
      <c r="A311" s="14"/>
      <c r="B311" s="245"/>
      <c r="C311" s="246"/>
      <c r="D311" s="235" t="s">
        <v>177</v>
      </c>
      <c r="E311" s="247" t="s">
        <v>19</v>
      </c>
      <c r="F311" s="248" t="s">
        <v>179</v>
      </c>
      <c r="G311" s="246"/>
      <c r="H311" s="249">
        <v>22.75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177</v>
      </c>
      <c r="AU311" s="255" t="s">
        <v>173</v>
      </c>
      <c r="AV311" s="14" t="s">
        <v>173</v>
      </c>
      <c r="AW311" s="14" t="s">
        <v>31</v>
      </c>
      <c r="AX311" s="14" t="s">
        <v>69</v>
      </c>
      <c r="AY311" s="255" t="s">
        <v>163</v>
      </c>
    </row>
    <row r="312" s="13" customFormat="1">
      <c r="A312" s="13"/>
      <c r="B312" s="233"/>
      <c r="C312" s="234"/>
      <c r="D312" s="235" t="s">
        <v>177</v>
      </c>
      <c r="E312" s="236" t="s">
        <v>19</v>
      </c>
      <c r="F312" s="237" t="s">
        <v>385</v>
      </c>
      <c r="G312" s="234"/>
      <c r="H312" s="238">
        <v>24.149999999999999</v>
      </c>
      <c r="I312" s="239"/>
      <c r="J312" s="234"/>
      <c r="K312" s="234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177</v>
      </c>
      <c r="AU312" s="244" t="s">
        <v>173</v>
      </c>
      <c r="AV312" s="13" t="s">
        <v>78</v>
      </c>
      <c r="AW312" s="13" t="s">
        <v>31</v>
      </c>
      <c r="AX312" s="13" t="s">
        <v>69</v>
      </c>
      <c r="AY312" s="244" t="s">
        <v>163</v>
      </c>
    </row>
    <row r="313" s="14" customFormat="1">
      <c r="A313" s="14"/>
      <c r="B313" s="245"/>
      <c r="C313" s="246"/>
      <c r="D313" s="235" t="s">
        <v>177</v>
      </c>
      <c r="E313" s="247" t="s">
        <v>19</v>
      </c>
      <c r="F313" s="248" t="s">
        <v>179</v>
      </c>
      <c r="G313" s="246"/>
      <c r="H313" s="249">
        <v>24.149999999999999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177</v>
      </c>
      <c r="AU313" s="255" t="s">
        <v>173</v>
      </c>
      <c r="AV313" s="14" t="s">
        <v>173</v>
      </c>
      <c r="AW313" s="14" t="s">
        <v>31</v>
      </c>
      <c r="AX313" s="14" t="s">
        <v>69</v>
      </c>
      <c r="AY313" s="255" t="s">
        <v>163</v>
      </c>
    </row>
    <row r="314" s="16" customFormat="1">
      <c r="A314" s="16"/>
      <c r="B314" s="277"/>
      <c r="C314" s="278"/>
      <c r="D314" s="235" t="s">
        <v>177</v>
      </c>
      <c r="E314" s="279" t="s">
        <v>19</v>
      </c>
      <c r="F314" s="280" t="s">
        <v>386</v>
      </c>
      <c r="G314" s="278"/>
      <c r="H314" s="279" t="s">
        <v>19</v>
      </c>
      <c r="I314" s="281"/>
      <c r="J314" s="278"/>
      <c r="K314" s="278"/>
      <c r="L314" s="282"/>
      <c r="M314" s="283"/>
      <c r="N314" s="284"/>
      <c r="O314" s="284"/>
      <c r="P314" s="284"/>
      <c r="Q314" s="284"/>
      <c r="R314" s="284"/>
      <c r="S314" s="284"/>
      <c r="T314" s="285"/>
      <c r="U314" s="16"/>
      <c r="V314" s="16"/>
      <c r="W314" s="16"/>
      <c r="X314" s="16"/>
      <c r="Y314" s="16"/>
      <c r="Z314" s="16"/>
      <c r="AA314" s="16"/>
      <c r="AB314" s="16"/>
      <c r="AC314" s="16"/>
      <c r="AD314" s="16"/>
      <c r="AE314" s="16"/>
      <c r="AT314" s="286" t="s">
        <v>177</v>
      </c>
      <c r="AU314" s="286" t="s">
        <v>173</v>
      </c>
      <c r="AV314" s="16" t="s">
        <v>76</v>
      </c>
      <c r="AW314" s="16" t="s">
        <v>31</v>
      </c>
      <c r="AX314" s="16" t="s">
        <v>69</v>
      </c>
      <c r="AY314" s="286" t="s">
        <v>163</v>
      </c>
    </row>
    <row r="315" s="13" customFormat="1">
      <c r="A315" s="13"/>
      <c r="B315" s="233"/>
      <c r="C315" s="234"/>
      <c r="D315" s="235" t="s">
        <v>177</v>
      </c>
      <c r="E315" s="236" t="s">
        <v>19</v>
      </c>
      <c r="F315" s="237" t="s">
        <v>387</v>
      </c>
      <c r="G315" s="234"/>
      <c r="H315" s="238">
        <v>4.5</v>
      </c>
      <c r="I315" s="239"/>
      <c r="J315" s="234"/>
      <c r="K315" s="234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177</v>
      </c>
      <c r="AU315" s="244" t="s">
        <v>173</v>
      </c>
      <c r="AV315" s="13" t="s">
        <v>78</v>
      </c>
      <c r="AW315" s="13" t="s">
        <v>31</v>
      </c>
      <c r="AX315" s="13" t="s">
        <v>69</v>
      </c>
      <c r="AY315" s="244" t="s">
        <v>163</v>
      </c>
    </row>
    <row r="316" s="14" customFormat="1">
      <c r="A316" s="14"/>
      <c r="B316" s="245"/>
      <c r="C316" s="246"/>
      <c r="D316" s="235" t="s">
        <v>177</v>
      </c>
      <c r="E316" s="247" t="s">
        <v>19</v>
      </c>
      <c r="F316" s="248" t="s">
        <v>179</v>
      </c>
      <c r="G316" s="246"/>
      <c r="H316" s="249">
        <v>4.5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177</v>
      </c>
      <c r="AU316" s="255" t="s">
        <v>173</v>
      </c>
      <c r="AV316" s="14" t="s">
        <v>173</v>
      </c>
      <c r="AW316" s="14" t="s">
        <v>31</v>
      </c>
      <c r="AX316" s="14" t="s">
        <v>69</v>
      </c>
      <c r="AY316" s="255" t="s">
        <v>163</v>
      </c>
    </row>
    <row r="317" s="15" customFormat="1">
      <c r="A317" s="15"/>
      <c r="B317" s="256"/>
      <c r="C317" s="257"/>
      <c r="D317" s="235" t="s">
        <v>177</v>
      </c>
      <c r="E317" s="258" t="s">
        <v>19</v>
      </c>
      <c r="F317" s="259" t="s">
        <v>210</v>
      </c>
      <c r="G317" s="257"/>
      <c r="H317" s="260">
        <v>51.399999999999999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177</v>
      </c>
      <c r="AU317" s="266" t="s">
        <v>173</v>
      </c>
      <c r="AV317" s="15" t="s">
        <v>172</v>
      </c>
      <c r="AW317" s="15" t="s">
        <v>31</v>
      </c>
      <c r="AX317" s="15" t="s">
        <v>76</v>
      </c>
      <c r="AY317" s="266" t="s">
        <v>163</v>
      </c>
    </row>
    <row r="318" s="2" customFormat="1" ht="16.5" customHeight="1">
      <c r="A318" s="40"/>
      <c r="B318" s="41"/>
      <c r="C318" s="215" t="s">
        <v>402</v>
      </c>
      <c r="D318" s="215" t="s">
        <v>167</v>
      </c>
      <c r="E318" s="216" t="s">
        <v>403</v>
      </c>
      <c r="F318" s="217" t="s">
        <v>404</v>
      </c>
      <c r="G318" s="218" t="s">
        <v>236</v>
      </c>
      <c r="H318" s="219">
        <v>1.6000000000000001</v>
      </c>
      <c r="I318" s="220"/>
      <c r="J318" s="221">
        <f>ROUND(I318*H318,2)</f>
        <v>0</v>
      </c>
      <c r="K318" s="217" t="s">
        <v>171</v>
      </c>
      <c r="L318" s="46"/>
      <c r="M318" s="222" t="s">
        <v>19</v>
      </c>
      <c r="N318" s="223" t="s">
        <v>42</v>
      </c>
      <c r="O318" s="87"/>
      <c r="P318" s="224">
        <f>O318*H318</f>
        <v>0</v>
      </c>
      <c r="Q318" s="224">
        <v>0.033579999999999999</v>
      </c>
      <c r="R318" s="224">
        <f>Q318*H318</f>
        <v>0.053727999999999998</v>
      </c>
      <c r="S318" s="224">
        <v>0</v>
      </c>
      <c r="T318" s="225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26" t="s">
        <v>172</v>
      </c>
      <c r="AT318" s="226" t="s">
        <v>167</v>
      </c>
      <c r="AU318" s="226" t="s">
        <v>173</v>
      </c>
      <c r="AY318" s="19" t="s">
        <v>163</v>
      </c>
      <c r="BE318" s="227">
        <f>IF(N318="základní",J318,0)</f>
        <v>0</v>
      </c>
      <c r="BF318" s="227">
        <f>IF(N318="snížená",J318,0)</f>
        <v>0</v>
      </c>
      <c r="BG318" s="227">
        <f>IF(N318="zákl. přenesená",J318,0)</f>
        <v>0</v>
      </c>
      <c r="BH318" s="227">
        <f>IF(N318="sníž. přenesená",J318,0)</f>
        <v>0</v>
      </c>
      <c r="BI318" s="227">
        <f>IF(N318="nulová",J318,0)</f>
        <v>0</v>
      </c>
      <c r="BJ318" s="19" t="s">
        <v>172</v>
      </c>
      <c r="BK318" s="227">
        <f>ROUND(I318*H318,2)</f>
        <v>0</v>
      </c>
      <c r="BL318" s="19" t="s">
        <v>172</v>
      </c>
      <c r="BM318" s="226" t="s">
        <v>405</v>
      </c>
    </row>
    <row r="319" s="2" customFormat="1">
      <c r="A319" s="40"/>
      <c r="B319" s="41"/>
      <c r="C319" s="42"/>
      <c r="D319" s="228" t="s">
        <v>175</v>
      </c>
      <c r="E319" s="42"/>
      <c r="F319" s="229" t="s">
        <v>406</v>
      </c>
      <c r="G319" s="42"/>
      <c r="H319" s="42"/>
      <c r="I319" s="230"/>
      <c r="J319" s="42"/>
      <c r="K319" s="42"/>
      <c r="L319" s="46"/>
      <c r="M319" s="231"/>
      <c r="N319" s="232"/>
      <c r="O319" s="87"/>
      <c r="P319" s="87"/>
      <c r="Q319" s="87"/>
      <c r="R319" s="87"/>
      <c r="S319" s="87"/>
      <c r="T319" s="88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175</v>
      </c>
      <c r="AU319" s="19" t="s">
        <v>173</v>
      </c>
    </row>
    <row r="320" s="13" customFormat="1">
      <c r="A320" s="13"/>
      <c r="B320" s="233"/>
      <c r="C320" s="234"/>
      <c r="D320" s="235" t="s">
        <v>177</v>
      </c>
      <c r="E320" s="236" t="s">
        <v>19</v>
      </c>
      <c r="F320" s="237" t="s">
        <v>407</v>
      </c>
      <c r="G320" s="234"/>
      <c r="H320" s="238">
        <v>1.6000000000000001</v>
      </c>
      <c r="I320" s="239"/>
      <c r="J320" s="234"/>
      <c r="K320" s="234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177</v>
      </c>
      <c r="AU320" s="244" t="s">
        <v>173</v>
      </c>
      <c r="AV320" s="13" t="s">
        <v>78</v>
      </c>
      <c r="AW320" s="13" t="s">
        <v>31</v>
      </c>
      <c r="AX320" s="13" t="s">
        <v>69</v>
      </c>
      <c r="AY320" s="244" t="s">
        <v>163</v>
      </c>
    </row>
    <row r="321" s="14" customFormat="1">
      <c r="A321" s="14"/>
      <c r="B321" s="245"/>
      <c r="C321" s="246"/>
      <c r="D321" s="235" t="s">
        <v>177</v>
      </c>
      <c r="E321" s="247" t="s">
        <v>19</v>
      </c>
      <c r="F321" s="248" t="s">
        <v>179</v>
      </c>
      <c r="G321" s="246"/>
      <c r="H321" s="249">
        <v>1.6000000000000001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177</v>
      </c>
      <c r="AU321" s="255" t="s">
        <v>173</v>
      </c>
      <c r="AV321" s="14" t="s">
        <v>173</v>
      </c>
      <c r="AW321" s="14" t="s">
        <v>31</v>
      </c>
      <c r="AX321" s="14" t="s">
        <v>76</v>
      </c>
      <c r="AY321" s="255" t="s">
        <v>163</v>
      </c>
    </row>
    <row r="322" s="12" customFormat="1" ht="20.88" customHeight="1">
      <c r="A322" s="12"/>
      <c r="B322" s="199"/>
      <c r="C322" s="200"/>
      <c r="D322" s="201" t="s">
        <v>68</v>
      </c>
      <c r="E322" s="213" t="s">
        <v>408</v>
      </c>
      <c r="F322" s="213" t="s">
        <v>409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SUM(P323:P379)</f>
        <v>0</v>
      </c>
      <c r="Q322" s="207"/>
      <c r="R322" s="208">
        <f>SUM(R323:R379)</f>
        <v>3.7086287999999992</v>
      </c>
      <c r="S322" s="207"/>
      <c r="T322" s="209">
        <f>SUM(T323:T379)</f>
        <v>0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76</v>
      </c>
      <c r="AT322" s="211" t="s">
        <v>68</v>
      </c>
      <c r="AU322" s="211" t="s">
        <v>78</v>
      </c>
      <c r="AY322" s="210" t="s">
        <v>163</v>
      </c>
      <c r="BK322" s="212">
        <f>SUM(BK323:BK379)</f>
        <v>0</v>
      </c>
    </row>
    <row r="323" s="2" customFormat="1" ht="16.5" customHeight="1">
      <c r="A323" s="40"/>
      <c r="B323" s="41"/>
      <c r="C323" s="215" t="s">
        <v>410</v>
      </c>
      <c r="D323" s="215" t="s">
        <v>167</v>
      </c>
      <c r="E323" s="216" t="s">
        <v>411</v>
      </c>
      <c r="F323" s="217" t="s">
        <v>412</v>
      </c>
      <c r="G323" s="218" t="s">
        <v>236</v>
      </c>
      <c r="H323" s="219">
        <v>85.799999999999997</v>
      </c>
      <c r="I323" s="220"/>
      <c r="J323" s="221">
        <f>ROUND(I323*H323,2)</f>
        <v>0</v>
      </c>
      <c r="K323" s="217" t="s">
        <v>353</v>
      </c>
      <c r="L323" s="46"/>
      <c r="M323" s="222" t="s">
        <v>19</v>
      </c>
      <c r="N323" s="223" t="s">
        <v>42</v>
      </c>
      <c r="O323" s="87"/>
      <c r="P323" s="224">
        <f>O323*H323</f>
        <v>0</v>
      </c>
      <c r="Q323" s="224">
        <v>0.0027299999999999998</v>
      </c>
      <c r="R323" s="224">
        <f>Q323*H323</f>
        <v>0.23423399999999997</v>
      </c>
      <c r="S323" s="224">
        <v>0</v>
      </c>
      <c r="T323" s="225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172</v>
      </c>
      <c r="AT323" s="226" t="s">
        <v>167</v>
      </c>
      <c r="AU323" s="226" t="s">
        <v>173</v>
      </c>
      <c r="AY323" s="19" t="s">
        <v>163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172</v>
      </c>
      <c r="BK323" s="227">
        <f>ROUND(I323*H323,2)</f>
        <v>0</v>
      </c>
      <c r="BL323" s="19" t="s">
        <v>172</v>
      </c>
      <c r="BM323" s="226" t="s">
        <v>413</v>
      </c>
    </row>
    <row r="324" s="16" customFormat="1">
      <c r="A324" s="16"/>
      <c r="B324" s="277"/>
      <c r="C324" s="278"/>
      <c r="D324" s="235" t="s">
        <v>177</v>
      </c>
      <c r="E324" s="279" t="s">
        <v>19</v>
      </c>
      <c r="F324" s="280" t="s">
        <v>414</v>
      </c>
      <c r="G324" s="278"/>
      <c r="H324" s="279" t="s">
        <v>19</v>
      </c>
      <c r="I324" s="281"/>
      <c r="J324" s="278"/>
      <c r="K324" s="278"/>
      <c r="L324" s="282"/>
      <c r="M324" s="283"/>
      <c r="N324" s="284"/>
      <c r="O324" s="284"/>
      <c r="P324" s="284"/>
      <c r="Q324" s="284"/>
      <c r="R324" s="284"/>
      <c r="S324" s="284"/>
      <c r="T324" s="285"/>
      <c r="U324" s="16"/>
      <c r="V324" s="16"/>
      <c r="W324" s="16"/>
      <c r="X324" s="16"/>
      <c r="Y324" s="16"/>
      <c r="Z324" s="16"/>
      <c r="AA324" s="16"/>
      <c r="AB324" s="16"/>
      <c r="AC324" s="16"/>
      <c r="AD324" s="16"/>
      <c r="AE324" s="16"/>
      <c r="AT324" s="286" t="s">
        <v>177</v>
      </c>
      <c r="AU324" s="286" t="s">
        <v>173</v>
      </c>
      <c r="AV324" s="16" t="s">
        <v>76</v>
      </c>
      <c r="AW324" s="16" t="s">
        <v>31</v>
      </c>
      <c r="AX324" s="16" t="s">
        <v>69</v>
      </c>
      <c r="AY324" s="286" t="s">
        <v>163</v>
      </c>
    </row>
    <row r="325" s="13" customFormat="1">
      <c r="A325" s="13"/>
      <c r="B325" s="233"/>
      <c r="C325" s="234"/>
      <c r="D325" s="235" t="s">
        <v>177</v>
      </c>
      <c r="E325" s="236" t="s">
        <v>19</v>
      </c>
      <c r="F325" s="237" t="s">
        <v>415</v>
      </c>
      <c r="G325" s="234"/>
      <c r="H325" s="238">
        <v>78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177</v>
      </c>
      <c r="AU325" s="244" t="s">
        <v>173</v>
      </c>
      <c r="AV325" s="13" t="s">
        <v>78</v>
      </c>
      <c r="AW325" s="13" t="s">
        <v>31</v>
      </c>
      <c r="AX325" s="13" t="s">
        <v>69</v>
      </c>
      <c r="AY325" s="244" t="s">
        <v>163</v>
      </c>
    </row>
    <row r="326" s="14" customFormat="1">
      <c r="A326" s="14"/>
      <c r="B326" s="245"/>
      <c r="C326" s="246"/>
      <c r="D326" s="235" t="s">
        <v>177</v>
      </c>
      <c r="E326" s="247" t="s">
        <v>19</v>
      </c>
      <c r="F326" s="248" t="s">
        <v>179</v>
      </c>
      <c r="G326" s="246"/>
      <c r="H326" s="249">
        <v>78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177</v>
      </c>
      <c r="AU326" s="255" t="s">
        <v>173</v>
      </c>
      <c r="AV326" s="14" t="s">
        <v>173</v>
      </c>
      <c r="AW326" s="14" t="s">
        <v>31</v>
      </c>
      <c r="AX326" s="14" t="s">
        <v>69</v>
      </c>
      <c r="AY326" s="255" t="s">
        <v>163</v>
      </c>
    </row>
    <row r="327" s="13" customFormat="1">
      <c r="A327" s="13"/>
      <c r="B327" s="233"/>
      <c r="C327" s="234"/>
      <c r="D327" s="235" t="s">
        <v>177</v>
      </c>
      <c r="E327" s="236" t="s">
        <v>19</v>
      </c>
      <c r="F327" s="237" t="s">
        <v>416</v>
      </c>
      <c r="G327" s="234"/>
      <c r="H327" s="238">
        <v>7.7999999999999998</v>
      </c>
      <c r="I327" s="239"/>
      <c r="J327" s="234"/>
      <c r="K327" s="234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177</v>
      </c>
      <c r="AU327" s="244" t="s">
        <v>173</v>
      </c>
      <c r="AV327" s="13" t="s">
        <v>78</v>
      </c>
      <c r="AW327" s="13" t="s">
        <v>31</v>
      </c>
      <c r="AX327" s="13" t="s">
        <v>69</v>
      </c>
      <c r="AY327" s="244" t="s">
        <v>163</v>
      </c>
    </row>
    <row r="328" s="14" customFormat="1">
      <c r="A328" s="14"/>
      <c r="B328" s="245"/>
      <c r="C328" s="246"/>
      <c r="D328" s="235" t="s">
        <v>177</v>
      </c>
      <c r="E328" s="247" t="s">
        <v>19</v>
      </c>
      <c r="F328" s="248" t="s">
        <v>179</v>
      </c>
      <c r="G328" s="246"/>
      <c r="H328" s="249">
        <v>7.7999999999999998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177</v>
      </c>
      <c r="AU328" s="255" t="s">
        <v>173</v>
      </c>
      <c r="AV328" s="14" t="s">
        <v>173</v>
      </c>
      <c r="AW328" s="14" t="s">
        <v>31</v>
      </c>
      <c r="AX328" s="14" t="s">
        <v>69</v>
      </c>
      <c r="AY328" s="255" t="s">
        <v>163</v>
      </c>
    </row>
    <row r="329" s="15" customFormat="1">
      <c r="A329" s="15"/>
      <c r="B329" s="256"/>
      <c r="C329" s="257"/>
      <c r="D329" s="235" t="s">
        <v>177</v>
      </c>
      <c r="E329" s="258" t="s">
        <v>19</v>
      </c>
      <c r="F329" s="259" t="s">
        <v>210</v>
      </c>
      <c r="G329" s="257"/>
      <c r="H329" s="260">
        <v>85.799999999999997</v>
      </c>
      <c r="I329" s="261"/>
      <c r="J329" s="257"/>
      <c r="K329" s="257"/>
      <c r="L329" s="262"/>
      <c r="M329" s="263"/>
      <c r="N329" s="264"/>
      <c r="O329" s="264"/>
      <c r="P329" s="264"/>
      <c r="Q329" s="264"/>
      <c r="R329" s="264"/>
      <c r="S329" s="264"/>
      <c r="T329" s="265"/>
      <c r="U329" s="15"/>
      <c r="V329" s="15"/>
      <c r="W329" s="15"/>
      <c r="X329" s="15"/>
      <c r="Y329" s="15"/>
      <c r="Z329" s="15"/>
      <c r="AA329" s="15"/>
      <c r="AB329" s="15"/>
      <c r="AC329" s="15"/>
      <c r="AD329" s="15"/>
      <c r="AE329" s="15"/>
      <c r="AT329" s="266" t="s">
        <v>177</v>
      </c>
      <c r="AU329" s="266" t="s">
        <v>173</v>
      </c>
      <c r="AV329" s="15" t="s">
        <v>172</v>
      </c>
      <c r="AW329" s="15" t="s">
        <v>31</v>
      </c>
      <c r="AX329" s="15" t="s">
        <v>76</v>
      </c>
      <c r="AY329" s="266" t="s">
        <v>163</v>
      </c>
    </row>
    <row r="330" s="2" customFormat="1" ht="24.15" customHeight="1">
      <c r="A330" s="40"/>
      <c r="B330" s="41"/>
      <c r="C330" s="215" t="s">
        <v>417</v>
      </c>
      <c r="D330" s="215" t="s">
        <v>167</v>
      </c>
      <c r="E330" s="216" t="s">
        <v>418</v>
      </c>
      <c r="F330" s="217" t="s">
        <v>419</v>
      </c>
      <c r="G330" s="218" t="s">
        <v>236</v>
      </c>
      <c r="H330" s="219">
        <v>46.799999999999997</v>
      </c>
      <c r="I330" s="220"/>
      <c r="J330" s="221">
        <f>ROUND(I330*H330,2)</f>
        <v>0</v>
      </c>
      <c r="K330" s="217" t="s">
        <v>360</v>
      </c>
      <c r="L330" s="46"/>
      <c r="M330" s="222" t="s">
        <v>19</v>
      </c>
      <c r="N330" s="223" t="s">
        <v>42</v>
      </c>
      <c r="O330" s="87"/>
      <c r="P330" s="224">
        <f>O330*H330</f>
        <v>0</v>
      </c>
      <c r="Q330" s="224">
        <v>0.034500000000000003</v>
      </c>
      <c r="R330" s="224">
        <f>Q330*H330</f>
        <v>1.6146</v>
      </c>
      <c r="S330" s="224">
        <v>0</v>
      </c>
      <c r="T330" s="225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26" t="s">
        <v>172</v>
      </c>
      <c r="AT330" s="226" t="s">
        <v>167</v>
      </c>
      <c r="AU330" s="226" t="s">
        <v>173</v>
      </c>
      <c r="AY330" s="19" t="s">
        <v>163</v>
      </c>
      <c r="BE330" s="227">
        <f>IF(N330="základní",J330,0)</f>
        <v>0</v>
      </c>
      <c r="BF330" s="227">
        <f>IF(N330="snížená",J330,0)</f>
        <v>0</v>
      </c>
      <c r="BG330" s="227">
        <f>IF(N330="zákl. přenesená",J330,0)</f>
        <v>0</v>
      </c>
      <c r="BH330" s="227">
        <f>IF(N330="sníž. přenesená",J330,0)</f>
        <v>0</v>
      </c>
      <c r="BI330" s="227">
        <f>IF(N330="nulová",J330,0)</f>
        <v>0</v>
      </c>
      <c r="BJ330" s="19" t="s">
        <v>172</v>
      </c>
      <c r="BK330" s="227">
        <f>ROUND(I330*H330,2)</f>
        <v>0</v>
      </c>
      <c r="BL330" s="19" t="s">
        <v>172</v>
      </c>
      <c r="BM330" s="226" t="s">
        <v>420</v>
      </c>
    </row>
    <row r="331" s="2" customFormat="1">
      <c r="A331" s="40"/>
      <c r="B331" s="41"/>
      <c r="C331" s="42"/>
      <c r="D331" s="228" t="s">
        <v>175</v>
      </c>
      <c r="E331" s="42"/>
      <c r="F331" s="229" t="s">
        <v>421</v>
      </c>
      <c r="G331" s="42"/>
      <c r="H331" s="42"/>
      <c r="I331" s="230"/>
      <c r="J331" s="42"/>
      <c r="K331" s="42"/>
      <c r="L331" s="46"/>
      <c r="M331" s="231"/>
      <c r="N331" s="232"/>
      <c r="O331" s="87"/>
      <c r="P331" s="87"/>
      <c r="Q331" s="87"/>
      <c r="R331" s="87"/>
      <c r="S331" s="87"/>
      <c r="T331" s="88"/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T331" s="19" t="s">
        <v>175</v>
      </c>
      <c r="AU331" s="19" t="s">
        <v>173</v>
      </c>
    </row>
    <row r="332" s="16" customFormat="1">
      <c r="A332" s="16"/>
      <c r="B332" s="277"/>
      <c r="C332" s="278"/>
      <c r="D332" s="235" t="s">
        <v>177</v>
      </c>
      <c r="E332" s="279" t="s">
        <v>19</v>
      </c>
      <c r="F332" s="280" t="s">
        <v>422</v>
      </c>
      <c r="G332" s="278"/>
      <c r="H332" s="279" t="s">
        <v>19</v>
      </c>
      <c r="I332" s="281"/>
      <c r="J332" s="278"/>
      <c r="K332" s="278"/>
      <c r="L332" s="282"/>
      <c r="M332" s="283"/>
      <c r="N332" s="284"/>
      <c r="O332" s="284"/>
      <c r="P332" s="284"/>
      <c r="Q332" s="284"/>
      <c r="R332" s="284"/>
      <c r="S332" s="284"/>
      <c r="T332" s="285"/>
      <c r="U332" s="16"/>
      <c r="V332" s="16"/>
      <c r="W332" s="16"/>
      <c r="X332" s="16"/>
      <c r="Y332" s="16"/>
      <c r="Z332" s="16"/>
      <c r="AA332" s="16"/>
      <c r="AB332" s="16"/>
      <c r="AC332" s="16"/>
      <c r="AD332" s="16"/>
      <c r="AE332" s="16"/>
      <c r="AT332" s="286" t="s">
        <v>177</v>
      </c>
      <c r="AU332" s="286" t="s">
        <v>173</v>
      </c>
      <c r="AV332" s="16" t="s">
        <v>76</v>
      </c>
      <c r="AW332" s="16" t="s">
        <v>31</v>
      </c>
      <c r="AX332" s="16" t="s">
        <v>69</v>
      </c>
      <c r="AY332" s="286" t="s">
        <v>163</v>
      </c>
    </row>
    <row r="333" s="13" customFormat="1">
      <c r="A333" s="13"/>
      <c r="B333" s="233"/>
      <c r="C333" s="234"/>
      <c r="D333" s="235" t="s">
        <v>177</v>
      </c>
      <c r="E333" s="236" t="s">
        <v>19</v>
      </c>
      <c r="F333" s="237" t="s">
        <v>423</v>
      </c>
      <c r="G333" s="234"/>
      <c r="H333" s="238">
        <v>46.799999999999997</v>
      </c>
      <c r="I333" s="239"/>
      <c r="J333" s="234"/>
      <c r="K333" s="234"/>
      <c r="L333" s="240"/>
      <c r="M333" s="241"/>
      <c r="N333" s="242"/>
      <c r="O333" s="242"/>
      <c r="P333" s="242"/>
      <c r="Q333" s="242"/>
      <c r="R333" s="242"/>
      <c r="S333" s="242"/>
      <c r="T333" s="24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4" t="s">
        <v>177</v>
      </c>
      <c r="AU333" s="244" t="s">
        <v>173</v>
      </c>
      <c r="AV333" s="13" t="s">
        <v>78</v>
      </c>
      <c r="AW333" s="13" t="s">
        <v>31</v>
      </c>
      <c r="AX333" s="13" t="s">
        <v>69</v>
      </c>
      <c r="AY333" s="244" t="s">
        <v>163</v>
      </c>
    </row>
    <row r="334" s="14" customFormat="1">
      <c r="A334" s="14"/>
      <c r="B334" s="245"/>
      <c r="C334" s="246"/>
      <c r="D334" s="235" t="s">
        <v>177</v>
      </c>
      <c r="E334" s="247" t="s">
        <v>19</v>
      </c>
      <c r="F334" s="248" t="s">
        <v>179</v>
      </c>
      <c r="G334" s="246"/>
      <c r="H334" s="249">
        <v>46.799999999999997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177</v>
      </c>
      <c r="AU334" s="255" t="s">
        <v>173</v>
      </c>
      <c r="AV334" s="14" t="s">
        <v>173</v>
      </c>
      <c r="AW334" s="14" t="s">
        <v>31</v>
      </c>
      <c r="AX334" s="14" t="s">
        <v>69</v>
      </c>
      <c r="AY334" s="255" t="s">
        <v>163</v>
      </c>
    </row>
    <row r="335" s="15" customFormat="1">
      <c r="A335" s="15"/>
      <c r="B335" s="256"/>
      <c r="C335" s="257"/>
      <c r="D335" s="235" t="s">
        <v>177</v>
      </c>
      <c r="E335" s="258" t="s">
        <v>19</v>
      </c>
      <c r="F335" s="259" t="s">
        <v>210</v>
      </c>
      <c r="G335" s="257"/>
      <c r="H335" s="260">
        <v>46.799999999999997</v>
      </c>
      <c r="I335" s="261"/>
      <c r="J335" s="257"/>
      <c r="K335" s="257"/>
      <c r="L335" s="262"/>
      <c r="M335" s="263"/>
      <c r="N335" s="264"/>
      <c r="O335" s="264"/>
      <c r="P335" s="264"/>
      <c r="Q335" s="264"/>
      <c r="R335" s="264"/>
      <c r="S335" s="264"/>
      <c r="T335" s="265"/>
      <c r="U335" s="15"/>
      <c r="V335" s="15"/>
      <c r="W335" s="15"/>
      <c r="X335" s="15"/>
      <c r="Y335" s="15"/>
      <c r="Z335" s="15"/>
      <c r="AA335" s="15"/>
      <c r="AB335" s="15"/>
      <c r="AC335" s="15"/>
      <c r="AD335" s="15"/>
      <c r="AE335" s="15"/>
      <c r="AT335" s="266" t="s">
        <v>177</v>
      </c>
      <c r="AU335" s="266" t="s">
        <v>173</v>
      </c>
      <c r="AV335" s="15" t="s">
        <v>172</v>
      </c>
      <c r="AW335" s="15" t="s">
        <v>31</v>
      </c>
      <c r="AX335" s="15" t="s">
        <v>76</v>
      </c>
      <c r="AY335" s="266" t="s">
        <v>163</v>
      </c>
    </row>
    <row r="336" s="2" customFormat="1" ht="16.5" customHeight="1">
      <c r="A336" s="40"/>
      <c r="B336" s="41"/>
      <c r="C336" s="215" t="s">
        <v>424</v>
      </c>
      <c r="D336" s="215" t="s">
        <v>167</v>
      </c>
      <c r="E336" s="216" t="s">
        <v>425</v>
      </c>
      <c r="F336" s="217" t="s">
        <v>426</v>
      </c>
      <c r="G336" s="218" t="s">
        <v>236</v>
      </c>
      <c r="H336" s="219">
        <v>9.3599999999999994</v>
      </c>
      <c r="I336" s="220"/>
      <c r="J336" s="221">
        <f>ROUND(I336*H336,2)</f>
        <v>0</v>
      </c>
      <c r="K336" s="217" t="s">
        <v>360</v>
      </c>
      <c r="L336" s="46"/>
      <c r="M336" s="222" t="s">
        <v>19</v>
      </c>
      <c r="N336" s="223" t="s">
        <v>42</v>
      </c>
      <c r="O336" s="87"/>
      <c r="P336" s="224">
        <f>O336*H336</f>
        <v>0</v>
      </c>
      <c r="Q336" s="224">
        <v>0.016</v>
      </c>
      <c r="R336" s="224">
        <f>Q336*H336</f>
        <v>0.14976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172</v>
      </c>
      <c r="AT336" s="226" t="s">
        <v>167</v>
      </c>
      <c r="AU336" s="226" t="s">
        <v>173</v>
      </c>
      <c r="AY336" s="19" t="s">
        <v>163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172</v>
      </c>
      <c r="BK336" s="227">
        <f>ROUND(I336*H336,2)</f>
        <v>0</v>
      </c>
      <c r="BL336" s="19" t="s">
        <v>172</v>
      </c>
      <c r="BM336" s="226" t="s">
        <v>427</v>
      </c>
    </row>
    <row r="337" s="2" customFormat="1">
      <c r="A337" s="40"/>
      <c r="B337" s="41"/>
      <c r="C337" s="42"/>
      <c r="D337" s="228" t="s">
        <v>175</v>
      </c>
      <c r="E337" s="42"/>
      <c r="F337" s="229" t="s">
        <v>428</v>
      </c>
      <c r="G337" s="42"/>
      <c r="H337" s="42"/>
      <c r="I337" s="230"/>
      <c r="J337" s="42"/>
      <c r="K337" s="42"/>
      <c r="L337" s="46"/>
      <c r="M337" s="231"/>
      <c r="N337" s="232"/>
      <c r="O337" s="87"/>
      <c r="P337" s="87"/>
      <c r="Q337" s="87"/>
      <c r="R337" s="87"/>
      <c r="S337" s="87"/>
      <c r="T337" s="88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175</v>
      </c>
      <c r="AU337" s="19" t="s">
        <v>173</v>
      </c>
    </row>
    <row r="338" s="16" customFormat="1">
      <c r="A338" s="16"/>
      <c r="B338" s="277"/>
      <c r="C338" s="278"/>
      <c r="D338" s="235" t="s">
        <v>177</v>
      </c>
      <c r="E338" s="279" t="s">
        <v>19</v>
      </c>
      <c r="F338" s="280" t="s">
        <v>429</v>
      </c>
      <c r="G338" s="278"/>
      <c r="H338" s="279" t="s">
        <v>19</v>
      </c>
      <c r="I338" s="281"/>
      <c r="J338" s="278"/>
      <c r="K338" s="278"/>
      <c r="L338" s="282"/>
      <c r="M338" s="283"/>
      <c r="N338" s="284"/>
      <c r="O338" s="284"/>
      <c r="P338" s="284"/>
      <c r="Q338" s="284"/>
      <c r="R338" s="284"/>
      <c r="S338" s="284"/>
      <c r="T338" s="285"/>
      <c r="U338" s="16"/>
      <c r="V338" s="16"/>
      <c r="W338" s="16"/>
      <c r="X338" s="16"/>
      <c r="Y338" s="16"/>
      <c r="Z338" s="16"/>
      <c r="AA338" s="16"/>
      <c r="AB338" s="16"/>
      <c r="AC338" s="16"/>
      <c r="AD338" s="16"/>
      <c r="AE338" s="16"/>
      <c r="AT338" s="286" t="s">
        <v>177</v>
      </c>
      <c r="AU338" s="286" t="s">
        <v>173</v>
      </c>
      <c r="AV338" s="16" t="s">
        <v>76</v>
      </c>
      <c r="AW338" s="16" t="s">
        <v>31</v>
      </c>
      <c r="AX338" s="16" t="s">
        <v>69</v>
      </c>
      <c r="AY338" s="286" t="s">
        <v>163</v>
      </c>
    </row>
    <row r="339" s="13" customFormat="1">
      <c r="A339" s="13"/>
      <c r="B339" s="233"/>
      <c r="C339" s="234"/>
      <c r="D339" s="235" t="s">
        <v>177</v>
      </c>
      <c r="E339" s="236" t="s">
        <v>19</v>
      </c>
      <c r="F339" s="237" t="s">
        <v>430</v>
      </c>
      <c r="G339" s="234"/>
      <c r="H339" s="238">
        <v>9.3599999999999994</v>
      </c>
      <c r="I339" s="239"/>
      <c r="J339" s="234"/>
      <c r="K339" s="234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177</v>
      </c>
      <c r="AU339" s="244" t="s">
        <v>173</v>
      </c>
      <c r="AV339" s="13" t="s">
        <v>78</v>
      </c>
      <c r="AW339" s="13" t="s">
        <v>31</v>
      </c>
      <c r="AX339" s="13" t="s">
        <v>69</v>
      </c>
      <c r="AY339" s="244" t="s">
        <v>163</v>
      </c>
    </row>
    <row r="340" s="14" customFormat="1">
      <c r="A340" s="14"/>
      <c r="B340" s="245"/>
      <c r="C340" s="246"/>
      <c r="D340" s="235" t="s">
        <v>177</v>
      </c>
      <c r="E340" s="247" t="s">
        <v>19</v>
      </c>
      <c r="F340" s="248" t="s">
        <v>179</v>
      </c>
      <c r="G340" s="246"/>
      <c r="H340" s="249">
        <v>9.3599999999999994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177</v>
      </c>
      <c r="AU340" s="255" t="s">
        <v>173</v>
      </c>
      <c r="AV340" s="14" t="s">
        <v>173</v>
      </c>
      <c r="AW340" s="14" t="s">
        <v>31</v>
      </c>
      <c r="AX340" s="14" t="s">
        <v>69</v>
      </c>
      <c r="AY340" s="255" t="s">
        <v>163</v>
      </c>
    </row>
    <row r="341" s="15" customFormat="1">
      <c r="A341" s="15"/>
      <c r="B341" s="256"/>
      <c r="C341" s="257"/>
      <c r="D341" s="235" t="s">
        <v>177</v>
      </c>
      <c r="E341" s="258" t="s">
        <v>19</v>
      </c>
      <c r="F341" s="259" t="s">
        <v>210</v>
      </c>
      <c r="G341" s="257"/>
      <c r="H341" s="260">
        <v>9.3599999999999994</v>
      </c>
      <c r="I341" s="261"/>
      <c r="J341" s="257"/>
      <c r="K341" s="257"/>
      <c r="L341" s="262"/>
      <c r="M341" s="263"/>
      <c r="N341" s="264"/>
      <c r="O341" s="264"/>
      <c r="P341" s="264"/>
      <c r="Q341" s="264"/>
      <c r="R341" s="264"/>
      <c r="S341" s="264"/>
      <c r="T341" s="265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6" t="s">
        <v>177</v>
      </c>
      <c r="AU341" s="266" t="s">
        <v>173</v>
      </c>
      <c r="AV341" s="15" t="s">
        <v>172</v>
      </c>
      <c r="AW341" s="15" t="s">
        <v>31</v>
      </c>
      <c r="AX341" s="15" t="s">
        <v>76</v>
      </c>
      <c r="AY341" s="266" t="s">
        <v>163</v>
      </c>
    </row>
    <row r="342" s="2" customFormat="1" ht="21.75" customHeight="1">
      <c r="A342" s="40"/>
      <c r="B342" s="41"/>
      <c r="C342" s="215" t="s">
        <v>431</v>
      </c>
      <c r="D342" s="215" t="s">
        <v>167</v>
      </c>
      <c r="E342" s="216" t="s">
        <v>432</v>
      </c>
      <c r="F342" s="217" t="s">
        <v>433</v>
      </c>
      <c r="G342" s="218" t="s">
        <v>236</v>
      </c>
      <c r="H342" s="219">
        <v>15.6</v>
      </c>
      <c r="I342" s="220"/>
      <c r="J342" s="221">
        <f>ROUND(I342*H342,2)</f>
        <v>0</v>
      </c>
      <c r="K342" s="217" t="s">
        <v>171</v>
      </c>
      <c r="L342" s="46"/>
      <c r="M342" s="222" t="s">
        <v>19</v>
      </c>
      <c r="N342" s="223" t="s">
        <v>42</v>
      </c>
      <c r="O342" s="87"/>
      <c r="P342" s="224">
        <f>O342*H342</f>
        <v>0</v>
      </c>
      <c r="Q342" s="224">
        <v>0.020480000000000002</v>
      </c>
      <c r="R342" s="224">
        <f>Q342*H342</f>
        <v>0.31948799999999999</v>
      </c>
      <c r="S342" s="224">
        <v>0</v>
      </c>
      <c r="T342" s="225">
        <f>S342*H342</f>
        <v>0</v>
      </c>
      <c r="U342" s="40"/>
      <c r="V342" s="40"/>
      <c r="W342" s="40"/>
      <c r="X342" s="40"/>
      <c r="Y342" s="40"/>
      <c r="Z342" s="40"/>
      <c r="AA342" s="40"/>
      <c r="AB342" s="40"/>
      <c r="AC342" s="40"/>
      <c r="AD342" s="40"/>
      <c r="AE342" s="40"/>
      <c r="AR342" s="226" t="s">
        <v>172</v>
      </c>
      <c r="AT342" s="226" t="s">
        <v>167</v>
      </c>
      <c r="AU342" s="226" t="s">
        <v>173</v>
      </c>
      <c r="AY342" s="19" t="s">
        <v>163</v>
      </c>
      <c r="BE342" s="227">
        <f>IF(N342="základní",J342,0)</f>
        <v>0</v>
      </c>
      <c r="BF342" s="227">
        <f>IF(N342="snížená",J342,0)</f>
        <v>0</v>
      </c>
      <c r="BG342" s="227">
        <f>IF(N342="zákl. přenesená",J342,0)</f>
        <v>0</v>
      </c>
      <c r="BH342" s="227">
        <f>IF(N342="sníž. přenesená",J342,0)</f>
        <v>0</v>
      </c>
      <c r="BI342" s="227">
        <f>IF(N342="nulová",J342,0)</f>
        <v>0</v>
      </c>
      <c r="BJ342" s="19" t="s">
        <v>172</v>
      </c>
      <c r="BK342" s="227">
        <f>ROUND(I342*H342,2)</f>
        <v>0</v>
      </c>
      <c r="BL342" s="19" t="s">
        <v>172</v>
      </c>
      <c r="BM342" s="226" t="s">
        <v>434</v>
      </c>
    </row>
    <row r="343" s="2" customFormat="1">
      <c r="A343" s="40"/>
      <c r="B343" s="41"/>
      <c r="C343" s="42"/>
      <c r="D343" s="228" t="s">
        <v>175</v>
      </c>
      <c r="E343" s="42"/>
      <c r="F343" s="229" t="s">
        <v>435</v>
      </c>
      <c r="G343" s="42"/>
      <c r="H343" s="42"/>
      <c r="I343" s="230"/>
      <c r="J343" s="42"/>
      <c r="K343" s="42"/>
      <c r="L343" s="46"/>
      <c r="M343" s="231"/>
      <c r="N343" s="232"/>
      <c r="O343" s="87"/>
      <c r="P343" s="87"/>
      <c r="Q343" s="87"/>
      <c r="R343" s="87"/>
      <c r="S343" s="87"/>
      <c r="T343" s="88"/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T343" s="19" t="s">
        <v>175</v>
      </c>
      <c r="AU343" s="19" t="s">
        <v>173</v>
      </c>
    </row>
    <row r="344" s="16" customFormat="1">
      <c r="A344" s="16"/>
      <c r="B344" s="277"/>
      <c r="C344" s="278"/>
      <c r="D344" s="235" t="s">
        <v>177</v>
      </c>
      <c r="E344" s="279" t="s">
        <v>19</v>
      </c>
      <c r="F344" s="280" t="s">
        <v>436</v>
      </c>
      <c r="G344" s="278"/>
      <c r="H344" s="279" t="s">
        <v>19</v>
      </c>
      <c r="I344" s="281"/>
      <c r="J344" s="278"/>
      <c r="K344" s="278"/>
      <c r="L344" s="282"/>
      <c r="M344" s="283"/>
      <c r="N344" s="284"/>
      <c r="O344" s="284"/>
      <c r="P344" s="284"/>
      <c r="Q344" s="284"/>
      <c r="R344" s="284"/>
      <c r="S344" s="284"/>
      <c r="T344" s="285"/>
      <c r="U344" s="16"/>
      <c r="V344" s="16"/>
      <c r="W344" s="16"/>
      <c r="X344" s="16"/>
      <c r="Y344" s="16"/>
      <c r="Z344" s="16"/>
      <c r="AA344" s="16"/>
      <c r="AB344" s="16"/>
      <c r="AC344" s="16"/>
      <c r="AD344" s="16"/>
      <c r="AE344" s="16"/>
      <c r="AT344" s="286" t="s">
        <v>177</v>
      </c>
      <c r="AU344" s="286" t="s">
        <v>173</v>
      </c>
      <c r="AV344" s="16" t="s">
        <v>76</v>
      </c>
      <c r="AW344" s="16" t="s">
        <v>31</v>
      </c>
      <c r="AX344" s="16" t="s">
        <v>69</v>
      </c>
      <c r="AY344" s="286" t="s">
        <v>163</v>
      </c>
    </row>
    <row r="345" s="13" customFormat="1">
      <c r="A345" s="13"/>
      <c r="B345" s="233"/>
      <c r="C345" s="234"/>
      <c r="D345" s="235" t="s">
        <v>177</v>
      </c>
      <c r="E345" s="236" t="s">
        <v>19</v>
      </c>
      <c r="F345" s="237" t="s">
        <v>437</v>
      </c>
      <c r="G345" s="234"/>
      <c r="H345" s="238">
        <v>15.6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177</v>
      </c>
      <c r="AU345" s="244" t="s">
        <v>173</v>
      </c>
      <c r="AV345" s="13" t="s">
        <v>78</v>
      </c>
      <c r="AW345" s="13" t="s">
        <v>31</v>
      </c>
      <c r="AX345" s="13" t="s">
        <v>69</v>
      </c>
      <c r="AY345" s="244" t="s">
        <v>163</v>
      </c>
    </row>
    <row r="346" s="14" customFormat="1">
      <c r="A346" s="14"/>
      <c r="B346" s="245"/>
      <c r="C346" s="246"/>
      <c r="D346" s="235" t="s">
        <v>177</v>
      </c>
      <c r="E346" s="247" t="s">
        <v>19</v>
      </c>
      <c r="F346" s="248" t="s">
        <v>179</v>
      </c>
      <c r="G346" s="246"/>
      <c r="H346" s="249">
        <v>15.6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177</v>
      </c>
      <c r="AU346" s="255" t="s">
        <v>173</v>
      </c>
      <c r="AV346" s="14" t="s">
        <v>173</v>
      </c>
      <c r="AW346" s="14" t="s">
        <v>31</v>
      </c>
      <c r="AX346" s="14" t="s">
        <v>76</v>
      </c>
      <c r="AY346" s="255" t="s">
        <v>163</v>
      </c>
    </row>
    <row r="347" s="2" customFormat="1" ht="21.75" customHeight="1">
      <c r="A347" s="40"/>
      <c r="B347" s="41"/>
      <c r="C347" s="215" t="s">
        <v>438</v>
      </c>
      <c r="D347" s="215" t="s">
        <v>167</v>
      </c>
      <c r="E347" s="216" t="s">
        <v>439</v>
      </c>
      <c r="F347" s="217" t="s">
        <v>440</v>
      </c>
      <c r="G347" s="218" t="s">
        <v>236</v>
      </c>
      <c r="H347" s="219">
        <v>85.799999999999997</v>
      </c>
      <c r="I347" s="220"/>
      <c r="J347" s="221">
        <f>ROUND(I347*H347,2)</f>
        <v>0</v>
      </c>
      <c r="K347" s="217" t="s">
        <v>171</v>
      </c>
      <c r="L347" s="46"/>
      <c r="M347" s="222" t="s">
        <v>19</v>
      </c>
      <c r="N347" s="223" t="s">
        <v>42</v>
      </c>
      <c r="O347" s="87"/>
      <c r="P347" s="224">
        <f>O347*H347</f>
        <v>0</v>
      </c>
      <c r="Q347" s="224">
        <v>0.0073499999999999998</v>
      </c>
      <c r="R347" s="224">
        <f>Q347*H347</f>
        <v>0.63062999999999991</v>
      </c>
      <c r="S347" s="224">
        <v>0</v>
      </c>
      <c r="T347" s="225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26" t="s">
        <v>172</v>
      </c>
      <c r="AT347" s="226" t="s">
        <v>167</v>
      </c>
      <c r="AU347" s="226" t="s">
        <v>173</v>
      </c>
      <c r="AY347" s="19" t="s">
        <v>163</v>
      </c>
      <c r="BE347" s="227">
        <f>IF(N347="základní",J347,0)</f>
        <v>0</v>
      </c>
      <c r="BF347" s="227">
        <f>IF(N347="snížená",J347,0)</f>
        <v>0</v>
      </c>
      <c r="BG347" s="227">
        <f>IF(N347="zákl. přenesená",J347,0)</f>
        <v>0</v>
      </c>
      <c r="BH347" s="227">
        <f>IF(N347="sníž. přenesená",J347,0)</f>
        <v>0</v>
      </c>
      <c r="BI347" s="227">
        <f>IF(N347="nulová",J347,0)</f>
        <v>0</v>
      </c>
      <c r="BJ347" s="19" t="s">
        <v>172</v>
      </c>
      <c r="BK347" s="227">
        <f>ROUND(I347*H347,2)</f>
        <v>0</v>
      </c>
      <c r="BL347" s="19" t="s">
        <v>172</v>
      </c>
      <c r="BM347" s="226" t="s">
        <v>441</v>
      </c>
    </row>
    <row r="348" s="2" customFormat="1">
      <c r="A348" s="40"/>
      <c r="B348" s="41"/>
      <c r="C348" s="42"/>
      <c r="D348" s="228" t="s">
        <v>175</v>
      </c>
      <c r="E348" s="42"/>
      <c r="F348" s="229" t="s">
        <v>442</v>
      </c>
      <c r="G348" s="42"/>
      <c r="H348" s="42"/>
      <c r="I348" s="230"/>
      <c r="J348" s="42"/>
      <c r="K348" s="42"/>
      <c r="L348" s="46"/>
      <c r="M348" s="231"/>
      <c r="N348" s="232"/>
      <c r="O348" s="87"/>
      <c r="P348" s="87"/>
      <c r="Q348" s="87"/>
      <c r="R348" s="87"/>
      <c r="S348" s="87"/>
      <c r="T348" s="88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175</v>
      </c>
      <c r="AU348" s="19" t="s">
        <v>173</v>
      </c>
    </row>
    <row r="349" s="13" customFormat="1">
      <c r="A349" s="13"/>
      <c r="B349" s="233"/>
      <c r="C349" s="234"/>
      <c r="D349" s="235" t="s">
        <v>177</v>
      </c>
      <c r="E349" s="236" t="s">
        <v>19</v>
      </c>
      <c r="F349" s="237" t="s">
        <v>415</v>
      </c>
      <c r="G349" s="234"/>
      <c r="H349" s="238">
        <v>78</v>
      </c>
      <c r="I349" s="239"/>
      <c r="J349" s="234"/>
      <c r="K349" s="234"/>
      <c r="L349" s="240"/>
      <c r="M349" s="241"/>
      <c r="N349" s="242"/>
      <c r="O349" s="242"/>
      <c r="P349" s="242"/>
      <c r="Q349" s="242"/>
      <c r="R349" s="242"/>
      <c r="S349" s="242"/>
      <c r="T349" s="243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177</v>
      </c>
      <c r="AU349" s="244" t="s">
        <v>173</v>
      </c>
      <c r="AV349" s="13" t="s">
        <v>78</v>
      </c>
      <c r="AW349" s="13" t="s">
        <v>31</v>
      </c>
      <c r="AX349" s="13" t="s">
        <v>69</v>
      </c>
      <c r="AY349" s="244" t="s">
        <v>163</v>
      </c>
    </row>
    <row r="350" s="14" customFormat="1">
      <c r="A350" s="14"/>
      <c r="B350" s="245"/>
      <c r="C350" s="246"/>
      <c r="D350" s="235" t="s">
        <v>177</v>
      </c>
      <c r="E350" s="247" t="s">
        <v>19</v>
      </c>
      <c r="F350" s="248" t="s">
        <v>179</v>
      </c>
      <c r="G350" s="246"/>
      <c r="H350" s="249">
        <v>78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177</v>
      </c>
      <c r="AU350" s="255" t="s">
        <v>173</v>
      </c>
      <c r="AV350" s="14" t="s">
        <v>173</v>
      </c>
      <c r="AW350" s="14" t="s">
        <v>31</v>
      </c>
      <c r="AX350" s="14" t="s">
        <v>69</v>
      </c>
      <c r="AY350" s="255" t="s">
        <v>163</v>
      </c>
    </row>
    <row r="351" s="13" customFormat="1">
      <c r="A351" s="13"/>
      <c r="B351" s="233"/>
      <c r="C351" s="234"/>
      <c r="D351" s="235" t="s">
        <v>177</v>
      </c>
      <c r="E351" s="236" t="s">
        <v>19</v>
      </c>
      <c r="F351" s="237" t="s">
        <v>416</v>
      </c>
      <c r="G351" s="234"/>
      <c r="H351" s="238">
        <v>7.7999999999999998</v>
      </c>
      <c r="I351" s="239"/>
      <c r="J351" s="234"/>
      <c r="K351" s="234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177</v>
      </c>
      <c r="AU351" s="244" t="s">
        <v>173</v>
      </c>
      <c r="AV351" s="13" t="s">
        <v>78</v>
      </c>
      <c r="AW351" s="13" t="s">
        <v>31</v>
      </c>
      <c r="AX351" s="13" t="s">
        <v>69</v>
      </c>
      <c r="AY351" s="244" t="s">
        <v>163</v>
      </c>
    </row>
    <row r="352" s="14" customFormat="1">
      <c r="A352" s="14"/>
      <c r="B352" s="245"/>
      <c r="C352" s="246"/>
      <c r="D352" s="235" t="s">
        <v>177</v>
      </c>
      <c r="E352" s="247" t="s">
        <v>19</v>
      </c>
      <c r="F352" s="248" t="s">
        <v>179</v>
      </c>
      <c r="G352" s="246"/>
      <c r="H352" s="249">
        <v>7.7999999999999998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177</v>
      </c>
      <c r="AU352" s="255" t="s">
        <v>173</v>
      </c>
      <c r="AV352" s="14" t="s">
        <v>173</v>
      </c>
      <c r="AW352" s="14" t="s">
        <v>31</v>
      </c>
      <c r="AX352" s="14" t="s">
        <v>69</v>
      </c>
      <c r="AY352" s="255" t="s">
        <v>163</v>
      </c>
    </row>
    <row r="353" s="15" customFormat="1">
      <c r="A353" s="15"/>
      <c r="B353" s="256"/>
      <c r="C353" s="257"/>
      <c r="D353" s="235" t="s">
        <v>177</v>
      </c>
      <c r="E353" s="258" t="s">
        <v>19</v>
      </c>
      <c r="F353" s="259" t="s">
        <v>210</v>
      </c>
      <c r="G353" s="257"/>
      <c r="H353" s="260">
        <v>85.799999999999997</v>
      </c>
      <c r="I353" s="261"/>
      <c r="J353" s="257"/>
      <c r="K353" s="257"/>
      <c r="L353" s="262"/>
      <c r="M353" s="263"/>
      <c r="N353" s="264"/>
      <c r="O353" s="264"/>
      <c r="P353" s="264"/>
      <c r="Q353" s="264"/>
      <c r="R353" s="264"/>
      <c r="S353" s="264"/>
      <c r="T353" s="265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66" t="s">
        <v>177</v>
      </c>
      <c r="AU353" s="266" t="s">
        <v>173</v>
      </c>
      <c r="AV353" s="15" t="s">
        <v>172</v>
      </c>
      <c r="AW353" s="15" t="s">
        <v>31</v>
      </c>
      <c r="AX353" s="15" t="s">
        <v>76</v>
      </c>
      <c r="AY353" s="266" t="s">
        <v>163</v>
      </c>
    </row>
    <row r="354" s="2" customFormat="1" ht="24.15" customHeight="1">
      <c r="A354" s="40"/>
      <c r="B354" s="41"/>
      <c r="C354" s="215" t="s">
        <v>443</v>
      </c>
      <c r="D354" s="215" t="s">
        <v>167</v>
      </c>
      <c r="E354" s="216" t="s">
        <v>444</v>
      </c>
      <c r="F354" s="217" t="s">
        <v>445</v>
      </c>
      <c r="G354" s="218" t="s">
        <v>236</v>
      </c>
      <c r="H354" s="219">
        <v>85.799999999999997</v>
      </c>
      <c r="I354" s="220"/>
      <c r="J354" s="221">
        <f>ROUND(I354*H354,2)</f>
        <v>0</v>
      </c>
      <c r="K354" s="217" t="s">
        <v>171</v>
      </c>
      <c r="L354" s="46"/>
      <c r="M354" s="222" t="s">
        <v>19</v>
      </c>
      <c r="N354" s="223" t="s">
        <v>42</v>
      </c>
      <c r="O354" s="87"/>
      <c r="P354" s="224">
        <f>O354*H354</f>
        <v>0</v>
      </c>
      <c r="Q354" s="224">
        <v>0.0065599999999999999</v>
      </c>
      <c r="R354" s="224">
        <f>Q354*H354</f>
        <v>0.56284800000000001</v>
      </c>
      <c r="S354" s="224">
        <v>0</v>
      </c>
      <c r="T354" s="225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26" t="s">
        <v>172</v>
      </c>
      <c r="AT354" s="226" t="s">
        <v>167</v>
      </c>
      <c r="AU354" s="226" t="s">
        <v>173</v>
      </c>
      <c r="AY354" s="19" t="s">
        <v>163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19" t="s">
        <v>172</v>
      </c>
      <c r="BK354" s="227">
        <f>ROUND(I354*H354,2)</f>
        <v>0</v>
      </c>
      <c r="BL354" s="19" t="s">
        <v>172</v>
      </c>
      <c r="BM354" s="226" t="s">
        <v>446</v>
      </c>
    </row>
    <row r="355" s="2" customFormat="1">
      <c r="A355" s="40"/>
      <c r="B355" s="41"/>
      <c r="C355" s="42"/>
      <c r="D355" s="228" t="s">
        <v>175</v>
      </c>
      <c r="E355" s="42"/>
      <c r="F355" s="229" t="s">
        <v>447</v>
      </c>
      <c r="G355" s="42"/>
      <c r="H355" s="42"/>
      <c r="I355" s="230"/>
      <c r="J355" s="42"/>
      <c r="K355" s="42"/>
      <c r="L355" s="46"/>
      <c r="M355" s="231"/>
      <c r="N355" s="232"/>
      <c r="O355" s="87"/>
      <c r="P355" s="87"/>
      <c r="Q355" s="87"/>
      <c r="R355" s="87"/>
      <c r="S355" s="87"/>
      <c r="T355" s="88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175</v>
      </c>
      <c r="AU355" s="19" t="s">
        <v>173</v>
      </c>
    </row>
    <row r="356" s="16" customFormat="1">
      <c r="A356" s="16"/>
      <c r="B356" s="277"/>
      <c r="C356" s="278"/>
      <c r="D356" s="235" t="s">
        <v>177</v>
      </c>
      <c r="E356" s="279" t="s">
        <v>19</v>
      </c>
      <c r="F356" s="280" t="s">
        <v>414</v>
      </c>
      <c r="G356" s="278"/>
      <c r="H356" s="279" t="s">
        <v>19</v>
      </c>
      <c r="I356" s="281"/>
      <c r="J356" s="278"/>
      <c r="K356" s="278"/>
      <c r="L356" s="282"/>
      <c r="M356" s="283"/>
      <c r="N356" s="284"/>
      <c r="O356" s="284"/>
      <c r="P356" s="284"/>
      <c r="Q356" s="284"/>
      <c r="R356" s="284"/>
      <c r="S356" s="284"/>
      <c r="T356" s="285"/>
      <c r="U356" s="16"/>
      <c r="V356" s="16"/>
      <c r="W356" s="16"/>
      <c r="X356" s="16"/>
      <c r="Y356" s="16"/>
      <c r="Z356" s="16"/>
      <c r="AA356" s="16"/>
      <c r="AB356" s="16"/>
      <c r="AC356" s="16"/>
      <c r="AD356" s="16"/>
      <c r="AE356" s="16"/>
      <c r="AT356" s="286" t="s">
        <v>177</v>
      </c>
      <c r="AU356" s="286" t="s">
        <v>173</v>
      </c>
      <c r="AV356" s="16" t="s">
        <v>76</v>
      </c>
      <c r="AW356" s="16" t="s">
        <v>31</v>
      </c>
      <c r="AX356" s="16" t="s">
        <v>69</v>
      </c>
      <c r="AY356" s="286" t="s">
        <v>163</v>
      </c>
    </row>
    <row r="357" s="13" customFormat="1">
      <c r="A357" s="13"/>
      <c r="B357" s="233"/>
      <c r="C357" s="234"/>
      <c r="D357" s="235" t="s">
        <v>177</v>
      </c>
      <c r="E357" s="236" t="s">
        <v>19</v>
      </c>
      <c r="F357" s="237" t="s">
        <v>415</v>
      </c>
      <c r="G357" s="234"/>
      <c r="H357" s="238">
        <v>78</v>
      </c>
      <c r="I357" s="239"/>
      <c r="J357" s="234"/>
      <c r="K357" s="234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177</v>
      </c>
      <c r="AU357" s="244" t="s">
        <v>173</v>
      </c>
      <c r="AV357" s="13" t="s">
        <v>78</v>
      </c>
      <c r="AW357" s="13" t="s">
        <v>31</v>
      </c>
      <c r="AX357" s="13" t="s">
        <v>69</v>
      </c>
      <c r="AY357" s="244" t="s">
        <v>163</v>
      </c>
    </row>
    <row r="358" s="14" customFormat="1">
      <c r="A358" s="14"/>
      <c r="B358" s="245"/>
      <c r="C358" s="246"/>
      <c r="D358" s="235" t="s">
        <v>177</v>
      </c>
      <c r="E358" s="247" t="s">
        <v>19</v>
      </c>
      <c r="F358" s="248" t="s">
        <v>179</v>
      </c>
      <c r="G358" s="246"/>
      <c r="H358" s="249">
        <v>78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177</v>
      </c>
      <c r="AU358" s="255" t="s">
        <v>173</v>
      </c>
      <c r="AV358" s="14" t="s">
        <v>173</v>
      </c>
      <c r="AW358" s="14" t="s">
        <v>31</v>
      </c>
      <c r="AX358" s="14" t="s">
        <v>69</v>
      </c>
      <c r="AY358" s="255" t="s">
        <v>163</v>
      </c>
    </row>
    <row r="359" s="13" customFormat="1">
      <c r="A359" s="13"/>
      <c r="B359" s="233"/>
      <c r="C359" s="234"/>
      <c r="D359" s="235" t="s">
        <v>177</v>
      </c>
      <c r="E359" s="236" t="s">
        <v>19</v>
      </c>
      <c r="F359" s="237" t="s">
        <v>416</v>
      </c>
      <c r="G359" s="234"/>
      <c r="H359" s="238">
        <v>7.7999999999999998</v>
      </c>
      <c r="I359" s="239"/>
      <c r="J359" s="234"/>
      <c r="K359" s="234"/>
      <c r="L359" s="240"/>
      <c r="M359" s="241"/>
      <c r="N359" s="242"/>
      <c r="O359" s="242"/>
      <c r="P359" s="242"/>
      <c r="Q359" s="242"/>
      <c r="R359" s="242"/>
      <c r="S359" s="242"/>
      <c r="T359" s="243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4" t="s">
        <v>177</v>
      </c>
      <c r="AU359" s="244" t="s">
        <v>173</v>
      </c>
      <c r="AV359" s="13" t="s">
        <v>78</v>
      </c>
      <c r="AW359" s="13" t="s">
        <v>31</v>
      </c>
      <c r="AX359" s="13" t="s">
        <v>69</v>
      </c>
      <c r="AY359" s="244" t="s">
        <v>163</v>
      </c>
    </row>
    <row r="360" s="14" customFormat="1">
      <c r="A360" s="14"/>
      <c r="B360" s="245"/>
      <c r="C360" s="246"/>
      <c r="D360" s="235" t="s">
        <v>177</v>
      </c>
      <c r="E360" s="247" t="s">
        <v>19</v>
      </c>
      <c r="F360" s="248" t="s">
        <v>179</v>
      </c>
      <c r="G360" s="246"/>
      <c r="H360" s="249">
        <v>7.7999999999999998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177</v>
      </c>
      <c r="AU360" s="255" t="s">
        <v>173</v>
      </c>
      <c r="AV360" s="14" t="s">
        <v>173</v>
      </c>
      <c r="AW360" s="14" t="s">
        <v>31</v>
      </c>
      <c r="AX360" s="14" t="s">
        <v>69</v>
      </c>
      <c r="AY360" s="255" t="s">
        <v>163</v>
      </c>
    </row>
    <row r="361" s="15" customFormat="1">
      <c r="A361" s="15"/>
      <c r="B361" s="256"/>
      <c r="C361" s="257"/>
      <c r="D361" s="235" t="s">
        <v>177</v>
      </c>
      <c r="E361" s="258" t="s">
        <v>19</v>
      </c>
      <c r="F361" s="259" t="s">
        <v>210</v>
      </c>
      <c r="G361" s="257"/>
      <c r="H361" s="260">
        <v>85.799999999999997</v>
      </c>
      <c r="I361" s="261"/>
      <c r="J361" s="257"/>
      <c r="K361" s="257"/>
      <c r="L361" s="262"/>
      <c r="M361" s="263"/>
      <c r="N361" s="264"/>
      <c r="O361" s="264"/>
      <c r="P361" s="264"/>
      <c r="Q361" s="264"/>
      <c r="R361" s="264"/>
      <c r="S361" s="264"/>
      <c r="T361" s="265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66" t="s">
        <v>177</v>
      </c>
      <c r="AU361" s="266" t="s">
        <v>173</v>
      </c>
      <c r="AV361" s="15" t="s">
        <v>172</v>
      </c>
      <c r="AW361" s="15" t="s">
        <v>31</v>
      </c>
      <c r="AX361" s="15" t="s">
        <v>76</v>
      </c>
      <c r="AY361" s="266" t="s">
        <v>163</v>
      </c>
    </row>
    <row r="362" s="2" customFormat="1" ht="24.15" customHeight="1">
      <c r="A362" s="40"/>
      <c r="B362" s="41"/>
      <c r="C362" s="215" t="s">
        <v>448</v>
      </c>
      <c r="D362" s="215" t="s">
        <v>167</v>
      </c>
      <c r="E362" s="216" t="s">
        <v>449</v>
      </c>
      <c r="F362" s="217" t="s">
        <v>450</v>
      </c>
      <c r="G362" s="218" t="s">
        <v>236</v>
      </c>
      <c r="H362" s="219">
        <v>15.6</v>
      </c>
      <c r="I362" s="220"/>
      <c r="J362" s="221">
        <f>ROUND(I362*H362,2)</f>
        <v>0</v>
      </c>
      <c r="K362" s="217" t="s">
        <v>360</v>
      </c>
      <c r="L362" s="46"/>
      <c r="M362" s="222" t="s">
        <v>19</v>
      </c>
      <c r="N362" s="223" t="s">
        <v>42</v>
      </c>
      <c r="O362" s="87"/>
      <c r="P362" s="224">
        <f>O362*H362</f>
        <v>0</v>
      </c>
      <c r="Q362" s="224">
        <v>0.00628</v>
      </c>
      <c r="R362" s="224">
        <f>Q362*H362</f>
        <v>0.097968</v>
      </c>
      <c r="S362" s="224">
        <v>0</v>
      </c>
      <c r="T362" s="225">
        <f>S362*H362</f>
        <v>0</v>
      </c>
      <c r="U362" s="40"/>
      <c r="V362" s="40"/>
      <c r="W362" s="40"/>
      <c r="X362" s="40"/>
      <c r="Y362" s="40"/>
      <c r="Z362" s="40"/>
      <c r="AA362" s="40"/>
      <c r="AB362" s="40"/>
      <c r="AC362" s="40"/>
      <c r="AD362" s="40"/>
      <c r="AE362" s="40"/>
      <c r="AR362" s="226" t="s">
        <v>172</v>
      </c>
      <c r="AT362" s="226" t="s">
        <v>167</v>
      </c>
      <c r="AU362" s="226" t="s">
        <v>173</v>
      </c>
      <c r="AY362" s="19" t="s">
        <v>163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19" t="s">
        <v>172</v>
      </c>
      <c r="BK362" s="227">
        <f>ROUND(I362*H362,2)</f>
        <v>0</v>
      </c>
      <c r="BL362" s="19" t="s">
        <v>172</v>
      </c>
      <c r="BM362" s="226" t="s">
        <v>451</v>
      </c>
    </row>
    <row r="363" s="2" customFormat="1">
      <c r="A363" s="40"/>
      <c r="B363" s="41"/>
      <c r="C363" s="42"/>
      <c r="D363" s="228" t="s">
        <v>175</v>
      </c>
      <c r="E363" s="42"/>
      <c r="F363" s="229" t="s">
        <v>452</v>
      </c>
      <c r="G363" s="42"/>
      <c r="H363" s="42"/>
      <c r="I363" s="230"/>
      <c r="J363" s="42"/>
      <c r="K363" s="42"/>
      <c r="L363" s="46"/>
      <c r="M363" s="231"/>
      <c r="N363" s="232"/>
      <c r="O363" s="87"/>
      <c r="P363" s="87"/>
      <c r="Q363" s="87"/>
      <c r="R363" s="87"/>
      <c r="S363" s="87"/>
      <c r="T363" s="88"/>
      <c r="U363" s="40"/>
      <c r="V363" s="40"/>
      <c r="W363" s="40"/>
      <c r="X363" s="40"/>
      <c r="Y363" s="40"/>
      <c r="Z363" s="40"/>
      <c r="AA363" s="40"/>
      <c r="AB363" s="40"/>
      <c r="AC363" s="40"/>
      <c r="AD363" s="40"/>
      <c r="AE363" s="40"/>
      <c r="AT363" s="19" t="s">
        <v>175</v>
      </c>
      <c r="AU363" s="19" t="s">
        <v>173</v>
      </c>
    </row>
    <row r="364" s="13" customFormat="1">
      <c r="A364" s="13"/>
      <c r="B364" s="233"/>
      <c r="C364" s="234"/>
      <c r="D364" s="235" t="s">
        <v>177</v>
      </c>
      <c r="E364" s="236" t="s">
        <v>19</v>
      </c>
      <c r="F364" s="237" t="s">
        <v>453</v>
      </c>
      <c r="G364" s="234"/>
      <c r="H364" s="238">
        <v>15.6</v>
      </c>
      <c r="I364" s="239"/>
      <c r="J364" s="234"/>
      <c r="K364" s="234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177</v>
      </c>
      <c r="AU364" s="244" t="s">
        <v>173</v>
      </c>
      <c r="AV364" s="13" t="s">
        <v>78</v>
      </c>
      <c r="AW364" s="13" t="s">
        <v>31</v>
      </c>
      <c r="AX364" s="13" t="s">
        <v>69</v>
      </c>
      <c r="AY364" s="244" t="s">
        <v>163</v>
      </c>
    </row>
    <row r="365" s="14" customFormat="1">
      <c r="A365" s="14"/>
      <c r="B365" s="245"/>
      <c r="C365" s="246"/>
      <c r="D365" s="235" t="s">
        <v>177</v>
      </c>
      <c r="E365" s="247" t="s">
        <v>19</v>
      </c>
      <c r="F365" s="248" t="s">
        <v>179</v>
      </c>
      <c r="G365" s="246"/>
      <c r="H365" s="249">
        <v>15.6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177</v>
      </c>
      <c r="AU365" s="255" t="s">
        <v>173</v>
      </c>
      <c r="AV365" s="14" t="s">
        <v>173</v>
      </c>
      <c r="AW365" s="14" t="s">
        <v>31</v>
      </c>
      <c r="AX365" s="14" t="s">
        <v>76</v>
      </c>
      <c r="AY365" s="255" t="s">
        <v>163</v>
      </c>
    </row>
    <row r="366" s="2" customFormat="1" ht="16.5" customHeight="1">
      <c r="A366" s="40"/>
      <c r="B366" s="41"/>
      <c r="C366" s="215" t="s">
        <v>454</v>
      </c>
      <c r="D366" s="215" t="s">
        <v>167</v>
      </c>
      <c r="E366" s="216" t="s">
        <v>455</v>
      </c>
      <c r="F366" s="217" t="s">
        <v>456</v>
      </c>
      <c r="G366" s="218" t="s">
        <v>320</v>
      </c>
      <c r="H366" s="219">
        <v>4.7999999999999998</v>
      </c>
      <c r="I366" s="220"/>
      <c r="J366" s="221">
        <f>ROUND(I366*H366,2)</f>
        <v>0</v>
      </c>
      <c r="K366" s="217" t="s">
        <v>171</v>
      </c>
      <c r="L366" s="46"/>
      <c r="M366" s="222" t="s">
        <v>19</v>
      </c>
      <c r="N366" s="223" t="s">
        <v>42</v>
      </c>
      <c r="O366" s="87"/>
      <c r="P366" s="224">
        <f>O366*H366</f>
        <v>0</v>
      </c>
      <c r="Q366" s="224">
        <v>0.020646000000000001</v>
      </c>
      <c r="R366" s="224">
        <f>Q366*H366</f>
        <v>0.099100800000000003</v>
      </c>
      <c r="S366" s="224">
        <v>0</v>
      </c>
      <c r="T366" s="225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26" t="s">
        <v>172</v>
      </c>
      <c r="AT366" s="226" t="s">
        <v>167</v>
      </c>
      <c r="AU366" s="226" t="s">
        <v>173</v>
      </c>
      <c r="AY366" s="19" t="s">
        <v>163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19" t="s">
        <v>172</v>
      </c>
      <c r="BK366" s="227">
        <f>ROUND(I366*H366,2)</f>
        <v>0</v>
      </c>
      <c r="BL366" s="19" t="s">
        <v>172</v>
      </c>
      <c r="BM366" s="226" t="s">
        <v>457</v>
      </c>
    </row>
    <row r="367" s="2" customFormat="1">
      <c r="A367" s="40"/>
      <c r="B367" s="41"/>
      <c r="C367" s="42"/>
      <c r="D367" s="228" t="s">
        <v>175</v>
      </c>
      <c r="E367" s="42"/>
      <c r="F367" s="229" t="s">
        <v>458</v>
      </c>
      <c r="G367" s="42"/>
      <c r="H367" s="42"/>
      <c r="I367" s="230"/>
      <c r="J367" s="42"/>
      <c r="K367" s="42"/>
      <c r="L367" s="46"/>
      <c r="M367" s="231"/>
      <c r="N367" s="232"/>
      <c r="O367" s="87"/>
      <c r="P367" s="87"/>
      <c r="Q367" s="87"/>
      <c r="R367" s="87"/>
      <c r="S367" s="87"/>
      <c r="T367" s="88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175</v>
      </c>
      <c r="AU367" s="19" t="s">
        <v>173</v>
      </c>
    </row>
    <row r="368" s="13" customFormat="1">
      <c r="A368" s="13"/>
      <c r="B368" s="233"/>
      <c r="C368" s="234"/>
      <c r="D368" s="235" t="s">
        <v>177</v>
      </c>
      <c r="E368" s="236" t="s">
        <v>19</v>
      </c>
      <c r="F368" s="237" t="s">
        <v>459</v>
      </c>
      <c r="G368" s="234"/>
      <c r="H368" s="238">
        <v>2.3999999999999999</v>
      </c>
      <c r="I368" s="239"/>
      <c r="J368" s="234"/>
      <c r="K368" s="234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177</v>
      </c>
      <c r="AU368" s="244" t="s">
        <v>173</v>
      </c>
      <c r="AV368" s="13" t="s">
        <v>78</v>
      </c>
      <c r="AW368" s="13" t="s">
        <v>31</v>
      </c>
      <c r="AX368" s="13" t="s">
        <v>69</v>
      </c>
      <c r="AY368" s="244" t="s">
        <v>163</v>
      </c>
    </row>
    <row r="369" s="14" customFormat="1">
      <c r="A369" s="14"/>
      <c r="B369" s="245"/>
      <c r="C369" s="246"/>
      <c r="D369" s="235" t="s">
        <v>177</v>
      </c>
      <c r="E369" s="247" t="s">
        <v>19</v>
      </c>
      <c r="F369" s="248" t="s">
        <v>179</v>
      </c>
      <c r="G369" s="246"/>
      <c r="H369" s="249">
        <v>2.3999999999999999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177</v>
      </c>
      <c r="AU369" s="255" t="s">
        <v>173</v>
      </c>
      <c r="AV369" s="14" t="s">
        <v>173</v>
      </c>
      <c r="AW369" s="14" t="s">
        <v>31</v>
      </c>
      <c r="AX369" s="14" t="s">
        <v>69</v>
      </c>
      <c r="AY369" s="255" t="s">
        <v>163</v>
      </c>
    </row>
    <row r="370" s="13" customFormat="1">
      <c r="A370" s="13"/>
      <c r="B370" s="233"/>
      <c r="C370" s="234"/>
      <c r="D370" s="235" t="s">
        <v>177</v>
      </c>
      <c r="E370" s="236" t="s">
        <v>19</v>
      </c>
      <c r="F370" s="237" t="s">
        <v>460</v>
      </c>
      <c r="G370" s="234"/>
      <c r="H370" s="238">
        <v>2.3999999999999999</v>
      </c>
      <c r="I370" s="239"/>
      <c r="J370" s="234"/>
      <c r="K370" s="234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177</v>
      </c>
      <c r="AU370" s="244" t="s">
        <v>173</v>
      </c>
      <c r="AV370" s="13" t="s">
        <v>78</v>
      </c>
      <c r="AW370" s="13" t="s">
        <v>31</v>
      </c>
      <c r="AX370" s="13" t="s">
        <v>69</v>
      </c>
      <c r="AY370" s="244" t="s">
        <v>163</v>
      </c>
    </row>
    <row r="371" s="14" customFormat="1">
      <c r="A371" s="14"/>
      <c r="B371" s="245"/>
      <c r="C371" s="246"/>
      <c r="D371" s="235" t="s">
        <v>177</v>
      </c>
      <c r="E371" s="247" t="s">
        <v>19</v>
      </c>
      <c r="F371" s="248" t="s">
        <v>179</v>
      </c>
      <c r="G371" s="246"/>
      <c r="H371" s="249">
        <v>2.3999999999999999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177</v>
      </c>
      <c r="AU371" s="255" t="s">
        <v>173</v>
      </c>
      <c r="AV371" s="14" t="s">
        <v>173</v>
      </c>
      <c r="AW371" s="14" t="s">
        <v>31</v>
      </c>
      <c r="AX371" s="14" t="s">
        <v>69</v>
      </c>
      <c r="AY371" s="255" t="s">
        <v>163</v>
      </c>
    </row>
    <row r="372" s="15" customFormat="1">
      <c r="A372" s="15"/>
      <c r="B372" s="256"/>
      <c r="C372" s="257"/>
      <c r="D372" s="235" t="s">
        <v>177</v>
      </c>
      <c r="E372" s="258" t="s">
        <v>19</v>
      </c>
      <c r="F372" s="259" t="s">
        <v>210</v>
      </c>
      <c r="G372" s="257"/>
      <c r="H372" s="260">
        <v>4.7999999999999998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6" t="s">
        <v>177</v>
      </c>
      <c r="AU372" s="266" t="s">
        <v>173</v>
      </c>
      <c r="AV372" s="15" t="s">
        <v>172</v>
      </c>
      <c r="AW372" s="15" t="s">
        <v>31</v>
      </c>
      <c r="AX372" s="15" t="s">
        <v>76</v>
      </c>
      <c r="AY372" s="266" t="s">
        <v>163</v>
      </c>
    </row>
    <row r="373" s="2" customFormat="1" ht="24.15" customHeight="1">
      <c r="A373" s="40"/>
      <c r="B373" s="41"/>
      <c r="C373" s="215" t="s">
        <v>461</v>
      </c>
      <c r="D373" s="215" t="s">
        <v>167</v>
      </c>
      <c r="E373" s="216" t="s">
        <v>462</v>
      </c>
      <c r="F373" s="217" t="s">
        <v>463</v>
      </c>
      <c r="G373" s="218" t="s">
        <v>236</v>
      </c>
      <c r="H373" s="219">
        <v>32</v>
      </c>
      <c r="I373" s="220"/>
      <c r="J373" s="221">
        <f>ROUND(I373*H373,2)</f>
        <v>0</v>
      </c>
      <c r="K373" s="217" t="s">
        <v>171</v>
      </c>
      <c r="L373" s="46"/>
      <c r="M373" s="222" t="s">
        <v>19</v>
      </c>
      <c r="N373" s="223" t="s">
        <v>42</v>
      </c>
      <c r="O373" s="87"/>
      <c r="P373" s="224">
        <f>O373*H373</f>
        <v>0</v>
      </c>
      <c r="Q373" s="224">
        <v>0</v>
      </c>
      <c r="R373" s="224">
        <f>Q373*H373</f>
        <v>0</v>
      </c>
      <c r="S373" s="224">
        <v>0</v>
      </c>
      <c r="T373" s="225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26" t="s">
        <v>172</v>
      </c>
      <c r="AT373" s="226" t="s">
        <v>167</v>
      </c>
      <c r="AU373" s="226" t="s">
        <v>173</v>
      </c>
      <c r="AY373" s="19" t="s">
        <v>163</v>
      </c>
      <c r="BE373" s="227">
        <f>IF(N373="základní",J373,0)</f>
        <v>0</v>
      </c>
      <c r="BF373" s="227">
        <f>IF(N373="snížená",J373,0)</f>
        <v>0</v>
      </c>
      <c r="BG373" s="227">
        <f>IF(N373="zákl. přenesená",J373,0)</f>
        <v>0</v>
      </c>
      <c r="BH373" s="227">
        <f>IF(N373="sníž. přenesená",J373,0)</f>
        <v>0</v>
      </c>
      <c r="BI373" s="227">
        <f>IF(N373="nulová",J373,0)</f>
        <v>0</v>
      </c>
      <c r="BJ373" s="19" t="s">
        <v>172</v>
      </c>
      <c r="BK373" s="227">
        <f>ROUND(I373*H373,2)</f>
        <v>0</v>
      </c>
      <c r="BL373" s="19" t="s">
        <v>172</v>
      </c>
      <c r="BM373" s="226" t="s">
        <v>464</v>
      </c>
    </row>
    <row r="374" s="2" customFormat="1">
      <c r="A374" s="40"/>
      <c r="B374" s="41"/>
      <c r="C374" s="42"/>
      <c r="D374" s="228" t="s">
        <v>175</v>
      </c>
      <c r="E374" s="42"/>
      <c r="F374" s="229" t="s">
        <v>465</v>
      </c>
      <c r="G374" s="42"/>
      <c r="H374" s="42"/>
      <c r="I374" s="230"/>
      <c r="J374" s="42"/>
      <c r="K374" s="42"/>
      <c r="L374" s="46"/>
      <c r="M374" s="231"/>
      <c r="N374" s="232"/>
      <c r="O374" s="87"/>
      <c r="P374" s="87"/>
      <c r="Q374" s="87"/>
      <c r="R374" s="87"/>
      <c r="S374" s="87"/>
      <c r="T374" s="88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175</v>
      </c>
      <c r="AU374" s="19" t="s">
        <v>173</v>
      </c>
    </row>
    <row r="375" s="13" customFormat="1">
      <c r="A375" s="13"/>
      <c r="B375" s="233"/>
      <c r="C375" s="234"/>
      <c r="D375" s="235" t="s">
        <v>177</v>
      </c>
      <c r="E375" s="236" t="s">
        <v>19</v>
      </c>
      <c r="F375" s="237" t="s">
        <v>466</v>
      </c>
      <c r="G375" s="234"/>
      <c r="H375" s="238">
        <v>32</v>
      </c>
      <c r="I375" s="239"/>
      <c r="J375" s="234"/>
      <c r="K375" s="234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177</v>
      </c>
      <c r="AU375" s="244" t="s">
        <v>173</v>
      </c>
      <c r="AV375" s="13" t="s">
        <v>78</v>
      </c>
      <c r="AW375" s="13" t="s">
        <v>31</v>
      </c>
      <c r="AX375" s="13" t="s">
        <v>76</v>
      </c>
      <c r="AY375" s="244" t="s">
        <v>163</v>
      </c>
    </row>
    <row r="376" s="2" customFormat="1" ht="24.15" customHeight="1">
      <c r="A376" s="40"/>
      <c r="B376" s="41"/>
      <c r="C376" s="215" t="s">
        <v>467</v>
      </c>
      <c r="D376" s="215" t="s">
        <v>167</v>
      </c>
      <c r="E376" s="216" t="s">
        <v>468</v>
      </c>
      <c r="F376" s="217" t="s">
        <v>469</v>
      </c>
      <c r="G376" s="218" t="s">
        <v>236</v>
      </c>
      <c r="H376" s="219">
        <v>3.3599999999999999</v>
      </c>
      <c r="I376" s="220"/>
      <c r="J376" s="221">
        <f>ROUND(I376*H376,2)</f>
        <v>0</v>
      </c>
      <c r="K376" s="217" t="s">
        <v>171</v>
      </c>
      <c r="L376" s="46"/>
      <c r="M376" s="222" t="s">
        <v>19</v>
      </c>
      <c r="N376" s="223" t="s">
        <v>42</v>
      </c>
      <c r="O376" s="87"/>
      <c r="P376" s="224">
        <f>O376*H376</f>
        <v>0</v>
      </c>
      <c r="Q376" s="224">
        <v>0</v>
      </c>
      <c r="R376" s="224">
        <f>Q376*H376</f>
        <v>0</v>
      </c>
      <c r="S376" s="224">
        <v>0</v>
      </c>
      <c r="T376" s="225">
        <f>S376*H376</f>
        <v>0</v>
      </c>
      <c r="U376" s="40"/>
      <c r="V376" s="40"/>
      <c r="W376" s="40"/>
      <c r="X376" s="40"/>
      <c r="Y376" s="40"/>
      <c r="Z376" s="40"/>
      <c r="AA376" s="40"/>
      <c r="AB376" s="40"/>
      <c r="AC376" s="40"/>
      <c r="AD376" s="40"/>
      <c r="AE376" s="40"/>
      <c r="AR376" s="226" t="s">
        <v>172</v>
      </c>
      <c r="AT376" s="226" t="s">
        <v>167</v>
      </c>
      <c r="AU376" s="226" t="s">
        <v>173</v>
      </c>
      <c r="AY376" s="19" t="s">
        <v>163</v>
      </c>
      <c r="BE376" s="227">
        <f>IF(N376="základní",J376,0)</f>
        <v>0</v>
      </c>
      <c r="BF376" s="227">
        <f>IF(N376="snížená",J376,0)</f>
        <v>0</v>
      </c>
      <c r="BG376" s="227">
        <f>IF(N376="zákl. přenesená",J376,0)</f>
        <v>0</v>
      </c>
      <c r="BH376" s="227">
        <f>IF(N376="sníž. přenesená",J376,0)</f>
        <v>0</v>
      </c>
      <c r="BI376" s="227">
        <f>IF(N376="nulová",J376,0)</f>
        <v>0</v>
      </c>
      <c r="BJ376" s="19" t="s">
        <v>172</v>
      </c>
      <c r="BK376" s="227">
        <f>ROUND(I376*H376,2)</f>
        <v>0</v>
      </c>
      <c r="BL376" s="19" t="s">
        <v>172</v>
      </c>
      <c r="BM376" s="226" t="s">
        <v>470</v>
      </c>
    </row>
    <row r="377" s="2" customFormat="1">
      <c r="A377" s="40"/>
      <c r="B377" s="41"/>
      <c r="C377" s="42"/>
      <c r="D377" s="228" t="s">
        <v>175</v>
      </c>
      <c r="E377" s="42"/>
      <c r="F377" s="229" t="s">
        <v>471</v>
      </c>
      <c r="G377" s="42"/>
      <c r="H377" s="42"/>
      <c r="I377" s="230"/>
      <c r="J377" s="42"/>
      <c r="K377" s="42"/>
      <c r="L377" s="46"/>
      <c r="M377" s="231"/>
      <c r="N377" s="232"/>
      <c r="O377" s="87"/>
      <c r="P377" s="87"/>
      <c r="Q377" s="87"/>
      <c r="R377" s="87"/>
      <c r="S377" s="87"/>
      <c r="T377" s="88"/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T377" s="19" t="s">
        <v>175</v>
      </c>
      <c r="AU377" s="19" t="s">
        <v>173</v>
      </c>
    </row>
    <row r="378" s="13" customFormat="1">
      <c r="A378" s="13"/>
      <c r="B378" s="233"/>
      <c r="C378" s="234"/>
      <c r="D378" s="235" t="s">
        <v>177</v>
      </c>
      <c r="E378" s="236" t="s">
        <v>19</v>
      </c>
      <c r="F378" s="237" t="s">
        <v>472</v>
      </c>
      <c r="G378" s="234"/>
      <c r="H378" s="238">
        <v>3.3599999999999999</v>
      </c>
      <c r="I378" s="239"/>
      <c r="J378" s="234"/>
      <c r="K378" s="234"/>
      <c r="L378" s="240"/>
      <c r="M378" s="241"/>
      <c r="N378" s="242"/>
      <c r="O378" s="242"/>
      <c r="P378" s="242"/>
      <c r="Q378" s="242"/>
      <c r="R378" s="242"/>
      <c r="S378" s="242"/>
      <c r="T378" s="243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4" t="s">
        <v>177</v>
      </c>
      <c r="AU378" s="244" t="s">
        <v>173</v>
      </c>
      <c r="AV378" s="13" t="s">
        <v>78</v>
      </c>
      <c r="AW378" s="13" t="s">
        <v>31</v>
      </c>
      <c r="AX378" s="13" t="s">
        <v>69</v>
      </c>
      <c r="AY378" s="244" t="s">
        <v>163</v>
      </c>
    </row>
    <row r="379" s="14" customFormat="1">
      <c r="A379" s="14"/>
      <c r="B379" s="245"/>
      <c r="C379" s="246"/>
      <c r="D379" s="235" t="s">
        <v>177</v>
      </c>
      <c r="E379" s="247" t="s">
        <v>19</v>
      </c>
      <c r="F379" s="248" t="s">
        <v>179</v>
      </c>
      <c r="G379" s="246"/>
      <c r="H379" s="249">
        <v>3.3599999999999999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177</v>
      </c>
      <c r="AU379" s="255" t="s">
        <v>173</v>
      </c>
      <c r="AV379" s="14" t="s">
        <v>173</v>
      </c>
      <c r="AW379" s="14" t="s">
        <v>31</v>
      </c>
      <c r="AX379" s="14" t="s">
        <v>76</v>
      </c>
      <c r="AY379" s="255" t="s">
        <v>163</v>
      </c>
    </row>
    <row r="380" s="12" customFormat="1" ht="20.88" customHeight="1">
      <c r="A380" s="12"/>
      <c r="B380" s="199"/>
      <c r="C380" s="200"/>
      <c r="D380" s="201" t="s">
        <v>68</v>
      </c>
      <c r="E380" s="213" t="s">
        <v>473</v>
      </c>
      <c r="F380" s="213" t="s">
        <v>474</v>
      </c>
      <c r="G380" s="200"/>
      <c r="H380" s="200"/>
      <c r="I380" s="203"/>
      <c r="J380" s="214">
        <f>BK380</f>
        <v>0</v>
      </c>
      <c r="K380" s="200"/>
      <c r="L380" s="205"/>
      <c r="M380" s="206"/>
      <c r="N380" s="207"/>
      <c r="O380" s="207"/>
      <c r="P380" s="208">
        <f>SUM(P381:P388)</f>
        <v>0</v>
      </c>
      <c r="Q380" s="207"/>
      <c r="R380" s="208">
        <f>SUM(R381:R388)</f>
        <v>6.58551924</v>
      </c>
      <c r="S380" s="207"/>
      <c r="T380" s="209">
        <f>SUM(T381:T388)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0" t="s">
        <v>76</v>
      </c>
      <c r="AT380" s="211" t="s">
        <v>68</v>
      </c>
      <c r="AU380" s="211" t="s">
        <v>78</v>
      </c>
      <c r="AY380" s="210" t="s">
        <v>163</v>
      </c>
      <c r="BK380" s="212">
        <f>SUM(BK381:BK388)</f>
        <v>0</v>
      </c>
    </row>
    <row r="381" s="2" customFormat="1" ht="21.75" customHeight="1">
      <c r="A381" s="40"/>
      <c r="B381" s="41"/>
      <c r="C381" s="215" t="s">
        <v>475</v>
      </c>
      <c r="D381" s="215" t="s">
        <v>167</v>
      </c>
      <c r="E381" s="216" t="s">
        <v>476</v>
      </c>
      <c r="F381" s="217" t="s">
        <v>477</v>
      </c>
      <c r="G381" s="218" t="s">
        <v>170</v>
      </c>
      <c r="H381" s="219">
        <v>2.8620000000000001</v>
      </c>
      <c r="I381" s="220"/>
      <c r="J381" s="221">
        <f>ROUND(I381*H381,2)</f>
        <v>0</v>
      </c>
      <c r="K381" s="217" t="s">
        <v>171</v>
      </c>
      <c r="L381" s="46"/>
      <c r="M381" s="222" t="s">
        <v>19</v>
      </c>
      <c r="N381" s="223" t="s">
        <v>42</v>
      </c>
      <c r="O381" s="87"/>
      <c r="P381" s="224">
        <f>O381*H381</f>
        <v>0</v>
      </c>
      <c r="Q381" s="224">
        <v>2.3010199999999998</v>
      </c>
      <c r="R381" s="224">
        <f>Q381*H381</f>
        <v>6.58551924</v>
      </c>
      <c r="S381" s="224">
        <v>0</v>
      </c>
      <c r="T381" s="225">
        <f>S381*H381</f>
        <v>0</v>
      </c>
      <c r="U381" s="40"/>
      <c r="V381" s="40"/>
      <c r="W381" s="40"/>
      <c r="X381" s="40"/>
      <c r="Y381" s="40"/>
      <c r="Z381" s="40"/>
      <c r="AA381" s="40"/>
      <c r="AB381" s="40"/>
      <c r="AC381" s="40"/>
      <c r="AD381" s="40"/>
      <c r="AE381" s="40"/>
      <c r="AR381" s="226" t="s">
        <v>172</v>
      </c>
      <c r="AT381" s="226" t="s">
        <v>167</v>
      </c>
      <c r="AU381" s="226" t="s">
        <v>173</v>
      </c>
      <c r="AY381" s="19" t="s">
        <v>163</v>
      </c>
      <c r="BE381" s="227">
        <f>IF(N381="základní",J381,0)</f>
        <v>0</v>
      </c>
      <c r="BF381" s="227">
        <f>IF(N381="snížená",J381,0)</f>
        <v>0</v>
      </c>
      <c r="BG381" s="227">
        <f>IF(N381="zákl. přenesená",J381,0)</f>
        <v>0</v>
      </c>
      <c r="BH381" s="227">
        <f>IF(N381="sníž. přenesená",J381,0)</f>
        <v>0</v>
      </c>
      <c r="BI381" s="227">
        <f>IF(N381="nulová",J381,0)</f>
        <v>0</v>
      </c>
      <c r="BJ381" s="19" t="s">
        <v>172</v>
      </c>
      <c r="BK381" s="227">
        <f>ROUND(I381*H381,2)</f>
        <v>0</v>
      </c>
      <c r="BL381" s="19" t="s">
        <v>172</v>
      </c>
      <c r="BM381" s="226" t="s">
        <v>478</v>
      </c>
    </row>
    <row r="382" s="2" customFormat="1">
      <c r="A382" s="40"/>
      <c r="B382" s="41"/>
      <c r="C382" s="42"/>
      <c r="D382" s="228" t="s">
        <v>175</v>
      </c>
      <c r="E382" s="42"/>
      <c r="F382" s="229" t="s">
        <v>479</v>
      </c>
      <c r="G382" s="42"/>
      <c r="H382" s="42"/>
      <c r="I382" s="230"/>
      <c r="J382" s="42"/>
      <c r="K382" s="42"/>
      <c r="L382" s="46"/>
      <c r="M382" s="231"/>
      <c r="N382" s="232"/>
      <c r="O382" s="87"/>
      <c r="P382" s="87"/>
      <c r="Q382" s="87"/>
      <c r="R382" s="87"/>
      <c r="S382" s="87"/>
      <c r="T382" s="88"/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T382" s="19" t="s">
        <v>175</v>
      </c>
      <c r="AU382" s="19" t="s">
        <v>173</v>
      </c>
    </row>
    <row r="383" s="16" customFormat="1">
      <c r="A383" s="16"/>
      <c r="B383" s="277"/>
      <c r="C383" s="278"/>
      <c r="D383" s="235" t="s">
        <v>177</v>
      </c>
      <c r="E383" s="279" t="s">
        <v>19</v>
      </c>
      <c r="F383" s="280" t="s">
        <v>480</v>
      </c>
      <c r="G383" s="278"/>
      <c r="H383" s="279" t="s">
        <v>19</v>
      </c>
      <c r="I383" s="281"/>
      <c r="J383" s="278"/>
      <c r="K383" s="278"/>
      <c r="L383" s="282"/>
      <c r="M383" s="283"/>
      <c r="N383" s="284"/>
      <c r="O383" s="284"/>
      <c r="P383" s="284"/>
      <c r="Q383" s="284"/>
      <c r="R383" s="284"/>
      <c r="S383" s="284"/>
      <c r="T383" s="285"/>
      <c r="U383" s="16"/>
      <c r="V383" s="16"/>
      <c r="W383" s="16"/>
      <c r="X383" s="16"/>
      <c r="Y383" s="16"/>
      <c r="Z383" s="16"/>
      <c r="AA383" s="16"/>
      <c r="AB383" s="16"/>
      <c r="AC383" s="16"/>
      <c r="AD383" s="16"/>
      <c r="AE383" s="16"/>
      <c r="AT383" s="286" t="s">
        <v>177</v>
      </c>
      <c r="AU383" s="286" t="s">
        <v>173</v>
      </c>
      <c r="AV383" s="16" t="s">
        <v>76</v>
      </c>
      <c r="AW383" s="16" t="s">
        <v>31</v>
      </c>
      <c r="AX383" s="16" t="s">
        <v>69</v>
      </c>
      <c r="AY383" s="286" t="s">
        <v>163</v>
      </c>
    </row>
    <row r="384" s="13" customFormat="1">
      <c r="A384" s="13"/>
      <c r="B384" s="233"/>
      <c r="C384" s="234"/>
      <c r="D384" s="235" t="s">
        <v>177</v>
      </c>
      <c r="E384" s="236" t="s">
        <v>19</v>
      </c>
      <c r="F384" s="237" t="s">
        <v>481</v>
      </c>
      <c r="G384" s="234"/>
      <c r="H384" s="238">
        <v>0.58199999999999996</v>
      </c>
      <c r="I384" s="239"/>
      <c r="J384" s="234"/>
      <c r="K384" s="234"/>
      <c r="L384" s="240"/>
      <c r="M384" s="241"/>
      <c r="N384" s="242"/>
      <c r="O384" s="242"/>
      <c r="P384" s="242"/>
      <c r="Q384" s="242"/>
      <c r="R384" s="242"/>
      <c r="S384" s="242"/>
      <c r="T384" s="243"/>
      <c r="U384" s="13"/>
      <c r="V384" s="13"/>
      <c r="W384" s="13"/>
      <c r="X384" s="13"/>
      <c r="Y384" s="13"/>
      <c r="Z384" s="13"/>
      <c r="AA384" s="13"/>
      <c r="AB384" s="13"/>
      <c r="AC384" s="13"/>
      <c r="AD384" s="13"/>
      <c r="AE384" s="13"/>
      <c r="AT384" s="244" t="s">
        <v>177</v>
      </c>
      <c r="AU384" s="244" t="s">
        <v>173</v>
      </c>
      <c r="AV384" s="13" t="s">
        <v>78</v>
      </c>
      <c r="AW384" s="13" t="s">
        <v>31</v>
      </c>
      <c r="AX384" s="13" t="s">
        <v>69</v>
      </c>
      <c r="AY384" s="244" t="s">
        <v>163</v>
      </c>
    </row>
    <row r="385" s="14" customFormat="1">
      <c r="A385" s="14"/>
      <c r="B385" s="245"/>
      <c r="C385" s="246"/>
      <c r="D385" s="235" t="s">
        <v>177</v>
      </c>
      <c r="E385" s="247" t="s">
        <v>19</v>
      </c>
      <c r="F385" s="248" t="s">
        <v>179</v>
      </c>
      <c r="G385" s="246"/>
      <c r="H385" s="249">
        <v>0.58199999999999996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177</v>
      </c>
      <c r="AU385" s="255" t="s">
        <v>173</v>
      </c>
      <c r="AV385" s="14" t="s">
        <v>173</v>
      </c>
      <c r="AW385" s="14" t="s">
        <v>31</v>
      </c>
      <c r="AX385" s="14" t="s">
        <v>69</v>
      </c>
      <c r="AY385" s="255" t="s">
        <v>163</v>
      </c>
    </row>
    <row r="386" s="13" customFormat="1">
      <c r="A386" s="13"/>
      <c r="B386" s="233"/>
      <c r="C386" s="234"/>
      <c r="D386" s="235" t="s">
        <v>177</v>
      </c>
      <c r="E386" s="236" t="s">
        <v>19</v>
      </c>
      <c r="F386" s="237" t="s">
        <v>482</v>
      </c>
      <c r="G386" s="234"/>
      <c r="H386" s="238">
        <v>2.2799999999999998</v>
      </c>
      <c r="I386" s="239"/>
      <c r="J386" s="234"/>
      <c r="K386" s="234"/>
      <c r="L386" s="240"/>
      <c r="M386" s="241"/>
      <c r="N386" s="242"/>
      <c r="O386" s="242"/>
      <c r="P386" s="242"/>
      <c r="Q386" s="242"/>
      <c r="R386" s="242"/>
      <c r="S386" s="242"/>
      <c r="T386" s="243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44" t="s">
        <v>177</v>
      </c>
      <c r="AU386" s="244" t="s">
        <v>173</v>
      </c>
      <c r="AV386" s="13" t="s">
        <v>78</v>
      </c>
      <c r="AW386" s="13" t="s">
        <v>31</v>
      </c>
      <c r="AX386" s="13" t="s">
        <v>69</v>
      </c>
      <c r="AY386" s="244" t="s">
        <v>163</v>
      </c>
    </row>
    <row r="387" s="14" customFormat="1">
      <c r="A387" s="14"/>
      <c r="B387" s="245"/>
      <c r="C387" s="246"/>
      <c r="D387" s="235" t="s">
        <v>177</v>
      </c>
      <c r="E387" s="247" t="s">
        <v>19</v>
      </c>
      <c r="F387" s="248" t="s">
        <v>179</v>
      </c>
      <c r="G387" s="246"/>
      <c r="H387" s="249">
        <v>2.2799999999999998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177</v>
      </c>
      <c r="AU387" s="255" t="s">
        <v>173</v>
      </c>
      <c r="AV387" s="14" t="s">
        <v>173</v>
      </c>
      <c r="AW387" s="14" t="s">
        <v>31</v>
      </c>
      <c r="AX387" s="14" t="s">
        <v>69</v>
      </c>
      <c r="AY387" s="255" t="s">
        <v>163</v>
      </c>
    </row>
    <row r="388" s="15" customFormat="1">
      <c r="A388" s="15"/>
      <c r="B388" s="256"/>
      <c r="C388" s="257"/>
      <c r="D388" s="235" t="s">
        <v>177</v>
      </c>
      <c r="E388" s="258" t="s">
        <v>19</v>
      </c>
      <c r="F388" s="259" t="s">
        <v>210</v>
      </c>
      <c r="G388" s="257"/>
      <c r="H388" s="260">
        <v>2.8619999999999997</v>
      </c>
      <c r="I388" s="261"/>
      <c r="J388" s="257"/>
      <c r="K388" s="257"/>
      <c r="L388" s="262"/>
      <c r="M388" s="263"/>
      <c r="N388" s="264"/>
      <c r="O388" s="264"/>
      <c r="P388" s="264"/>
      <c r="Q388" s="264"/>
      <c r="R388" s="264"/>
      <c r="S388" s="264"/>
      <c r="T388" s="265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66" t="s">
        <v>177</v>
      </c>
      <c r="AU388" s="266" t="s">
        <v>173</v>
      </c>
      <c r="AV388" s="15" t="s">
        <v>172</v>
      </c>
      <c r="AW388" s="15" t="s">
        <v>31</v>
      </c>
      <c r="AX388" s="15" t="s">
        <v>76</v>
      </c>
      <c r="AY388" s="266" t="s">
        <v>163</v>
      </c>
    </row>
    <row r="389" s="12" customFormat="1" ht="22.8" customHeight="1">
      <c r="A389" s="12"/>
      <c r="B389" s="199"/>
      <c r="C389" s="200"/>
      <c r="D389" s="201" t="s">
        <v>68</v>
      </c>
      <c r="E389" s="213" t="s">
        <v>227</v>
      </c>
      <c r="F389" s="213" t="s">
        <v>483</v>
      </c>
      <c r="G389" s="200"/>
      <c r="H389" s="200"/>
      <c r="I389" s="203"/>
      <c r="J389" s="214">
        <f>BK389</f>
        <v>0</v>
      </c>
      <c r="K389" s="200"/>
      <c r="L389" s="205"/>
      <c r="M389" s="206"/>
      <c r="N389" s="207"/>
      <c r="O389" s="207"/>
      <c r="P389" s="208">
        <f>P390+P420+P433</f>
        <v>0</v>
      </c>
      <c r="Q389" s="207"/>
      <c r="R389" s="208">
        <f>R390+R420+R433</f>
        <v>0.037357100000000004</v>
      </c>
      <c r="S389" s="207"/>
      <c r="T389" s="209">
        <f>T390+T420+T433</f>
        <v>0.01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0" t="s">
        <v>76</v>
      </c>
      <c r="AT389" s="211" t="s">
        <v>68</v>
      </c>
      <c r="AU389" s="211" t="s">
        <v>76</v>
      </c>
      <c r="AY389" s="210" t="s">
        <v>163</v>
      </c>
      <c r="BK389" s="212">
        <f>BK390+BK420+BK433</f>
        <v>0</v>
      </c>
    </row>
    <row r="390" s="12" customFormat="1" ht="20.88" customHeight="1">
      <c r="A390" s="12"/>
      <c r="B390" s="199"/>
      <c r="C390" s="200"/>
      <c r="D390" s="201" t="s">
        <v>68</v>
      </c>
      <c r="E390" s="213" t="s">
        <v>484</v>
      </c>
      <c r="F390" s="213" t="s">
        <v>485</v>
      </c>
      <c r="G390" s="200"/>
      <c r="H390" s="200"/>
      <c r="I390" s="203"/>
      <c r="J390" s="214">
        <f>BK390</f>
        <v>0</v>
      </c>
      <c r="K390" s="200"/>
      <c r="L390" s="205"/>
      <c r="M390" s="206"/>
      <c r="N390" s="207"/>
      <c r="O390" s="207"/>
      <c r="P390" s="208">
        <f>SUM(P391:P419)</f>
        <v>0</v>
      </c>
      <c r="Q390" s="207"/>
      <c r="R390" s="208">
        <f>SUM(R391:R419)</f>
        <v>0</v>
      </c>
      <c r="S390" s="207"/>
      <c r="T390" s="209">
        <f>SUM(T391:T419)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0" t="s">
        <v>76</v>
      </c>
      <c r="AT390" s="211" t="s">
        <v>68</v>
      </c>
      <c r="AU390" s="211" t="s">
        <v>78</v>
      </c>
      <c r="AY390" s="210" t="s">
        <v>163</v>
      </c>
      <c r="BK390" s="212">
        <f>SUM(BK391:BK419)</f>
        <v>0</v>
      </c>
    </row>
    <row r="391" s="2" customFormat="1" ht="24.15" customHeight="1">
      <c r="A391" s="40"/>
      <c r="B391" s="41"/>
      <c r="C391" s="215" t="s">
        <v>486</v>
      </c>
      <c r="D391" s="215" t="s">
        <v>167</v>
      </c>
      <c r="E391" s="216" t="s">
        <v>487</v>
      </c>
      <c r="F391" s="217" t="s">
        <v>488</v>
      </c>
      <c r="G391" s="218" t="s">
        <v>236</v>
      </c>
      <c r="H391" s="219">
        <v>72</v>
      </c>
      <c r="I391" s="220"/>
      <c r="J391" s="221">
        <f>ROUND(I391*H391,2)</f>
        <v>0</v>
      </c>
      <c r="K391" s="217" t="s">
        <v>171</v>
      </c>
      <c r="L391" s="46"/>
      <c r="M391" s="222" t="s">
        <v>19</v>
      </c>
      <c r="N391" s="223" t="s">
        <v>42</v>
      </c>
      <c r="O391" s="87"/>
      <c r="P391" s="224">
        <f>O391*H391</f>
        <v>0</v>
      </c>
      <c r="Q391" s="224">
        <v>0</v>
      </c>
      <c r="R391" s="224">
        <f>Q391*H391</f>
        <v>0</v>
      </c>
      <c r="S391" s="224">
        <v>0</v>
      </c>
      <c r="T391" s="225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26" t="s">
        <v>172</v>
      </c>
      <c r="AT391" s="226" t="s">
        <v>167</v>
      </c>
      <c r="AU391" s="226" t="s">
        <v>173</v>
      </c>
      <c r="AY391" s="19" t="s">
        <v>163</v>
      </c>
      <c r="BE391" s="227">
        <f>IF(N391="základní",J391,0)</f>
        <v>0</v>
      </c>
      <c r="BF391" s="227">
        <f>IF(N391="snížená",J391,0)</f>
        <v>0</v>
      </c>
      <c r="BG391" s="227">
        <f>IF(N391="zákl. přenesená",J391,0)</f>
        <v>0</v>
      </c>
      <c r="BH391" s="227">
        <f>IF(N391="sníž. přenesená",J391,0)</f>
        <v>0</v>
      </c>
      <c r="BI391" s="227">
        <f>IF(N391="nulová",J391,0)</f>
        <v>0</v>
      </c>
      <c r="BJ391" s="19" t="s">
        <v>172</v>
      </c>
      <c r="BK391" s="227">
        <f>ROUND(I391*H391,2)</f>
        <v>0</v>
      </c>
      <c r="BL391" s="19" t="s">
        <v>172</v>
      </c>
      <c r="BM391" s="226" t="s">
        <v>489</v>
      </c>
    </row>
    <row r="392" s="2" customFormat="1">
      <c r="A392" s="40"/>
      <c r="B392" s="41"/>
      <c r="C392" s="42"/>
      <c r="D392" s="228" t="s">
        <v>175</v>
      </c>
      <c r="E392" s="42"/>
      <c r="F392" s="229" t="s">
        <v>490</v>
      </c>
      <c r="G392" s="42"/>
      <c r="H392" s="42"/>
      <c r="I392" s="230"/>
      <c r="J392" s="42"/>
      <c r="K392" s="42"/>
      <c r="L392" s="46"/>
      <c r="M392" s="231"/>
      <c r="N392" s="232"/>
      <c r="O392" s="87"/>
      <c r="P392" s="87"/>
      <c r="Q392" s="87"/>
      <c r="R392" s="87"/>
      <c r="S392" s="87"/>
      <c r="T392" s="88"/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T392" s="19" t="s">
        <v>175</v>
      </c>
      <c r="AU392" s="19" t="s">
        <v>173</v>
      </c>
    </row>
    <row r="393" s="13" customFormat="1">
      <c r="A393" s="13"/>
      <c r="B393" s="233"/>
      <c r="C393" s="234"/>
      <c r="D393" s="235" t="s">
        <v>177</v>
      </c>
      <c r="E393" s="236" t="s">
        <v>19</v>
      </c>
      <c r="F393" s="237" t="s">
        <v>491</v>
      </c>
      <c r="G393" s="234"/>
      <c r="H393" s="238">
        <v>72</v>
      </c>
      <c r="I393" s="239"/>
      <c r="J393" s="234"/>
      <c r="K393" s="234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177</v>
      </c>
      <c r="AU393" s="244" t="s">
        <v>173</v>
      </c>
      <c r="AV393" s="13" t="s">
        <v>78</v>
      </c>
      <c r="AW393" s="13" t="s">
        <v>31</v>
      </c>
      <c r="AX393" s="13" t="s">
        <v>69</v>
      </c>
      <c r="AY393" s="244" t="s">
        <v>163</v>
      </c>
    </row>
    <row r="394" s="14" customFormat="1">
      <c r="A394" s="14"/>
      <c r="B394" s="245"/>
      <c r="C394" s="246"/>
      <c r="D394" s="235" t="s">
        <v>177</v>
      </c>
      <c r="E394" s="247" t="s">
        <v>19</v>
      </c>
      <c r="F394" s="248" t="s">
        <v>179</v>
      </c>
      <c r="G394" s="246"/>
      <c r="H394" s="249">
        <v>72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177</v>
      </c>
      <c r="AU394" s="255" t="s">
        <v>173</v>
      </c>
      <c r="AV394" s="14" t="s">
        <v>173</v>
      </c>
      <c r="AW394" s="14" t="s">
        <v>31</v>
      </c>
      <c r="AX394" s="14" t="s">
        <v>69</v>
      </c>
      <c r="AY394" s="255" t="s">
        <v>163</v>
      </c>
    </row>
    <row r="395" s="15" customFormat="1">
      <c r="A395" s="15"/>
      <c r="B395" s="256"/>
      <c r="C395" s="257"/>
      <c r="D395" s="235" t="s">
        <v>177</v>
      </c>
      <c r="E395" s="258" t="s">
        <v>19</v>
      </c>
      <c r="F395" s="259" t="s">
        <v>210</v>
      </c>
      <c r="G395" s="257"/>
      <c r="H395" s="260">
        <v>72</v>
      </c>
      <c r="I395" s="261"/>
      <c r="J395" s="257"/>
      <c r="K395" s="257"/>
      <c r="L395" s="262"/>
      <c r="M395" s="263"/>
      <c r="N395" s="264"/>
      <c r="O395" s="264"/>
      <c r="P395" s="264"/>
      <c r="Q395" s="264"/>
      <c r="R395" s="264"/>
      <c r="S395" s="264"/>
      <c r="T395" s="265"/>
      <c r="U395" s="15"/>
      <c r="V395" s="15"/>
      <c r="W395" s="15"/>
      <c r="X395" s="15"/>
      <c r="Y395" s="15"/>
      <c r="Z395" s="15"/>
      <c r="AA395" s="15"/>
      <c r="AB395" s="15"/>
      <c r="AC395" s="15"/>
      <c r="AD395" s="15"/>
      <c r="AE395" s="15"/>
      <c r="AT395" s="266" t="s">
        <v>177</v>
      </c>
      <c r="AU395" s="266" t="s">
        <v>173</v>
      </c>
      <c r="AV395" s="15" t="s">
        <v>172</v>
      </c>
      <c r="AW395" s="15" t="s">
        <v>31</v>
      </c>
      <c r="AX395" s="15" t="s">
        <v>76</v>
      </c>
      <c r="AY395" s="266" t="s">
        <v>163</v>
      </c>
    </row>
    <row r="396" s="2" customFormat="1" ht="24.15" customHeight="1">
      <c r="A396" s="40"/>
      <c r="B396" s="41"/>
      <c r="C396" s="215" t="s">
        <v>492</v>
      </c>
      <c r="D396" s="215" t="s">
        <v>167</v>
      </c>
      <c r="E396" s="216" t="s">
        <v>493</v>
      </c>
      <c r="F396" s="217" t="s">
        <v>494</v>
      </c>
      <c r="G396" s="218" t="s">
        <v>236</v>
      </c>
      <c r="H396" s="219">
        <v>3240</v>
      </c>
      <c r="I396" s="220"/>
      <c r="J396" s="221">
        <f>ROUND(I396*H396,2)</f>
        <v>0</v>
      </c>
      <c r="K396" s="217" t="s">
        <v>171</v>
      </c>
      <c r="L396" s="46"/>
      <c r="M396" s="222" t="s">
        <v>19</v>
      </c>
      <c r="N396" s="223" t="s">
        <v>42</v>
      </c>
      <c r="O396" s="87"/>
      <c r="P396" s="224">
        <f>O396*H396</f>
        <v>0</v>
      </c>
      <c r="Q396" s="224">
        <v>0</v>
      </c>
      <c r="R396" s="224">
        <f>Q396*H396</f>
        <v>0</v>
      </c>
      <c r="S396" s="224">
        <v>0</v>
      </c>
      <c r="T396" s="225">
        <f>S396*H396</f>
        <v>0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26" t="s">
        <v>172</v>
      </c>
      <c r="AT396" s="226" t="s">
        <v>167</v>
      </c>
      <c r="AU396" s="226" t="s">
        <v>173</v>
      </c>
      <c r="AY396" s="19" t="s">
        <v>163</v>
      </c>
      <c r="BE396" s="227">
        <f>IF(N396="základní",J396,0)</f>
        <v>0</v>
      </c>
      <c r="BF396" s="227">
        <f>IF(N396="snížená",J396,0)</f>
        <v>0</v>
      </c>
      <c r="BG396" s="227">
        <f>IF(N396="zákl. přenesená",J396,0)</f>
        <v>0</v>
      </c>
      <c r="BH396" s="227">
        <f>IF(N396="sníž. přenesená",J396,0)</f>
        <v>0</v>
      </c>
      <c r="BI396" s="227">
        <f>IF(N396="nulová",J396,0)</f>
        <v>0</v>
      </c>
      <c r="BJ396" s="19" t="s">
        <v>172</v>
      </c>
      <c r="BK396" s="227">
        <f>ROUND(I396*H396,2)</f>
        <v>0</v>
      </c>
      <c r="BL396" s="19" t="s">
        <v>172</v>
      </c>
      <c r="BM396" s="226" t="s">
        <v>495</v>
      </c>
    </row>
    <row r="397" s="2" customFormat="1">
      <c r="A397" s="40"/>
      <c r="B397" s="41"/>
      <c r="C397" s="42"/>
      <c r="D397" s="228" t="s">
        <v>175</v>
      </c>
      <c r="E397" s="42"/>
      <c r="F397" s="229" t="s">
        <v>496</v>
      </c>
      <c r="G397" s="42"/>
      <c r="H397" s="42"/>
      <c r="I397" s="230"/>
      <c r="J397" s="42"/>
      <c r="K397" s="42"/>
      <c r="L397" s="46"/>
      <c r="M397" s="231"/>
      <c r="N397" s="232"/>
      <c r="O397" s="87"/>
      <c r="P397" s="87"/>
      <c r="Q397" s="87"/>
      <c r="R397" s="87"/>
      <c r="S397" s="87"/>
      <c r="T397" s="88"/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T397" s="19" t="s">
        <v>175</v>
      </c>
      <c r="AU397" s="19" t="s">
        <v>173</v>
      </c>
    </row>
    <row r="398" s="13" customFormat="1">
      <c r="A398" s="13"/>
      <c r="B398" s="233"/>
      <c r="C398" s="234"/>
      <c r="D398" s="235" t="s">
        <v>177</v>
      </c>
      <c r="E398" s="236" t="s">
        <v>19</v>
      </c>
      <c r="F398" s="237" t="s">
        <v>497</v>
      </c>
      <c r="G398" s="234"/>
      <c r="H398" s="238">
        <v>3240</v>
      </c>
      <c r="I398" s="239"/>
      <c r="J398" s="234"/>
      <c r="K398" s="234"/>
      <c r="L398" s="240"/>
      <c r="M398" s="241"/>
      <c r="N398" s="242"/>
      <c r="O398" s="242"/>
      <c r="P398" s="242"/>
      <c r="Q398" s="242"/>
      <c r="R398" s="242"/>
      <c r="S398" s="242"/>
      <c r="T398" s="243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4" t="s">
        <v>177</v>
      </c>
      <c r="AU398" s="244" t="s">
        <v>173</v>
      </c>
      <c r="AV398" s="13" t="s">
        <v>78</v>
      </c>
      <c r="AW398" s="13" t="s">
        <v>31</v>
      </c>
      <c r="AX398" s="13" t="s">
        <v>76</v>
      </c>
      <c r="AY398" s="244" t="s">
        <v>163</v>
      </c>
    </row>
    <row r="399" s="2" customFormat="1" ht="24.15" customHeight="1">
      <c r="A399" s="40"/>
      <c r="B399" s="41"/>
      <c r="C399" s="215" t="s">
        <v>498</v>
      </c>
      <c r="D399" s="215" t="s">
        <v>167</v>
      </c>
      <c r="E399" s="216" t="s">
        <v>499</v>
      </c>
      <c r="F399" s="217" t="s">
        <v>500</v>
      </c>
      <c r="G399" s="218" t="s">
        <v>236</v>
      </c>
      <c r="H399" s="219">
        <v>72</v>
      </c>
      <c r="I399" s="220"/>
      <c r="J399" s="221">
        <f>ROUND(I399*H399,2)</f>
        <v>0</v>
      </c>
      <c r="K399" s="217" t="s">
        <v>171</v>
      </c>
      <c r="L399" s="46"/>
      <c r="M399" s="222" t="s">
        <v>19</v>
      </c>
      <c r="N399" s="223" t="s">
        <v>42</v>
      </c>
      <c r="O399" s="87"/>
      <c r="P399" s="224">
        <f>O399*H399</f>
        <v>0</v>
      </c>
      <c r="Q399" s="224">
        <v>0</v>
      </c>
      <c r="R399" s="224">
        <f>Q399*H399</f>
        <v>0</v>
      </c>
      <c r="S399" s="224">
        <v>0</v>
      </c>
      <c r="T399" s="225">
        <f>S399*H399</f>
        <v>0</v>
      </c>
      <c r="U399" s="40"/>
      <c r="V399" s="40"/>
      <c r="W399" s="40"/>
      <c r="X399" s="40"/>
      <c r="Y399" s="40"/>
      <c r="Z399" s="40"/>
      <c r="AA399" s="40"/>
      <c r="AB399" s="40"/>
      <c r="AC399" s="40"/>
      <c r="AD399" s="40"/>
      <c r="AE399" s="40"/>
      <c r="AR399" s="226" t="s">
        <v>172</v>
      </c>
      <c r="AT399" s="226" t="s">
        <v>167</v>
      </c>
      <c r="AU399" s="226" t="s">
        <v>173</v>
      </c>
      <c r="AY399" s="19" t="s">
        <v>163</v>
      </c>
      <c r="BE399" s="227">
        <f>IF(N399="základní",J399,0)</f>
        <v>0</v>
      </c>
      <c r="BF399" s="227">
        <f>IF(N399="snížená",J399,0)</f>
        <v>0</v>
      </c>
      <c r="BG399" s="227">
        <f>IF(N399="zákl. přenesená",J399,0)</f>
        <v>0</v>
      </c>
      <c r="BH399" s="227">
        <f>IF(N399="sníž. přenesená",J399,0)</f>
        <v>0</v>
      </c>
      <c r="BI399" s="227">
        <f>IF(N399="nulová",J399,0)</f>
        <v>0</v>
      </c>
      <c r="BJ399" s="19" t="s">
        <v>172</v>
      </c>
      <c r="BK399" s="227">
        <f>ROUND(I399*H399,2)</f>
        <v>0</v>
      </c>
      <c r="BL399" s="19" t="s">
        <v>172</v>
      </c>
      <c r="BM399" s="226" t="s">
        <v>501</v>
      </c>
    </row>
    <row r="400" s="2" customFormat="1">
      <c r="A400" s="40"/>
      <c r="B400" s="41"/>
      <c r="C400" s="42"/>
      <c r="D400" s="228" t="s">
        <v>175</v>
      </c>
      <c r="E400" s="42"/>
      <c r="F400" s="229" t="s">
        <v>502</v>
      </c>
      <c r="G400" s="42"/>
      <c r="H400" s="42"/>
      <c r="I400" s="230"/>
      <c r="J400" s="42"/>
      <c r="K400" s="42"/>
      <c r="L400" s="46"/>
      <c r="M400" s="231"/>
      <c r="N400" s="232"/>
      <c r="O400" s="87"/>
      <c r="P400" s="87"/>
      <c r="Q400" s="87"/>
      <c r="R400" s="87"/>
      <c r="S400" s="87"/>
      <c r="T400" s="88"/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T400" s="19" t="s">
        <v>175</v>
      </c>
      <c r="AU400" s="19" t="s">
        <v>173</v>
      </c>
    </row>
    <row r="401" s="13" customFormat="1">
      <c r="A401" s="13"/>
      <c r="B401" s="233"/>
      <c r="C401" s="234"/>
      <c r="D401" s="235" t="s">
        <v>177</v>
      </c>
      <c r="E401" s="236" t="s">
        <v>19</v>
      </c>
      <c r="F401" s="237" t="s">
        <v>503</v>
      </c>
      <c r="G401" s="234"/>
      <c r="H401" s="238">
        <v>72</v>
      </c>
      <c r="I401" s="239"/>
      <c r="J401" s="234"/>
      <c r="K401" s="234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177</v>
      </c>
      <c r="AU401" s="244" t="s">
        <v>173</v>
      </c>
      <c r="AV401" s="13" t="s">
        <v>78</v>
      </c>
      <c r="AW401" s="13" t="s">
        <v>31</v>
      </c>
      <c r="AX401" s="13" t="s">
        <v>76</v>
      </c>
      <c r="AY401" s="244" t="s">
        <v>163</v>
      </c>
    </row>
    <row r="402" s="2" customFormat="1" ht="16.5" customHeight="1">
      <c r="A402" s="40"/>
      <c r="B402" s="41"/>
      <c r="C402" s="215" t="s">
        <v>504</v>
      </c>
      <c r="D402" s="215" t="s">
        <v>167</v>
      </c>
      <c r="E402" s="216" t="s">
        <v>505</v>
      </c>
      <c r="F402" s="217" t="s">
        <v>506</v>
      </c>
      <c r="G402" s="218" t="s">
        <v>236</v>
      </c>
      <c r="H402" s="219">
        <v>72</v>
      </c>
      <c r="I402" s="220"/>
      <c r="J402" s="221">
        <f>ROUND(I402*H402,2)</f>
        <v>0</v>
      </c>
      <c r="K402" s="217" t="s">
        <v>171</v>
      </c>
      <c r="L402" s="46"/>
      <c r="M402" s="222" t="s">
        <v>19</v>
      </c>
      <c r="N402" s="223" t="s">
        <v>42</v>
      </c>
      <c r="O402" s="87"/>
      <c r="P402" s="224">
        <f>O402*H402</f>
        <v>0</v>
      </c>
      <c r="Q402" s="224">
        <v>0</v>
      </c>
      <c r="R402" s="224">
        <f>Q402*H402</f>
        <v>0</v>
      </c>
      <c r="S402" s="224">
        <v>0</v>
      </c>
      <c r="T402" s="225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26" t="s">
        <v>172</v>
      </c>
      <c r="AT402" s="226" t="s">
        <v>167</v>
      </c>
      <c r="AU402" s="226" t="s">
        <v>173</v>
      </c>
      <c r="AY402" s="19" t="s">
        <v>163</v>
      </c>
      <c r="BE402" s="227">
        <f>IF(N402="základní",J402,0)</f>
        <v>0</v>
      </c>
      <c r="BF402" s="227">
        <f>IF(N402="snížená",J402,0)</f>
        <v>0</v>
      </c>
      <c r="BG402" s="227">
        <f>IF(N402="zákl. přenesená",J402,0)</f>
        <v>0</v>
      </c>
      <c r="BH402" s="227">
        <f>IF(N402="sníž. přenesená",J402,0)</f>
        <v>0</v>
      </c>
      <c r="BI402" s="227">
        <f>IF(N402="nulová",J402,0)</f>
        <v>0</v>
      </c>
      <c r="BJ402" s="19" t="s">
        <v>172</v>
      </c>
      <c r="BK402" s="227">
        <f>ROUND(I402*H402,2)</f>
        <v>0</v>
      </c>
      <c r="BL402" s="19" t="s">
        <v>172</v>
      </c>
      <c r="BM402" s="226" t="s">
        <v>507</v>
      </c>
    </row>
    <row r="403" s="2" customFormat="1">
      <c r="A403" s="40"/>
      <c r="B403" s="41"/>
      <c r="C403" s="42"/>
      <c r="D403" s="228" t="s">
        <v>175</v>
      </c>
      <c r="E403" s="42"/>
      <c r="F403" s="229" t="s">
        <v>508</v>
      </c>
      <c r="G403" s="42"/>
      <c r="H403" s="42"/>
      <c r="I403" s="230"/>
      <c r="J403" s="42"/>
      <c r="K403" s="42"/>
      <c r="L403" s="46"/>
      <c r="M403" s="231"/>
      <c r="N403" s="232"/>
      <c r="O403" s="87"/>
      <c r="P403" s="87"/>
      <c r="Q403" s="87"/>
      <c r="R403" s="87"/>
      <c r="S403" s="87"/>
      <c r="T403" s="88"/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T403" s="19" t="s">
        <v>175</v>
      </c>
      <c r="AU403" s="19" t="s">
        <v>173</v>
      </c>
    </row>
    <row r="404" s="13" customFormat="1">
      <c r="A404" s="13"/>
      <c r="B404" s="233"/>
      <c r="C404" s="234"/>
      <c r="D404" s="235" t="s">
        <v>177</v>
      </c>
      <c r="E404" s="236" t="s">
        <v>19</v>
      </c>
      <c r="F404" s="237" t="s">
        <v>503</v>
      </c>
      <c r="G404" s="234"/>
      <c r="H404" s="238">
        <v>72</v>
      </c>
      <c r="I404" s="239"/>
      <c r="J404" s="234"/>
      <c r="K404" s="234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177</v>
      </c>
      <c r="AU404" s="244" t="s">
        <v>173</v>
      </c>
      <c r="AV404" s="13" t="s">
        <v>78</v>
      </c>
      <c r="AW404" s="13" t="s">
        <v>31</v>
      </c>
      <c r="AX404" s="13" t="s">
        <v>76</v>
      </c>
      <c r="AY404" s="244" t="s">
        <v>163</v>
      </c>
    </row>
    <row r="405" s="2" customFormat="1" ht="16.5" customHeight="1">
      <c r="A405" s="40"/>
      <c r="B405" s="41"/>
      <c r="C405" s="215" t="s">
        <v>509</v>
      </c>
      <c r="D405" s="215" t="s">
        <v>167</v>
      </c>
      <c r="E405" s="216" t="s">
        <v>510</v>
      </c>
      <c r="F405" s="217" t="s">
        <v>511</v>
      </c>
      <c r="G405" s="218" t="s">
        <v>236</v>
      </c>
      <c r="H405" s="219">
        <v>3240</v>
      </c>
      <c r="I405" s="220"/>
      <c r="J405" s="221">
        <f>ROUND(I405*H405,2)</f>
        <v>0</v>
      </c>
      <c r="K405" s="217" t="s">
        <v>171</v>
      </c>
      <c r="L405" s="46"/>
      <c r="M405" s="222" t="s">
        <v>19</v>
      </c>
      <c r="N405" s="223" t="s">
        <v>42</v>
      </c>
      <c r="O405" s="87"/>
      <c r="P405" s="224">
        <f>O405*H405</f>
        <v>0</v>
      </c>
      <c r="Q405" s="224">
        <v>0</v>
      </c>
      <c r="R405" s="224">
        <f>Q405*H405</f>
        <v>0</v>
      </c>
      <c r="S405" s="224">
        <v>0</v>
      </c>
      <c r="T405" s="225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26" t="s">
        <v>172</v>
      </c>
      <c r="AT405" s="226" t="s">
        <v>167</v>
      </c>
      <c r="AU405" s="226" t="s">
        <v>173</v>
      </c>
      <c r="AY405" s="19" t="s">
        <v>163</v>
      </c>
      <c r="BE405" s="227">
        <f>IF(N405="základní",J405,0)</f>
        <v>0</v>
      </c>
      <c r="BF405" s="227">
        <f>IF(N405="snížená",J405,0)</f>
        <v>0</v>
      </c>
      <c r="BG405" s="227">
        <f>IF(N405="zákl. přenesená",J405,0)</f>
        <v>0</v>
      </c>
      <c r="BH405" s="227">
        <f>IF(N405="sníž. přenesená",J405,0)</f>
        <v>0</v>
      </c>
      <c r="BI405" s="227">
        <f>IF(N405="nulová",J405,0)</f>
        <v>0</v>
      </c>
      <c r="BJ405" s="19" t="s">
        <v>172</v>
      </c>
      <c r="BK405" s="227">
        <f>ROUND(I405*H405,2)</f>
        <v>0</v>
      </c>
      <c r="BL405" s="19" t="s">
        <v>172</v>
      </c>
      <c r="BM405" s="226" t="s">
        <v>512</v>
      </c>
    </row>
    <row r="406" s="2" customFormat="1">
      <c r="A406" s="40"/>
      <c r="B406" s="41"/>
      <c r="C406" s="42"/>
      <c r="D406" s="228" t="s">
        <v>175</v>
      </c>
      <c r="E406" s="42"/>
      <c r="F406" s="229" t="s">
        <v>513</v>
      </c>
      <c r="G406" s="42"/>
      <c r="H406" s="42"/>
      <c r="I406" s="230"/>
      <c r="J406" s="42"/>
      <c r="K406" s="42"/>
      <c r="L406" s="46"/>
      <c r="M406" s="231"/>
      <c r="N406" s="232"/>
      <c r="O406" s="87"/>
      <c r="P406" s="87"/>
      <c r="Q406" s="87"/>
      <c r="R406" s="87"/>
      <c r="S406" s="87"/>
      <c r="T406" s="88"/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T406" s="19" t="s">
        <v>175</v>
      </c>
      <c r="AU406" s="19" t="s">
        <v>173</v>
      </c>
    </row>
    <row r="407" s="13" customFormat="1">
      <c r="A407" s="13"/>
      <c r="B407" s="233"/>
      <c r="C407" s="234"/>
      <c r="D407" s="235" t="s">
        <v>177</v>
      </c>
      <c r="E407" s="236" t="s">
        <v>19</v>
      </c>
      <c r="F407" s="237" t="s">
        <v>497</v>
      </c>
      <c r="G407" s="234"/>
      <c r="H407" s="238">
        <v>3240</v>
      </c>
      <c r="I407" s="239"/>
      <c r="J407" s="234"/>
      <c r="K407" s="234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177</v>
      </c>
      <c r="AU407" s="244" t="s">
        <v>173</v>
      </c>
      <c r="AV407" s="13" t="s">
        <v>78</v>
      </c>
      <c r="AW407" s="13" t="s">
        <v>31</v>
      </c>
      <c r="AX407" s="13" t="s">
        <v>76</v>
      </c>
      <c r="AY407" s="244" t="s">
        <v>163</v>
      </c>
    </row>
    <row r="408" s="2" customFormat="1" ht="16.5" customHeight="1">
      <c r="A408" s="40"/>
      <c r="B408" s="41"/>
      <c r="C408" s="215" t="s">
        <v>514</v>
      </c>
      <c r="D408" s="215" t="s">
        <v>167</v>
      </c>
      <c r="E408" s="216" t="s">
        <v>515</v>
      </c>
      <c r="F408" s="217" t="s">
        <v>516</v>
      </c>
      <c r="G408" s="218" t="s">
        <v>236</v>
      </c>
      <c r="H408" s="219">
        <v>72</v>
      </c>
      <c r="I408" s="220"/>
      <c r="J408" s="221">
        <f>ROUND(I408*H408,2)</f>
        <v>0</v>
      </c>
      <c r="K408" s="217" t="s">
        <v>171</v>
      </c>
      <c r="L408" s="46"/>
      <c r="M408" s="222" t="s">
        <v>19</v>
      </c>
      <c r="N408" s="223" t="s">
        <v>42</v>
      </c>
      <c r="O408" s="87"/>
      <c r="P408" s="224">
        <f>O408*H408</f>
        <v>0</v>
      </c>
      <c r="Q408" s="224">
        <v>0</v>
      </c>
      <c r="R408" s="224">
        <f>Q408*H408</f>
        <v>0</v>
      </c>
      <c r="S408" s="224">
        <v>0</v>
      </c>
      <c r="T408" s="225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26" t="s">
        <v>172</v>
      </c>
      <c r="AT408" s="226" t="s">
        <v>167</v>
      </c>
      <c r="AU408" s="226" t="s">
        <v>173</v>
      </c>
      <c r="AY408" s="19" t="s">
        <v>163</v>
      </c>
      <c r="BE408" s="227">
        <f>IF(N408="základní",J408,0)</f>
        <v>0</v>
      </c>
      <c r="BF408" s="227">
        <f>IF(N408="snížená",J408,0)</f>
        <v>0</v>
      </c>
      <c r="BG408" s="227">
        <f>IF(N408="zákl. přenesená",J408,0)</f>
        <v>0</v>
      </c>
      <c r="BH408" s="227">
        <f>IF(N408="sníž. přenesená",J408,0)</f>
        <v>0</v>
      </c>
      <c r="BI408" s="227">
        <f>IF(N408="nulová",J408,0)</f>
        <v>0</v>
      </c>
      <c r="BJ408" s="19" t="s">
        <v>172</v>
      </c>
      <c r="BK408" s="227">
        <f>ROUND(I408*H408,2)</f>
        <v>0</v>
      </c>
      <c r="BL408" s="19" t="s">
        <v>172</v>
      </c>
      <c r="BM408" s="226" t="s">
        <v>517</v>
      </c>
    </row>
    <row r="409" s="2" customFormat="1">
      <c r="A409" s="40"/>
      <c r="B409" s="41"/>
      <c r="C409" s="42"/>
      <c r="D409" s="228" t="s">
        <v>175</v>
      </c>
      <c r="E409" s="42"/>
      <c r="F409" s="229" t="s">
        <v>518</v>
      </c>
      <c r="G409" s="42"/>
      <c r="H409" s="42"/>
      <c r="I409" s="230"/>
      <c r="J409" s="42"/>
      <c r="K409" s="42"/>
      <c r="L409" s="46"/>
      <c r="M409" s="231"/>
      <c r="N409" s="232"/>
      <c r="O409" s="87"/>
      <c r="P409" s="87"/>
      <c r="Q409" s="87"/>
      <c r="R409" s="87"/>
      <c r="S409" s="87"/>
      <c r="T409" s="88"/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T409" s="19" t="s">
        <v>175</v>
      </c>
      <c r="AU409" s="19" t="s">
        <v>173</v>
      </c>
    </row>
    <row r="410" s="13" customFormat="1">
      <c r="A410" s="13"/>
      <c r="B410" s="233"/>
      <c r="C410" s="234"/>
      <c r="D410" s="235" t="s">
        <v>177</v>
      </c>
      <c r="E410" s="236" t="s">
        <v>19</v>
      </c>
      <c r="F410" s="237" t="s">
        <v>503</v>
      </c>
      <c r="G410" s="234"/>
      <c r="H410" s="238">
        <v>72</v>
      </c>
      <c r="I410" s="239"/>
      <c r="J410" s="234"/>
      <c r="K410" s="234"/>
      <c r="L410" s="240"/>
      <c r="M410" s="241"/>
      <c r="N410" s="242"/>
      <c r="O410" s="242"/>
      <c r="P410" s="242"/>
      <c r="Q410" s="242"/>
      <c r="R410" s="242"/>
      <c r="S410" s="242"/>
      <c r="T410" s="243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4" t="s">
        <v>177</v>
      </c>
      <c r="AU410" s="244" t="s">
        <v>173</v>
      </c>
      <c r="AV410" s="13" t="s">
        <v>78</v>
      </c>
      <c r="AW410" s="13" t="s">
        <v>31</v>
      </c>
      <c r="AX410" s="13" t="s">
        <v>76</v>
      </c>
      <c r="AY410" s="244" t="s">
        <v>163</v>
      </c>
    </row>
    <row r="411" s="2" customFormat="1" ht="24.15" customHeight="1">
      <c r="A411" s="40"/>
      <c r="B411" s="41"/>
      <c r="C411" s="215" t="s">
        <v>519</v>
      </c>
      <c r="D411" s="215" t="s">
        <v>167</v>
      </c>
      <c r="E411" s="216" t="s">
        <v>520</v>
      </c>
      <c r="F411" s="217" t="s">
        <v>521</v>
      </c>
      <c r="G411" s="218" t="s">
        <v>522</v>
      </c>
      <c r="H411" s="219">
        <v>1</v>
      </c>
      <c r="I411" s="220"/>
      <c r="J411" s="221">
        <f>ROUND(I411*H411,2)</f>
        <v>0</v>
      </c>
      <c r="K411" s="217" t="s">
        <v>171</v>
      </c>
      <c r="L411" s="46"/>
      <c r="M411" s="222" t="s">
        <v>19</v>
      </c>
      <c r="N411" s="223" t="s">
        <v>42</v>
      </c>
      <c r="O411" s="87"/>
      <c r="P411" s="224">
        <f>O411*H411</f>
        <v>0</v>
      </c>
      <c r="Q411" s="224">
        <v>0</v>
      </c>
      <c r="R411" s="224">
        <f>Q411*H411</f>
        <v>0</v>
      </c>
      <c r="S411" s="224">
        <v>0</v>
      </c>
      <c r="T411" s="225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26" t="s">
        <v>172</v>
      </c>
      <c r="AT411" s="226" t="s">
        <v>167</v>
      </c>
      <c r="AU411" s="226" t="s">
        <v>173</v>
      </c>
      <c r="AY411" s="19" t="s">
        <v>163</v>
      </c>
      <c r="BE411" s="227">
        <f>IF(N411="základní",J411,0)</f>
        <v>0</v>
      </c>
      <c r="BF411" s="227">
        <f>IF(N411="snížená",J411,0)</f>
        <v>0</v>
      </c>
      <c r="BG411" s="227">
        <f>IF(N411="zákl. přenesená",J411,0)</f>
        <v>0</v>
      </c>
      <c r="BH411" s="227">
        <f>IF(N411="sníž. přenesená",J411,0)</f>
        <v>0</v>
      </c>
      <c r="BI411" s="227">
        <f>IF(N411="nulová",J411,0)</f>
        <v>0</v>
      </c>
      <c r="BJ411" s="19" t="s">
        <v>172</v>
      </c>
      <c r="BK411" s="227">
        <f>ROUND(I411*H411,2)</f>
        <v>0</v>
      </c>
      <c r="BL411" s="19" t="s">
        <v>172</v>
      </c>
      <c r="BM411" s="226" t="s">
        <v>523</v>
      </c>
    </row>
    <row r="412" s="2" customFormat="1">
      <c r="A412" s="40"/>
      <c r="B412" s="41"/>
      <c r="C412" s="42"/>
      <c r="D412" s="228" t="s">
        <v>175</v>
      </c>
      <c r="E412" s="42"/>
      <c r="F412" s="229" t="s">
        <v>524</v>
      </c>
      <c r="G412" s="42"/>
      <c r="H412" s="42"/>
      <c r="I412" s="230"/>
      <c r="J412" s="42"/>
      <c r="K412" s="42"/>
      <c r="L412" s="46"/>
      <c r="M412" s="231"/>
      <c r="N412" s="232"/>
      <c r="O412" s="87"/>
      <c r="P412" s="87"/>
      <c r="Q412" s="87"/>
      <c r="R412" s="87"/>
      <c r="S412" s="87"/>
      <c r="T412" s="88"/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T412" s="19" t="s">
        <v>175</v>
      </c>
      <c r="AU412" s="19" t="s">
        <v>173</v>
      </c>
    </row>
    <row r="413" s="13" customFormat="1">
      <c r="A413" s="13"/>
      <c r="B413" s="233"/>
      <c r="C413" s="234"/>
      <c r="D413" s="235" t="s">
        <v>177</v>
      </c>
      <c r="E413" s="236" t="s">
        <v>19</v>
      </c>
      <c r="F413" s="237" t="s">
        <v>76</v>
      </c>
      <c r="G413" s="234"/>
      <c r="H413" s="238">
        <v>1</v>
      </c>
      <c r="I413" s="239"/>
      <c r="J413" s="234"/>
      <c r="K413" s="234"/>
      <c r="L413" s="240"/>
      <c r="M413" s="241"/>
      <c r="N413" s="242"/>
      <c r="O413" s="242"/>
      <c r="P413" s="242"/>
      <c r="Q413" s="242"/>
      <c r="R413" s="242"/>
      <c r="S413" s="242"/>
      <c r="T413" s="24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44" t="s">
        <v>177</v>
      </c>
      <c r="AU413" s="244" t="s">
        <v>173</v>
      </c>
      <c r="AV413" s="13" t="s">
        <v>78</v>
      </c>
      <c r="AW413" s="13" t="s">
        <v>31</v>
      </c>
      <c r="AX413" s="13" t="s">
        <v>76</v>
      </c>
      <c r="AY413" s="244" t="s">
        <v>163</v>
      </c>
    </row>
    <row r="414" s="2" customFormat="1" ht="24.15" customHeight="1">
      <c r="A414" s="40"/>
      <c r="B414" s="41"/>
      <c r="C414" s="215" t="s">
        <v>525</v>
      </c>
      <c r="D414" s="215" t="s">
        <v>167</v>
      </c>
      <c r="E414" s="216" t="s">
        <v>526</v>
      </c>
      <c r="F414" s="217" t="s">
        <v>527</v>
      </c>
      <c r="G414" s="218" t="s">
        <v>522</v>
      </c>
      <c r="H414" s="219">
        <v>90</v>
      </c>
      <c r="I414" s="220"/>
      <c r="J414" s="221">
        <f>ROUND(I414*H414,2)</f>
        <v>0</v>
      </c>
      <c r="K414" s="217" t="s">
        <v>171</v>
      </c>
      <c r="L414" s="46"/>
      <c r="M414" s="222" t="s">
        <v>19</v>
      </c>
      <c r="N414" s="223" t="s">
        <v>42</v>
      </c>
      <c r="O414" s="87"/>
      <c r="P414" s="224">
        <f>O414*H414</f>
        <v>0</v>
      </c>
      <c r="Q414" s="224">
        <v>0</v>
      </c>
      <c r="R414" s="224">
        <f>Q414*H414</f>
        <v>0</v>
      </c>
      <c r="S414" s="224">
        <v>0</v>
      </c>
      <c r="T414" s="225">
        <f>S414*H414</f>
        <v>0</v>
      </c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R414" s="226" t="s">
        <v>172</v>
      </c>
      <c r="AT414" s="226" t="s">
        <v>167</v>
      </c>
      <c r="AU414" s="226" t="s">
        <v>173</v>
      </c>
      <c r="AY414" s="19" t="s">
        <v>163</v>
      </c>
      <c r="BE414" s="227">
        <f>IF(N414="základní",J414,0)</f>
        <v>0</v>
      </c>
      <c r="BF414" s="227">
        <f>IF(N414="snížená",J414,0)</f>
        <v>0</v>
      </c>
      <c r="BG414" s="227">
        <f>IF(N414="zákl. přenesená",J414,0)</f>
        <v>0</v>
      </c>
      <c r="BH414" s="227">
        <f>IF(N414="sníž. přenesená",J414,0)</f>
        <v>0</v>
      </c>
      <c r="BI414" s="227">
        <f>IF(N414="nulová",J414,0)</f>
        <v>0</v>
      </c>
      <c r="BJ414" s="19" t="s">
        <v>172</v>
      </c>
      <c r="BK414" s="227">
        <f>ROUND(I414*H414,2)</f>
        <v>0</v>
      </c>
      <c r="BL414" s="19" t="s">
        <v>172</v>
      </c>
      <c r="BM414" s="226" t="s">
        <v>528</v>
      </c>
    </row>
    <row r="415" s="2" customFormat="1">
      <c r="A415" s="40"/>
      <c r="B415" s="41"/>
      <c r="C415" s="42"/>
      <c r="D415" s="228" t="s">
        <v>175</v>
      </c>
      <c r="E415" s="42"/>
      <c r="F415" s="229" t="s">
        <v>529</v>
      </c>
      <c r="G415" s="42"/>
      <c r="H415" s="42"/>
      <c r="I415" s="230"/>
      <c r="J415" s="42"/>
      <c r="K415" s="42"/>
      <c r="L415" s="46"/>
      <c r="M415" s="231"/>
      <c r="N415" s="232"/>
      <c r="O415" s="87"/>
      <c r="P415" s="87"/>
      <c r="Q415" s="87"/>
      <c r="R415" s="87"/>
      <c r="S415" s="87"/>
      <c r="T415" s="88"/>
      <c r="U415" s="40"/>
      <c r="V415" s="40"/>
      <c r="W415" s="40"/>
      <c r="X415" s="40"/>
      <c r="Y415" s="40"/>
      <c r="Z415" s="40"/>
      <c r="AA415" s="40"/>
      <c r="AB415" s="40"/>
      <c r="AC415" s="40"/>
      <c r="AD415" s="40"/>
      <c r="AE415" s="40"/>
      <c r="AT415" s="19" t="s">
        <v>175</v>
      </c>
      <c r="AU415" s="19" t="s">
        <v>173</v>
      </c>
    </row>
    <row r="416" s="13" customFormat="1">
      <c r="A416" s="13"/>
      <c r="B416" s="233"/>
      <c r="C416" s="234"/>
      <c r="D416" s="235" t="s">
        <v>177</v>
      </c>
      <c r="E416" s="236" t="s">
        <v>19</v>
      </c>
      <c r="F416" s="237" t="s">
        <v>530</v>
      </c>
      <c r="G416" s="234"/>
      <c r="H416" s="238">
        <v>90</v>
      </c>
      <c r="I416" s="239"/>
      <c r="J416" s="234"/>
      <c r="K416" s="234"/>
      <c r="L416" s="240"/>
      <c r="M416" s="241"/>
      <c r="N416" s="242"/>
      <c r="O416" s="242"/>
      <c r="P416" s="242"/>
      <c r="Q416" s="242"/>
      <c r="R416" s="242"/>
      <c r="S416" s="242"/>
      <c r="T416" s="243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44" t="s">
        <v>177</v>
      </c>
      <c r="AU416" s="244" t="s">
        <v>173</v>
      </c>
      <c r="AV416" s="13" t="s">
        <v>78</v>
      </c>
      <c r="AW416" s="13" t="s">
        <v>31</v>
      </c>
      <c r="AX416" s="13" t="s">
        <v>76</v>
      </c>
      <c r="AY416" s="244" t="s">
        <v>163</v>
      </c>
    </row>
    <row r="417" s="2" customFormat="1" ht="24.15" customHeight="1">
      <c r="A417" s="40"/>
      <c r="B417" s="41"/>
      <c r="C417" s="215" t="s">
        <v>531</v>
      </c>
      <c r="D417" s="215" t="s">
        <v>167</v>
      </c>
      <c r="E417" s="216" t="s">
        <v>532</v>
      </c>
      <c r="F417" s="217" t="s">
        <v>533</v>
      </c>
      <c r="G417" s="218" t="s">
        <v>522</v>
      </c>
      <c r="H417" s="219">
        <v>1</v>
      </c>
      <c r="I417" s="220"/>
      <c r="J417" s="221">
        <f>ROUND(I417*H417,2)</f>
        <v>0</v>
      </c>
      <c r="K417" s="217" t="s">
        <v>171</v>
      </c>
      <c r="L417" s="46"/>
      <c r="M417" s="222" t="s">
        <v>19</v>
      </c>
      <c r="N417" s="223" t="s">
        <v>42</v>
      </c>
      <c r="O417" s="87"/>
      <c r="P417" s="224">
        <f>O417*H417</f>
        <v>0</v>
      </c>
      <c r="Q417" s="224">
        <v>0</v>
      </c>
      <c r="R417" s="224">
        <f>Q417*H417</f>
        <v>0</v>
      </c>
      <c r="S417" s="224">
        <v>0</v>
      </c>
      <c r="T417" s="225">
        <f>S417*H417</f>
        <v>0</v>
      </c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R417" s="226" t="s">
        <v>172</v>
      </c>
      <c r="AT417" s="226" t="s">
        <v>167</v>
      </c>
      <c r="AU417" s="226" t="s">
        <v>173</v>
      </c>
      <c r="AY417" s="19" t="s">
        <v>163</v>
      </c>
      <c r="BE417" s="227">
        <f>IF(N417="základní",J417,0)</f>
        <v>0</v>
      </c>
      <c r="BF417" s="227">
        <f>IF(N417="snížená",J417,0)</f>
        <v>0</v>
      </c>
      <c r="BG417" s="227">
        <f>IF(N417="zákl. přenesená",J417,0)</f>
        <v>0</v>
      </c>
      <c r="BH417" s="227">
        <f>IF(N417="sníž. přenesená",J417,0)</f>
        <v>0</v>
      </c>
      <c r="BI417" s="227">
        <f>IF(N417="nulová",J417,0)</f>
        <v>0</v>
      </c>
      <c r="BJ417" s="19" t="s">
        <v>172</v>
      </c>
      <c r="BK417" s="227">
        <f>ROUND(I417*H417,2)</f>
        <v>0</v>
      </c>
      <c r="BL417" s="19" t="s">
        <v>172</v>
      </c>
      <c r="BM417" s="226" t="s">
        <v>534</v>
      </c>
    </row>
    <row r="418" s="2" customFormat="1">
      <c r="A418" s="40"/>
      <c r="B418" s="41"/>
      <c r="C418" s="42"/>
      <c r="D418" s="228" t="s">
        <v>175</v>
      </c>
      <c r="E418" s="42"/>
      <c r="F418" s="229" t="s">
        <v>535</v>
      </c>
      <c r="G418" s="42"/>
      <c r="H418" s="42"/>
      <c r="I418" s="230"/>
      <c r="J418" s="42"/>
      <c r="K418" s="42"/>
      <c r="L418" s="46"/>
      <c r="M418" s="231"/>
      <c r="N418" s="232"/>
      <c r="O418" s="87"/>
      <c r="P418" s="87"/>
      <c r="Q418" s="87"/>
      <c r="R418" s="87"/>
      <c r="S418" s="87"/>
      <c r="T418" s="88"/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T418" s="19" t="s">
        <v>175</v>
      </c>
      <c r="AU418" s="19" t="s">
        <v>173</v>
      </c>
    </row>
    <row r="419" s="13" customFormat="1">
      <c r="A419" s="13"/>
      <c r="B419" s="233"/>
      <c r="C419" s="234"/>
      <c r="D419" s="235" t="s">
        <v>177</v>
      </c>
      <c r="E419" s="236" t="s">
        <v>19</v>
      </c>
      <c r="F419" s="237" t="s">
        <v>76</v>
      </c>
      <c r="G419" s="234"/>
      <c r="H419" s="238">
        <v>1</v>
      </c>
      <c r="I419" s="239"/>
      <c r="J419" s="234"/>
      <c r="K419" s="234"/>
      <c r="L419" s="240"/>
      <c r="M419" s="241"/>
      <c r="N419" s="242"/>
      <c r="O419" s="242"/>
      <c r="P419" s="242"/>
      <c r="Q419" s="242"/>
      <c r="R419" s="242"/>
      <c r="S419" s="242"/>
      <c r="T419" s="243"/>
      <c r="U419" s="13"/>
      <c r="V419" s="13"/>
      <c r="W419" s="13"/>
      <c r="X419" s="13"/>
      <c r="Y419" s="13"/>
      <c r="Z419" s="13"/>
      <c r="AA419" s="13"/>
      <c r="AB419" s="13"/>
      <c r="AC419" s="13"/>
      <c r="AD419" s="13"/>
      <c r="AE419" s="13"/>
      <c r="AT419" s="244" t="s">
        <v>177</v>
      </c>
      <c r="AU419" s="244" t="s">
        <v>173</v>
      </c>
      <c r="AV419" s="13" t="s">
        <v>78</v>
      </c>
      <c r="AW419" s="13" t="s">
        <v>31</v>
      </c>
      <c r="AX419" s="13" t="s">
        <v>76</v>
      </c>
      <c r="AY419" s="244" t="s">
        <v>163</v>
      </c>
    </row>
    <row r="420" s="12" customFormat="1" ht="20.88" customHeight="1">
      <c r="A420" s="12"/>
      <c r="B420" s="199"/>
      <c r="C420" s="200"/>
      <c r="D420" s="201" t="s">
        <v>68</v>
      </c>
      <c r="E420" s="213" t="s">
        <v>536</v>
      </c>
      <c r="F420" s="213" t="s">
        <v>537</v>
      </c>
      <c r="G420" s="200"/>
      <c r="H420" s="200"/>
      <c r="I420" s="203"/>
      <c r="J420" s="214">
        <f>BK420</f>
        <v>0</v>
      </c>
      <c r="K420" s="200"/>
      <c r="L420" s="205"/>
      <c r="M420" s="206"/>
      <c r="N420" s="207"/>
      <c r="O420" s="207"/>
      <c r="P420" s="208">
        <f>SUM(P421:P432)</f>
        <v>0</v>
      </c>
      <c r="Q420" s="207"/>
      <c r="R420" s="208">
        <f>SUM(R421:R432)</f>
        <v>0.026021500000000003</v>
      </c>
      <c r="S420" s="207"/>
      <c r="T420" s="209">
        <f>SUM(T421:T432)</f>
        <v>0</v>
      </c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R420" s="210" t="s">
        <v>76</v>
      </c>
      <c r="AT420" s="211" t="s">
        <v>68</v>
      </c>
      <c r="AU420" s="211" t="s">
        <v>78</v>
      </c>
      <c r="AY420" s="210" t="s">
        <v>163</v>
      </c>
      <c r="BK420" s="212">
        <f>SUM(BK421:BK432)</f>
        <v>0</v>
      </c>
    </row>
    <row r="421" s="2" customFormat="1" ht="24.15" customHeight="1">
      <c r="A421" s="40"/>
      <c r="B421" s="41"/>
      <c r="C421" s="215" t="s">
        <v>538</v>
      </c>
      <c r="D421" s="215" t="s">
        <v>167</v>
      </c>
      <c r="E421" s="216" t="s">
        <v>539</v>
      </c>
      <c r="F421" s="217" t="s">
        <v>540</v>
      </c>
      <c r="G421" s="218" t="s">
        <v>236</v>
      </c>
      <c r="H421" s="219">
        <v>47.700000000000003</v>
      </c>
      <c r="I421" s="220"/>
      <c r="J421" s="221">
        <f>ROUND(I421*H421,2)</f>
        <v>0</v>
      </c>
      <c r="K421" s="217" t="s">
        <v>171</v>
      </c>
      <c r="L421" s="46"/>
      <c r="M421" s="222" t="s">
        <v>19</v>
      </c>
      <c r="N421" s="223" t="s">
        <v>42</v>
      </c>
      <c r="O421" s="87"/>
      <c r="P421" s="224">
        <f>O421*H421</f>
        <v>0</v>
      </c>
      <c r="Q421" s="224">
        <v>3.4999999999999997E-05</v>
      </c>
      <c r="R421" s="224">
        <f>Q421*H421</f>
        <v>0.0016695</v>
      </c>
      <c r="S421" s="224">
        <v>0</v>
      </c>
      <c r="T421" s="225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26" t="s">
        <v>172</v>
      </c>
      <c r="AT421" s="226" t="s">
        <v>167</v>
      </c>
      <c r="AU421" s="226" t="s">
        <v>173</v>
      </c>
      <c r="AY421" s="19" t="s">
        <v>163</v>
      </c>
      <c r="BE421" s="227">
        <f>IF(N421="základní",J421,0)</f>
        <v>0</v>
      </c>
      <c r="BF421" s="227">
        <f>IF(N421="snížená",J421,0)</f>
        <v>0</v>
      </c>
      <c r="BG421" s="227">
        <f>IF(N421="zákl. přenesená",J421,0)</f>
        <v>0</v>
      </c>
      <c r="BH421" s="227">
        <f>IF(N421="sníž. přenesená",J421,0)</f>
        <v>0</v>
      </c>
      <c r="BI421" s="227">
        <f>IF(N421="nulová",J421,0)</f>
        <v>0</v>
      </c>
      <c r="BJ421" s="19" t="s">
        <v>172</v>
      </c>
      <c r="BK421" s="227">
        <f>ROUND(I421*H421,2)</f>
        <v>0</v>
      </c>
      <c r="BL421" s="19" t="s">
        <v>172</v>
      </c>
      <c r="BM421" s="226" t="s">
        <v>541</v>
      </c>
    </row>
    <row r="422" s="2" customFormat="1">
      <c r="A422" s="40"/>
      <c r="B422" s="41"/>
      <c r="C422" s="42"/>
      <c r="D422" s="228" t="s">
        <v>175</v>
      </c>
      <c r="E422" s="42"/>
      <c r="F422" s="229" t="s">
        <v>542</v>
      </c>
      <c r="G422" s="42"/>
      <c r="H422" s="42"/>
      <c r="I422" s="230"/>
      <c r="J422" s="42"/>
      <c r="K422" s="42"/>
      <c r="L422" s="46"/>
      <c r="M422" s="231"/>
      <c r="N422" s="232"/>
      <c r="O422" s="87"/>
      <c r="P422" s="87"/>
      <c r="Q422" s="87"/>
      <c r="R422" s="87"/>
      <c r="S422" s="87"/>
      <c r="T422" s="88"/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T422" s="19" t="s">
        <v>175</v>
      </c>
      <c r="AU422" s="19" t="s">
        <v>173</v>
      </c>
    </row>
    <row r="423" s="13" customFormat="1">
      <c r="A423" s="13"/>
      <c r="B423" s="233"/>
      <c r="C423" s="234"/>
      <c r="D423" s="235" t="s">
        <v>177</v>
      </c>
      <c r="E423" s="236" t="s">
        <v>19</v>
      </c>
      <c r="F423" s="237" t="s">
        <v>543</v>
      </c>
      <c r="G423" s="234"/>
      <c r="H423" s="238">
        <v>9.6999999999999993</v>
      </c>
      <c r="I423" s="239"/>
      <c r="J423" s="234"/>
      <c r="K423" s="234"/>
      <c r="L423" s="240"/>
      <c r="M423" s="241"/>
      <c r="N423" s="242"/>
      <c r="O423" s="242"/>
      <c r="P423" s="242"/>
      <c r="Q423" s="242"/>
      <c r="R423" s="242"/>
      <c r="S423" s="242"/>
      <c r="T423" s="243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4" t="s">
        <v>177</v>
      </c>
      <c r="AU423" s="244" t="s">
        <v>173</v>
      </c>
      <c r="AV423" s="13" t="s">
        <v>78</v>
      </c>
      <c r="AW423" s="13" t="s">
        <v>31</v>
      </c>
      <c r="AX423" s="13" t="s">
        <v>69</v>
      </c>
      <c r="AY423" s="244" t="s">
        <v>163</v>
      </c>
    </row>
    <row r="424" s="14" customFormat="1">
      <c r="A424" s="14"/>
      <c r="B424" s="245"/>
      <c r="C424" s="246"/>
      <c r="D424" s="235" t="s">
        <v>177</v>
      </c>
      <c r="E424" s="247" t="s">
        <v>19</v>
      </c>
      <c r="F424" s="248" t="s">
        <v>179</v>
      </c>
      <c r="G424" s="246"/>
      <c r="H424" s="249">
        <v>9.6999999999999993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177</v>
      </c>
      <c r="AU424" s="255" t="s">
        <v>173</v>
      </c>
      <c r="AV424" s="14" t="s">
        <v>173</v>
      </c>
      <c r="AW424" s="14" t="s">
        <v>31</v>
      </c>
      <c r="AX424" s="14" t="s">
        <v>69</v>
      </c>
      <c r="AY424" s="255" t="s">
        <v>163</v>
      </c>
    </row>
    <row r="425" s="13" customFormat="1">
      <c r="A425" s="13"/>
      <c r="B425" s="233"/>
      <c r="C425" s="234"/>
      <c r="D425" s="235" t="s">
        <v>177</v>
      </c>
      <c r="E425" s="236" t="s">
        <v>19</v>
      </c>
      <c r="F425" s="237" t="s">
        <v>544</v>
      </c>
      <c r="G425" s="234"/>
      <c r="H425" s="238">
        <v>38</v>
      </c>
      <c r="I425" s="239"/>
      <c r="J425" s="234"/>
      <c r="K425" s="234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177</v>
      </c>
      <c r="AU425" s="244" t="s">
        <v>173</v>
      </c>
      <c r="AV425" s="13" t="s">
        <v>78</v>
      </c>
      <c r="AW425" s="13" t="s">
        <v>31</v>
      </c>
      <c r="AX425" s="13" t="s">
        <v>69</v>
      </c>
      <c r="AY425" s="244" t="s">
        <v>163</v>
      </c>
    </row>
    <row r="426" s="14" customFormat="1">
      <c r="A426" s="14"/>
      <c r="B426" s="245"/>
      <c r="C426" s="246"/>
      <c r="D426" s="235" t="s">
        <v>177</v>
      </c>
      <c r="E426" s="247" t="s">
        <v>19</v>
      </c>
      <c r="F426" s="248" t="s">
        <v>179</v>
      </c>
      <c r="G426" s="246"/>
      <c r="H426" s="249">
        <v>38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177</v>
      </c>
      <c r="AU426" s="255" t="s">
        <v>173</v>
      </c>
      <c r="AV426" s="14" t="s">
        <v>173</v>
      </c>
      <c r="AW426" s="14" t="s">
        <v>31</v>
      </c>
      <c r="AX426" s="14" t="s">
        <v>69</v>
      </c>
      <c r="AY426" s="255" t="s">
        <v>163</v>
      </c>
    </row>
    <row r="427" s="15" customFormat="1">
      <c r="A427" s="15"/>
      <c r="B427" s="256"/>
      <c r="C427" s="257"/>
      <c r="D427" s="235" t="s">
        <v>177</v>
      </c>
      <c r="E427" s="258" t="s">
        <v>19</v>
      </c>
      <c r="F427" s="259" t="s">
        <v>210</v>
      </c>
      <c r="G427" s="257"/>
      <c r="H427" s="260">
        <v>47.700000000000003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6" t="s">
        <v>177</v>
      </c>
      <c r="AU427" s="266" t="s">
        <v>173</v>
      </c>
      <c r="AV427" s="15" t="s">
        <v>172</v>
      </c>
      <c r="AW427" s="15" t="s">
        <v>31</v>
      </c>
      <c r="AX427" s="15" t="s">
        <v>76</v>
      </c>
      <c r="AY427" s="266" t="s">
        <v>163</v>
      </c>
    </row>
    <row r="428" s="2" customFormat="1" ht="16.5" customHeight="1">
      <c r="A428" s="40"/>
      <c r="B428" s="41"/>
      <c r="C428" s="215" t="s">
        <v>545</v>
      </c>
      <c r="D428" s="215" t="s">
        <v>167</v>
      </c>
      <c r="E428" s="216" t="s">
        <v>546</v>
      </c>
      <c r="F428" s="217" t="s">
        <v>547</v>
      </c>
      <c r="G428" s="218" t="s">
        <v>522</v>
      </c>
      <c r="H428" s="219">
        <v>2</v>
      </c>
      <c r="I428" s="220"/>
      <c r="J428" s="221">
        <f>ROUND(I428*H428,2)</f>
        <v>0</v>
      </c>
      <c r="K428" s="217" t="s">
        <v>171</v>
      </c>
      <c r="L428" s="46"/>
      <c r="M428" s="222" t="s">
        <v>19</v>
      </c>
      <c r="N428" s="223" t="s">
        <v>42</v>
      </c>
      <c r="O428" s="87"/>
      <c r="P428" s="224">
        <f>O428*H428</f>
        <v>0</v>
      </c>
      <c r="Q428" s="224">
        <v>0.000176</v>
      </c>
      <c r="R428" s="224">
        <f>Q428*H428</f>
        <v>0.00035199999999999999</v>
      </c>
      <c r="S428" s="224">
        <v>0</v>
      </c>
      <c r="T428" s="225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26" t="s">
        <v>172</v>
      </c>
      <c r="AT428" s="226" t="s">
        <v>167</v>
      </c>
      <c r="AU428" s="226" t="s">
        <v>173</v>
      </c>
      <c r="AY428" s="19" t="s">
        <v>163</v>
      </c>
      <c r="BE428" s="227">
        <f>IF(N428="základní",J428,0)</f>
        <v>0</v>
      </c>
      <c r="BF428" s="227">
        <f>IF(N428="snížená",J428,0)</f>
        <v>0</v>
      </c>
      <c r="BG428" s="227">
        <f>IF(N428="zákl. přenesená",J428,0)</f>
        <v>0</v>
      </c>
      <c r="BH428" s="227">
        <f>IF(N428="sníž. přenesená",J428,0)</f>
        <v>0</v>
      </c>
      <c r="BI428" s="227">
        <f>IF(N428="nulová",J428,0)</f>
        <v>0</v>
      </c>
      <c r="BJ428" s="19" t="s">
        <v>172</v>
      </c>
      <c r="BK428" s="227">
        <f>ROUND(I428*H428,2)</f>
        <v>0</v>
      </c>
      <c r="BL428" s="19" t="s">
        <v>172</v>
      </c>
      <c r="BM428" s="226" t="s">
        <v>548</v>
      </c>
    </row>
    <row r="429" s="2" customFormat="1">
      <c r="A429" s="40"/>
      <c r="B429" s="41"/>
      <c r="C429" s="42"/>
      <c r="D429" s="228" t="s">
        <v>175</v>
      </c>
      <c r="E429" s="42"/>
      <c r="F429" s="229" t="s">
        <v>549</v>
      </c>
      <c r="G429" s="42"/>
      <c r="H429" s="42"/>
      <c r="I429" s="230"/>
      <c r="J429" s="42"/>
      <c r="K429" s="42"/>
      <c r="L429" s="46"/>
      <c r="M429" s="231"/>
      <c r="N429" s="232"/>
      <c r="O429" s="87"/>
      <c r="P429" s="87"/>
      <c r="Q429" s="87"/>
      <c r="R429" s="87"/>
      <c r="S429" s="87"/>
      <c r="T429" s="88"/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T429" s="19" t="s">
        <v>175</v>
      </c>
      <c r="AU429" s="19" t="s">
        <v>173</v>
      </c>
    </row>
    <row r="430" s="13" customFormat="1">
      <c r="A430" s="13"/>
      <c r="B430" s="233"/>
      <c r="C430" s="234"/>
      <c r="D430" s="235" t="s">
        <v>177</v>
      </c>
      <c r="E430" s="236" t="s">
        <v>19</v>
      </c>
      <c r="F430" s="237" t="s">
        <v>550</v>
      </c>
      <c r="G430" s="234"/>
      <c r="H430" s="238">
        <v>2</v>
      </c>
      <c r="I430" s="239"/>
      <c r="J430" s="234"/>
      <c r="K430" s="234"/>
      <c r="L430" s="240"/>
      <c r="M430" s="241"/>
      <c r="N430" s="242"/>
      <c r="O430" s="242"/>
      <c r="P430" s="242"/>
      <c r="Q430" s="242"/>
      <c r="R430" s="242"/>
      <c r="S430" s="242"/>
      <c r="T430" s="243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4" t="s">
        <v>177</v>
      </c>
      <c r="AU430" s="244" t="s">
        <v>173</v>
      </c>
      <c r="AV430" s="13" t="s">
        <v>78</v>
      </c>
      <c r="AW430" s="13" t="s">
        <v>31</v>
      </c>
      <c r="AX430" s="13" t="s">
        <v>69</v>
      </c>
      <c r="AY430" s="244" t="s">
        <v>163</v>
      </c>
    </row>
    <row r="431" s="14" customFormat="1">
      <c r="A431" s="14"/>
      <c r="B431" s="245"/>
      <c r="C431" s="246"/>
      <c r="D431" s="235" t="s">
        <v>177</v>
      </c>
      <c r="E431" s="247" t="s">
        <v>19</v>
      </c>
      <c r="F431" s="248" t="s">
        <v>179</v>
      </c>
      <c r="G431" s="246"/>
      <c r="H431" s="249">
        <v>2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177</v>
      </c>
      <c r="AU431" s="255" t="s">
        <v>173</v>
      </c>
      <c r="AV431" s="14" t="s">
        <v>173</v>
      </c>
      <c r="AW431" s="14" t="s">
        <v>31</v>
      </c>
      <c r="AX431" s="14" t="s">
        <v>76</v>
      </c>
      <c r="AY431" s="255" t="s">
        <v>163</v>
      </c>
    </row>
    <row r="432" s="2" customFormat="1" ht="16.5" customHeight="1">
      <c r="A432" s="40"/>
      <c r="B432" s="41"/>
      <c r="C432" s="267" t="s">
        <v>551</v>
      </c>
      <c r="D432" s="267" t="s">
        <v>212</v>
      </c>
      <c r="E432" s="268" t="s">
        <v>552</v>
      </c>
      <c r="F432" s="269" t="s">
        <v>553</v>
      </c>
      <c r="G432" s="270" t="s">
        <v>522</v>
      </c>
      <c r="H432" s="271">
        <v>2</v>
      </c>
      <c r="I432" s="272"/>
      <c r="J432" s="273">
        <f>ROUND(I432*H432,2)</f>
        <v>0</v>
      </c>
      <c r="K432" s="269" t="s">
        <v>171</v>
      </c>
      <c r="L432" s="274"/>
      <c r="M432" s="275" t="s">
        <v>19</v>
      </c>
      <c r="N432" s="276" t="s">
        <v>42</v>
      </c>
      <c r="O432" s="87"/>
      <c r="P432" s="224">
        <f>O432*H432</f>
        <v>0</v>
      </c>
      <c r="Q432" s="224">
        <v>0.012</v>
      </c>
      <c r="R432" s="224">
        <f>Q432*H432</f>
        <v>0.024</v>
      </c>
      <c r="S432" s="224">
        <v>0</v>
      </c>
      <c r="T432" s="225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26" t="s">
        <v>215</v>
      </c>
      <c r="AT432" s="226" t="s">
        <v>212</v>
      </c>
      <c r="AU432" s="226" t="s">
        <v>173</v>
      </c>
      <c r="AY432" s="19" t="s">
        <v>163</v>
      </c>
      <c r="BE432" s="227">
        <f>IF(N432="základní",J432,0)</f>
        <v>0</v>
      </c>
      <c r="BF432" s="227">
        <f>IF(N432="snížená",J432,0)</f>
        <v>0</v>
      </c>
      <c r="BG432" s="227">
        <f>IF(N432="zákl. přenesená",J432,0)</f>
        <v>0</v>
      </c>
      <c r="BH432" s="227">
        <f>IF(N432="sníž. přenesená",J432,0)</f>
        <v>0</v>
      </c>
      <c r="BI432" s="227">
        <f>IF(N432="nulová",J432,0)</f>
        <v>0</v>
      </c>
      <c r="BJ432" s="19" t="s">
        <v>172</v>
      </c>
      <c r="BK432" s="227">
        <f>ROUND(I432*H432,2)</f>
        <v>0</v>
      </c>
      <c r="BL432" s="19" t="s">
        <v>172</v>
      </c>
      <c r="BM432" s="226" t="s">
        <v>554</v>
      </c>
    </row>
    <row r="433" s="12" customFormat="1" ht="20.88" customHeight="1">
      <c r="A433" s="12"/>
      <c r="B433" s="199"/>
      <c r="C433" s="200"/>
      <c r="D433" s="201" t="s">
        <v>68</v>
      </c>
      <c r="E433" s="213" t="s">
        <v>555</v>
      </c>
      <c r="F433" s="213" t="s">
        <v>556</v>
      </c>
      <c r="G433" s="200"/>
      <c r="H433" s="200"/>
      <c r="I433" s="203"/>
      <c r="J433" s="214">
        <f>BK433</f>
        <v>0</v>
      </c>
      <c r="K433" s="200"/>
      <c r="L433" s="205"/>
      <c r="M433" s="206"/>
      <c r="N433" s="207"/>
      <c r="O433" s="207"/>
      <c r="P433" s="208">
        <f>SUM(P434:P437)</f>
        <v>0</v>
      </c>
      <c r="Q433" s="207"/>
      <c r="R433" s="208">
        <f>SUM(R434:R437)</f>
        <v>0.011335600000000001</v>
      </c>
      <c r="S433" s="207"/>
      <c r="T433" s="209">
        <f>SUM(T434:T437)</f>
        <v>0.01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0" t="s">
        <v>76</v>
      </c>
      <c r="AT433" s="211" t="s">
        <v>68</v>
      </c>
      <c r="AU433" s="211" t="s">
        <v>78</v>
      </c>
      <c r="AY433" s="210" t="s">
        <v>163</v>
      </c>
      <c r="BK433" s="212">
        <f>SUM(BK434:BK437)</f>
        <v>0</v>
      </c>
    </row>
    <row r="434" s="2" customFormat="1" ht="24.15" customHeight="1">
      <c r="A434" s="40"/>
      <c r="B434" s="41"/>
      <c r="C434" s="215" t="s">
        <v>557</v>
      </c>
      <c r="D434" s="215" t="s">
        <v>167</v>
      </c>
      <c r="E434" s="216" t="s">
        <v>558</v>
      </c>
      <c r="F434" s="217" t="s">
        <v>559</v>
      </c>
      <c r="G434" s="218" t="s">
        <v>320</v>
      </c>
      <c r="H434" s="219">
        <v>10</v>
      </c>
      <c r="I434" s="220"/>
      <c r="J434" s="221">
        <f>ROUND(I434*H434,2)</f>
        <v>0</v>
      </c>
      <c r="K434" s="217" t="s">
        <v>171</v>
      </c>
      <c r="L434" s="46"/>
      <c r="M434" s="222" t="s">
        <v>19</v>
      </c>
      <c r="N434" s="223" t="s">
        <v>42</v>
      </c>
      <c r="O434" s="87"/>
      <c r="P434" s="224">
        <f>O434*H434</f>
        <v>0</v>
      </c>
      <c r="Q434" s="224">
        <v>0.00113356</v>
      </c>
      <c r="R434" s="224">
        <f>Q434*H434</f>
        <v>0.011335600000000001</v>
      </c>
      <c r="S434" s="224">
        <v>0.001</v>
      </c>
      <c r="T434" s="225">
        <f>S434*H434</f>
        <v>0.01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26" t="s">
        <v>172</v>
      </c>
      <c r="AT434" s="226" t="s">
        <v>167</v>
      </c>
      <c r="AU434" s="226" t="s">
        <v>173</v>
      </c>
      <c r="AY434" s="19" t="s">
        <v>163</v>
      </c>
      <c r="BE434" s="227">
        <f>IF(N434="základní",J434,0)</f>
        <v>0</v>
      </c>
      <c r="BF434" s="227">
        <f>IF(N434="snížená",J434,0)</f>
        <v>0</v>
      </c>
      <c r="BG434" s="227">
        <f>IF(N434="zákl. přenesená",J434,0)</f>
        <v>0</v>
      </c>
      <c r="BH434" s="227">
        <f>IF(N434="sníž. přenesená",J434,0)</f>
        <v>0</v>
      </c>
      <c r="BI434" s="227">
        <f>IF(N434="nulová",J434,0)</f>
        <v>0</v>
      </c>
      <c r="BJ434" s="19" t="s">
        <v>172</v>
      </c>
      <c r="BK434" s="227">
        <f>ROUND(I434*H434,2)</f>
        <v>0</v>
      </c>
      <c r="BL434" s="19" t="s">
        <v>172</v>
      </c>
      <c r="BM434" s="226" t="s">
        <v>560</v>
      </c>
    </row>
    <row r="435" s="2" customFormat="1">
      <c r="A435" s="40"/>
      <c r="B435" s="41"/>
      <c r="C435" s="42"/>
      <c r="D435" s="228" t="s">
        <v>175</v>
      </c>
      <c r="E435" s="42"/>
      <c r="F435" s="229" t="s">
        <v>561</v>
      </c>
      <c r="G435" s="42"/>
      <c r="H435" s="42"/>
      <c r="I435" s="230"/>
      <c r="J435" s="42"/>
      <c r="K435" s="42"/>
      <c r="L435" s="46"/>
      <c r="M435" s="231"/>
      <c r="N435" s="232"/>
      <c r="O435" s="87"/>
      <c r="P435" s="87"/>
      <c r="Q435" s="87"/>
      <c r="R435" s="87"/>
      <c r="S435" s="87"/>
      <c r="T435" s="88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175</v>
      </c>
      <c r="AU435" s="19" t="s">
        <v>173</v>
      </c>
    </row>
    <row r="436" s="13" customFormat="1">
      <c r="A436" s="13"/>
      <c r="B436" s="233"/>
      <c r="C436" s="234"/>
      <c r="D436" s="235" t="s">
        <v>177</v>
      </c>
      <c r="E436" s="236" t="s">
        <v>19</v>
      </c>
      <c r="F436" s="237" t="s">
        <v>562</v>
      </c>
      <c r="G436" s="234"/>
      <c r="H436" s="238">
        <v>10</v>
      </c>
      <c r="I436" s="239"/>
      <c r="J436" s="234"/>
      <c r="K436" s="234"/>
      <c r="L436" s="240"/>
      <c r="M436" s="241"/>
      <c r="N436" s="242"/>
      <c r="O436" s="242"/>
      <c r="P436" s="242"/>
      <c r="Q436" s="242"/>
      <c r="R436" s="242"/>
      <c r="S436" s="242"/>
      <c r="T436" s="243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44" t="s">
        <v>177</v>
      </c>
      <c r="AU436" s="244" t="s">
        <v>173</v>
      </c>
      <c r="AV436" s="13" t="s">
        <v>78</v>
      </c>
      <c r="AW436" s="13" t="s">
        <v>31</v>
      </c>
      <c r="AX436" s="13" t="s">
        <v>69</v>
      </c>
      <c r="AY436" s="244" t="s">
        <v>163</v>
      </c>
    </row>
    <row r="437" s="14" customFormat="1">
      <c r="A437" s="14"/>
      <c r="B437" s="245"/>
      <c r="C437" s="246"/>
      <c r="D437" s="235" t="s">
        <v>177</v>
      </c>
      <c r="E437" s="247" t="s">
        <v>19</v>
      </c>
      <c r="F437" s="248" t="s">
        <v>179</v>
      </c>
      <c r="G437" s="246"/>
      <c r="H437" s="249">
        <v>10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177</v>
      </c>
      <c r="AU437" s="255" t="s">
        <v>173</v>
      </c>
      <c r="AV437" s="14" t="s">
        <v>173</v>
      </c>
      <c r="AW437" s="14" t="s">
        <v>31</v>
      </c>
      <c r="AX437" s="14" t="s">
        <v>76</v>
      </c>
      <c r="AY437" s="255" t="s">
        <v>163</v>
      </c>
    </row>
    <row r="438" s="12" customFormat="1" ht="22.8" customHeight="1">
      <c r="A438" s="12"/>
      <c r="B438" s="199"/>
      <c r="C438" s="200"/>
      <c r="D438" s="201" t="s">
        <v>68</v>
      </c>
      <c r="E438" s="213" t="s">
        <v>563</v>
      </c>
      <c r="F438" s="213" t="s">
        <v>564</v>
      </c>
      <c r="G438" s="200"/>
      <c r="H438" s="200"/>
      <c r="I438" s="203"/>
      <c r="J438" s="214">
        <f>BK438</f>
        <v>0</v>
      </c>
      <c r="K438" s="200"/>
      <c r="L438" s="205"/>
      <c r="M438" s="206"/>
      <c r="N438" s="207"/>
      <c r="O438" s="207"/>
      <c r="P438" s="208">
        <f>SUM(P439:P440)</f>
        <v>0</v>
      </c>
      <c r="Q438" s="207"/>
      <c r="R438" s="208">
        <f>SUM(R439:R440)</f>
        <v>0</v>
      </c>
      <c r="S438" s="207"/>
      <c r="T438" s="209">
        <f>SUM(T439:T440)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0" t="s">
        <v>76</v>
      </c>
      <c r="AT438" s="211" t="s">
        <v>68</v>
      </c>
      <c r="AU438" s="211" t="s">
        <v>76</v>
      </c>
      <c r="AY438" s="210" t="s">
        <v>163</v>
      </c>
      <c r="BK438" s="212">
        <f>SUM(BK439:BK440)</f>
        <v>0</v>
      </c>
    </row>
    <row r="439" s="2" customFormat="1" ht="33" customHeight="1">
      <c r="A439" s="40"/>
      <c r="B439" s="41"/>
      <c r="C439" s="215" t="s">
        <v>565</v>
      </c>
      <c r="D439" s="215" t="s">
        <v>167</v>
      </c>
      <c r="E439" s="216" t="s">
        <v>566</v>
      </c>
      <c r="F439" s="217" t="s">
        <v>567</v>
      </c>
      <c r="G439" s="218" t="s">
        <v>201</v>
      </c>
      <c r="H439" s="219">
        <v>265.39999999999998</v>
      </c>
      <c r="I439" s="220"/>
      <c r="J439" s="221">
        <f>ROUND(I439*H439,2)</f>
        <v>0</v>
      </c>
      <c r="K439" s="217" t="s">
        <v>171</v>
      </c>
      <c r="L439" s="46"/>
      <c r="M439" s="222" t="s">
        <v>19</v>
      </c>
      <c r="N439" s="223" t="s">
        <v>42</v>
      </c>
      <c r="O439" s="87"/>
      <c r="P439" s="224">
        <f>O439*H439</f>
        <v>0</v>
      </c>
      <c r="Q439" s="224">
        <v>0</v>
      </c>
      <c r="R439" s="224">
        <f>Q439*H439</f>
        <v>0</v>
      </c>
      <c r="S439" s="224">
        <v>0</v>
      </c>
      <c r="T439" s="225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26" t="s">
        <v>172</v>
      </c>
      <c r="AT439" s="226" t="s">
        <v>167</v>
      </c>
      <c r="AU439" s="226" t="s">
        <v>78</v>
      </c>
      <c r="AY439" s="19" t="s">
        <v>163</v>
      </c>
      <c r="BE439" s="227">
        <f>IF(N439="základní",J439,0)</f>
        <v>0</v>
      </c>
      <c r="BF439" s="227">
        <f>IF(N439="snížená",J439,0)</f>
        <v>0</v>
      </c>
      <c r="BG439" s="227">
        <f>IF(N439="zákl. přenesená",J439,0)</f>
        <v>0</v>
      </c>
      <c r="BH439" s="227">
        <f>IF(N439="sníž. přenesená",J439,0)</f>
        <v>0</v>
      </c>
      <c r="BI439" s="227">
        <f>IF(N439="nulová",J439,0)</f>
        <v>0</v>
      </c>
      <c r="BJ439" s="19" t="s">
        <v>172</v>
      </c>
      <c r="BK439" s="227">
        <f>ROUND(I439*H439,2)</f>
        <v>0</v>
      </c>
      <c r="BL439" s="19" t="s">
        <v>172</v>
      </c>
      <c r="BM439" s="226" t="s">
        <v>568</v>
      </c>
    </row>
    <row r="440" s="2" customFormat="1">
      <c r="A440" s="40"/>
      <c r="B440" s="41"/>
      <c r="C440" s="42"/>
      <c r="D440" s="228" t="s">
        <v>175</v>
      </c>
      <c r="E440" s="42"/>
      <c r="F440" s="229" t="s">
        <v>569</v>
      </c>
      <c r="G440" s="42"/>
      <c r="H440" s="42"/>
      <c r="I440" s="230"/>
      <c r="J440" s="42"/>
      <c r="K440" s="42"/>
      <c r="L440" s="46"/>
      <c r="M440" s="231"/>
      <c r="N440" s="232"/>
      <c r="O440" s="87"/>
      <c r="P440" s="87"/>
      <c r="Q440" s="87"/>
      <c r="R440" s="87"/>
      <c r="S440" s="87"/>
      <c r="T440" s="88"/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T440" s="19" t="s">
        <v>175</v>
      </c>
      <c r="AU440" s="19" t="s">
        <v>78</v>
      </c>
    </row>
    <row r="441" s="12" customFormat="1" ht="25.92" customHeight="1">
      <c r="A441" s="12"/>
      <c r="B441" s="199"/>
      <c r="C441" s="200"/>
      <c r="D441" s="201" t="s">
        <v>68</v>
      </c>
      <c r="E441" s="202" t="s">
        <v>570</v>
      </c>
      <c r="F441" s="202" t="s">
        <v>571</v>
      </c>
      <c r="G441" s="200"/>
      <c r="H441" s="200"/>
      <c r="I441" s="203"/>
      <c r="J441" s="204">
        <f>BK441</f>
        <v>0</v>
      </c>
      <c r="K441" s="200"/>
      <c r="L441" s="205"/>
      <c r="M441" s="206"/>
      <c r="N441" s="207"/>
      <c r="O441" s="207"/>
      <c r="P441" s="208">
        <f>P442+P477+P550+P577+P613+P636+P656+P670+P703+P745</f>
        <v>0</v>
      </c>
      <c r="Q441" s="207"/>
      <c r="R441" s="208">
        <f>R442+R477+R550+R577+R613+R636+R656+R670+R703+R745</f>
        <v>8.2052217798899996</v>
      </c>
      <c r="S441" s="207"/>
      <c r="T441" s="209">
        <f>T442+T477+T550+T577+T613+T636+T656+T670+T703+T745</f>
        <v>0</v>
      </c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R441" s="210" t="s">
        <v>78</v>
      </c>
      <c r="AT441" s="211" t="s">
        <v>68</v>
      </c>
      <c r="AU441" s="211" t="s">
        <v>69</v>
      </c>
      <c r="AY441" s="210" t="s">
        <v>163</v>
      </c>
      <c r="BK441" s="212">
        <f>BK442+BK477+BK550+BK577+BK613+BK636+BK656+BK670+BK703+BK745</f>
        <v>0</v>
      </c>
    </row>
    <row r="442" s="12" customFormat="1" ht="22.8" customHeight="1">
      <c r="A442" s="12"/>
      <c r="B442" s="199"/>
      <c r="C442" s="200"/>
      <c r="D442" s="201" t="s">
        <v>68</v>
      </c>
      <c r="E442" s="213" t="s">
        <v>572</v>
      </c>
      <c r="F442" s="213" t="s">
        <v>573</v>
      </c>
      <c r="G442" s="200"/>
      <c r="H442" s="200"/>
      <c r="I442" s="203"/>
      <c r="J442" s="214">
        <f>BK442</f>
        <v>0</v>
      </c>
      <c r="K442" s="200"/>
      <c r="L442" s="205"/>
      <c r="M442" s="206"/>
      <c r="N442" s="207"/>
      <c r="O442" s="207"/>
      <c r="P442" s="208">
        <f>SUM(P443:P476)</f>
        <v>0</v>
      </c>
      <c r="Q442" s="207"/>
      <c r="R442" s="208">
        <f>SUM(R443:R476)</f>
        <v>0.42208974999999999</v>
      </c>
      <c r="S442" s="207"/>
      <c r="T442" s="209">
        <f>SUM(T443:T476)</f>
        <v>0</v>
      </c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R442" s="210" t="s">
        <v>78</v>
      </c>
      <c r="AT442" s="211" t="s">
        <v>68</v>
      </c>
      <c r="AU442" s="211" t="s">
        <v>76</v>
      </c>
      <c r="AY442" s="210" t="s">
        <v>163</v>
      </c>
      <c r="BK442" s="212">
        <f>SUM(BK443:BK476)</f>
        <v>0</v>
      </c>
    </row>
    <row r="443" s="2" customFormat="1" ht="21.75" customHeight="1">
      <c r="A443" s="40"/>
      <c r="B443" s="41"/>
      <c r="C443" s="215" t="s">
        <v>349</v>
      </c>
      <c r="D443" s="215" t="s">
        <v>167</v>
      </c>
      <c r="E443" s="216" t="s">
        <v>574</v>
      </c>
      <c r="F443" s="217" t="s">
        <v>575</v>
      </c>
      <c r="G443" s="218" t="s">
        <v>236</v>
      </c>
      <c r="H443" s="219">
        <v>47.700000000000003</v>
      </c>
      <c r="I443" s="220"/>
      <c r="J443" s="221">
        <f>ROUND(I443*H443,2)</f>
        <v>0</v>
      </c>
      <c r="K443" s="217" t="s">
        <v>171</v>
      </c>
      <c r="L443" s="46"/>
      <c r="M443" s="222" t="s">
        <v>19</v>
      </c>
      <c r="N443" s="223" t="s">
        <v>42</v>
      </c>
      <c r="O443" s="87"/>
      <c r="P443" s="224">
        <f>O443*H443</f>
        <v>0</v>
      </c>
      <c r="Q443" s="224">
        <v>0</v>
      </c>
      <c r="R443" s="224">
        <f>Q443*H443</f>
        <v>0</v>
      </c>
      <c r="S443" s="224">
        <v>0</v>
      </c>
      <c r="T443" s="225">
        <f>S443*H443</f>
        <v>0</v>
      </c>
      <c r="U443" s="40"/>
      <c r="V443" s="40"/>
      <c r="W443" s="40"/>
      <c r="X443" s="40"/>
      <c r="Y443" s="40"/>
      <c r="Z443" s="40"/>
      <c r="AA443" s="40"/>
      <c r="AB443" s="40"/>
      <c r="AC443" s="40"/>
      <c r="AD443" s="40"/>
      <c r="AE443" s="40"/>
      <c r="AR443" s="226" t="s">
        <v>180</v>
      </c>
      <c r="AT443" s="226" t="s">
        <v>167</v>
      </c>
      <c r="AU443" s="226" t="s">
        <v>78</v>
      </c>
      <c r="AY443" s="19" t="s">
        <v>163</v>
      </c>
      <c r="BE443" s="227">
        <f>IF(N443="základní",J443,0)</f>
        <v>0</v>
      </c>
      <c r="BF443" s="227">
        <f>IF(N443="snížená",J443,0)</f>
        <v>0</v>
      </c>
      <c r="BG443" s="227">
        <f>IF(N443="zákl. přenesená",J443,0)</f>
        <v>0</v>
      </c>
      <c r="BH443" s="227">
        <f>IF(N443="sníž. přenesená",J443,0)</f>
        <v>0</v>
      </c>
      <c r="BI443" s="227">
        <f>IF(N443="nulová",J443,0)</f>
        <v>0</v>
      </c>
      <c r="BJ443" s="19" t="s">
        <v>172</v>
      </c>
      <c r="BK443" s="227">
        <f>ROUND(I443*H443,2)</f>
        <v>0</v>
      </c>
      <c r="BL443" s="19" t="s">
        <v>180</v>
      </c>
      <c r="BM443" s="226" t="s">
        <v>576</v>
      </c>
    </row>
    <row r="444" s="2" customFormat="1">
      <c r="A444" s="40"/>
      <c r="B444" s="41"/>
      <c r="C444" s="42"/>
      <c r="D444" s="228" t="s">
        <v>175</v>
      </c>
      <c r="E444" s="42"/>
      <c r="F444" s="229" t="s">
        <v>577</v>
      </c>
      <c r="G444" s="42"/>
      <c r="H444" s="42"/>
      <c r="I444" s="230"/>
      <c r="J444" s="42"/>
      <c r="K444" s="42"/>
      <c r="L444" s="46"/>
      <c r="M444" s="231"/>
      <c r="N444" s="232"/>
      <c r="O444" s="87"/>
      <c r="P444" s="87"/>
      <c r="Q444" s="87"/>
      <c r="R444" s="87"/>
      <c r="S444" s="87"/>
      <c r="T444" s="88"/>
      <c r="U444" s="40"/>
      <c r="V444" s="40"/>
      <c r="W444" s="40"/>
      <c r="X444" s="40"/>
      <c r="Y444" s="40"/>
      <c r="Z444" s="40"/>
      <c r="AA444" s="40"/>
      <c r="AB444" s="40"/>
      <c r="AC444" s="40"/>
      <c r="AD444" s="40"/>
      <c r="AE444" s="40"/>
      <c r="AT444" s="19" t="s">
        <v>175</v>
      </c>
      <c r="AU444" s="19" t="s">
        <v>78</v>
      </c>
    </row>
    <row r="445" s="16" customFormat="1">
      <c r="A445" s="16"/>
      <c r="B445" s="277"/>
      <c r="C445" s="278"/>
      <c r="D445" s="235" t="s">
        <v>177</v>
      </c>
      <c r="E445" s="279" t="s">
        <v>19</v>
      </c>
      <c r="F445" s="280" t="s">
        <v>480</v>
      </c>
      <c r="G445" s="278"/>
      <c r="H445" s="279" t="s">
        <v>19</v>
      </c>
      <c r="I445" s="281"/>
      <c r="J445" s="278"/>
      <c r="K445" s="278"/>
      <c r="L445" s="282"/>
      <c r="M445" s="283"/>
      <c r="N445" s="284"/>
      <c r="O445" s="284"/>
      <c r="P445" s="284"/>
      <c r="Q445" s="284"/>
      <c r="R445" s="284"/>
      <c r="S445" s="284"/>
      <c r="T445" s="285"/>
      <c r="U445" s="16"/>
      <c r="V445" s="16"/>
      <c r="W445" s="16"/>
      <c r="X445" s="16"/>
      <c r="Y445" s="16"/>
      <c r="Z445" s="16"/>
      <c r="AA445" s="16"/>
      <c r="AB445" s="16"/>
      <c r="AC445" s="16"/>
      <c r="AD445" s="16"/>
      <c r="AE445" s="16"/>
      <c r="AT445" s="286" t="s">
        <v>177</v>
      </c>
      <c r="AU445" s="286" t="s">
        <v>78</v>
      </c>
      <c r="AV445" s="16" t="s">
        <v>76</v>
      </c>
      <c r="AW445" s="16" t="s">
        <v>31</v>
      </c>
      <c r="AX445" s="16" t="s">
        <v>69</v>
      </c>
      <c r="AY445" s="286" t="s">
        <v>163</v>
      </c>
    </row>
    <row r="446" s="13" customFormat="1">
      <c r="A446" s="13"/>
      <c r="B446" s="233"/>
      <c r="C446" s="234"/>
      <c r="D446" s="235" t="s">
        <v>177</v>
      </c>
      <c r="E446" s="236" t="s">
        <v>19</v>
      </c>
      <c r="F446" s="237" t="s">
        <v>543</v>
      </c>
      <c r="G446" s="234"/>
      <c r="H446" s="238">
        <v>9.6999999999999993</v>
      </c>
      <c r="I446" s="239"/>
      <c r="J446" s="234"/>
      <c r="K446" s="234"/>
      <c r="L446" s="240"/>
      <c r="M446" s="241"/>
      <c r="N446" s="242"/>
      <c r="O446" s="242"/>
      <c r="P446" s="242"/>
      <c r="Q446" s="242"/>
      <c r="R446" s="242"/>
      <c r="S446" s="242"/>
      <c r="T446" s="243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4" t="s">
        <v>177</v>
      </c>
      <c r="AU446" s="244" t="s">
        <v>78</v>
      </c>
      <c r="AV446" s="13" t="s">
        <v>78</v>
      </c>
      <c r="AW446" s="13" t="s">
        <v>31</v>
      </c>
      <c r="AX446" s="13" t="s">
        <v>69</v>
      </c>
      <c r="AY446" s="244" t="s">
        <v>163</v>
      </c>
    </row>
    <row r="447" s="14" customFormat="1">
      <c r="A447" s="14"/>
      <c r="B447" s="245"/>
      <c r="C447" s="246"/>
      <c r="D447" s="235" t="s">
        <v>177</v>
      </c>
      <c r="E447" s="247" t="s">
        <v>19</v>
      </c>
      <c r="F447" s="248" t="s">
        <v>179</v>
      </c>
      <c r="G447" s="246"/>
      <c r="H447" s="249">
        <v>9.6999999999999993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177</v>
      </c>
      <c r="AU447" s="255" t="s">
        <v>78</v>
      </c>
      <c r="AV447" s="14" t="s">
        <v>173</v>
      </c>
      <c r="AW447" s="14" t="s">
        <v>31</v>
      </c>
      <c r="AX447" s="14" t="s">
        <v>69</v>
      </c>
      <c r="AY447" s="255" t="s">
        <v>163</v>
      </c>
    </row>
    <row r="448" s="13" customFormat="1">
      <c r="A448" s="13"/>
      <c r="B448" s="233"/>
      <c r="C448" s="234"/>
      <c r="D448" s="235" t="s">
        <v>177</v>
      </c>
      <c r="E448" s="236" t="s">
        <v>19</v>
      </c>
      <c r="F448" s="237" t="s">
        <v>544</v>
      </c>
      <c r="G448" s="234"/>
      <c r="H448" s="238">
        <v>38</v>
      </c>
      <c r="I448" s="239"/>
      <c r="J448" s="234"/>
      <c r="K448" s="234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177</v>
      </c>
      <c r="AU448" s="244" t="s">
        <v>78</v>
      </c>
      <c r="AV448" s="13" t="s">
        <v>78</v>
      </c>
      <c r="AW448" s="13" t="s">
        <v>31</v>
      </c>
      <c r="AX448" s="13" t="s">
        <v>69</v>
      </c>
      <c r="AY448" s="244" t="s">
        <v>163</v>
      </c>
    </row>
    <row r="449" s="14" customFormat="1">
      <c r="A449" s="14"/>
      <c r="B449" s="245"/>
      <c r="C449" s="246"/>
      <c r="D449" s="235" t="s">
        <v>177</v>
      </c>
      <c r="E449" s="247" t="s">
        <v>19</v>
      </c>
      <c r="F449" s="248" t="s">
        <v>179</v>
      </c>
      <c r="G449" s="246"/>
      <c r="H449" s="249">
        <v>38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177</v>
      </c>
      <c r="AU449" s="255" t="s">
        <v>78</v>
      </c>
      <c r="AV449" s="14" t="s">
        <v>173</v>
      </c>
      <c r="AW449" s="14" t="s">
        <v>31</v>
      </c>
      <c r="AX449" s="14" t="s">
        <v>69</v>
      </c>
      <c r="AY449" s="255" t="s">
        <v>163</v>
      </c>
    </row>
    <row r="450" s="15" customFormat="1">
      <c r="A450" s="15"/>
      <c r="B450" s="256"/>
      <c r="C450" s="257"/>
      <c r="D450" s="235" t="s">
        <v>177</v>
      </c>
      <c r="E450" s="258" t="s">
        <v>19</v>
      </c>
      <c r="F450" s="259" t="s">
        <v>210</v>
      </c>
      <c r="G450" s="257"/>
      <c r="H450" s="260">
        <v>47.700000000000003</v>
      </c>
      <c r="I450" s="261"/>
      <c r="J450" s="257"/>
      <c r="K450" s="257"/>
      <c r="L450" s="262"/>
      <c r="M450" s="263"/>
      <c r="N450" s="264"/>
      <c r="O450" s="264"/>
      <c r="P450" s="264"/>
      <c r="Q450" s="264"/>
      <c r="R450" s="264"/>
      <c r="S450" s="264"/>
      <c r="T450" s="265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6" t="s">
        <v>177</v>
      </c>
      <c r="AU450" s="266" t="s">
        <v>78</v>
      </c>
      <c r="AV450" s="15" t="s">
        <v>172</v>
      </c>
      <c r="AW450" s="15" t="s">
        <v>31</v>
      </c>
      <c r="AX450" s="15" t="s">
        <v>76</v>
      </c>
      <c r="AY450" s="266" t="s">
        <v>163</v>
      </c>
    </row>
    <row r="451" s="2" customFormat="1" ht="16.5" customHeight="1">
      <c r="A451" s="40"/>
      <c r="B451" s="41"/>
      <c r="C451" s="267" t="s">
        <v>408</v>
      </c>
      <c r="D451" s="267" t="s">
        <v>212</v>
      </c>
      <c r="E451" s="268" t="s">
        <v>578</v>
      </c>
      <c r="F451" s="269" t="s">
        <v>579</v>
      </c>
      <c r="G451" s="270" t="s">
        <v>201</v>
      </c>
      <c r="H451" s="271">
        <v>0.014</v>
      </c>
      <c r="I451" s="272"/>
      <c r="J451" s="273">
        <f>ROUND(I451*H451,2)</f>
        <v>0</v>
      </c>
      <c r="K451" s="269" t="s">
        <v>171</v>
      </c>
      <c r="L451" s="274"/>
      <c r="M451" s="275" t="s">
        <v>19</v>
      </c>
      <c r="N451" s="276" t="s">
        <v>42</v>
      </c>
      <c r="O451" s="87"/>
      <c r="P451" s="224">
        <f>O451*H451</f>
        <v>0</v>
      </c>
      <c r="Q451" s="224">
        <v>1</v>
      </c>
      <c r="R451" s="224">
        <f>Q451*H451</f>
        <v>0.014</v>
      </c>
      <c r="S451" s="224">
        <v>0</v>
      </c>
      <c r="T451" s="225">
        <f>S451*H451</f>
        <v>0</v>
      </c>
      <c r="U451" s="40"/>
      <c r="V451" s="40"/>
      <c r="W451" s="40"/>
      <c r="X451" s="40"/>
      <c r="Y451" s="40"/>
      <c r="Z451" s="40"/>
      <c r="AA451" s="40"/>
      <c r="AB451" s="40"/>
      <c r="AC451" s="40"/>
      <c r="AD451" s="40"/>
      <c r="AE451" s="40"/>
      <c r="AR451" s="226" t="s">
        <v>388</v>
      </c>
      <c r="AT451" s="226" t="s">
        <v>212</v>
      </c>
      <c r="AU451" s="226" t="s">
        <v>78</v>
      </c>
      <c r="AY451" s="19" t="s">
        <v>163</v>
      </c>
      <c r="BE451" s="227">
        <f>IF(N451="základní",J451,0)</f>
        <v>0</v>
      </c>
      <c r="BF451" s="227">
        <f>IF(N451="snížená",J451,0)</f>
        <v>0</v>
      </c>
      <c r="BG451" s="227">
        <f>IF(N451="zákl. přenesená",J451,0)</f>
        <v>0</v>
      </c>
      <c r="BH451" s="227">
        <f>IF(N451="sníž. přenesená",J451,0)</f>
        <v>0</v>
      </c>
      <c r="BI451" s="227">
        <f>IF(N451="nulová",J451,0)</f>
        <v>0</v>
      </c>
      <c r="BJ451" s="19" t="s">
        <v>172</v>
      </c>
      <c r="BK451" s="227">
        <f>ROUND(I451*H451,2)</f>
        <v>0</v>
      </c>
      <c r="BL451" s="19" t="s">
        <v>180</v>
      </c>
      <c r="BM451" s="226" t="s">
        <v>580</v>
      </c>
    </row>
    <row r="452" s="13" customFormat="1">
      <c r="A452" s="13"/>
      <c r="B452" s="233"/>
      <c r="C452" s="234"/>
      <c r="D452" s="235" t="s">
        <v>177</v>
      </c>
      <c r="E452" s="236" t="s">
        <v>19</v>
      </c>
      <c r="F452" s="237" t="s">
        <v>581</v>
      </c>
      <c r="G452" s="234"/>
      <c r="H452" s="238">
        <v>0.014</v>
      </c>
      <c r="I452" s="239"/>
      <c r="J452" s="234"/>
      <c r="K452" s="234"/>
      <c r="L452" s="240"/>
      <c r="M452" s="241"/>
      <c r="N452" s="242"/>
      <c r="O452" s="242"/>
      <c r="P452" s="242"/>
      <c r="Q452" s="242"/>
      <c r="R452" s="242"/>
      <c r="S452" s="242"/>
      <c r="T452" s="243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4" t="s">
        <v>177</v>
      </c>
      <c r="AU452" s="244" t="s">
        <v>78</v>
      </c>
      <c r="AV452" s="13" t="s">
        <v>78</v>
      </c>
      <c r="AW452" s="13" t="s">
        <v>31</v>
      </c>
      <c r="AX452" s="13" t="s">
        <v>76</v>
      </c>
      <c r="AY452" s="244" t="s">
        <v>163</v>
      </c>
    </row>
    <row r="453" s="2" customFormat="1" ht="21.75" customHeight="1">
      <c r="A453" s="40"/>
      <c r="B453" s="41"/>
      <c r="C453" s="215" t="s">
        <v>473</v>
      </c>
      <c r="D453" s="215" t="s">
        <v>167</v>
      </c>
      <c r="E453" s="216" t="s">
        <v>582</v>
      </c>
      <c r="F453" s="217" t="s">
        <v>583</v>
      </c>
      <c r="G453" s="218" t="s">
        <v>236</v>
      </c>
      <c r="H453" s="219">
        <v>14</v>
      </c>
      <c r="I453" s="220"/>
      <c r="J453" s="221">
        <f>ROUND(I453*H453,2)</f>
        <v>0</v>
      </c>
      <c r="K453" s="217" t="s">
        <v>171</v>
      </c>
      <c r="L453" s="46"/>
      <c r="M453" s="222" t="s">
        <v>19</v>
      </c>
      <c r="N453" s="223" t="s">
        <v>42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0"/>
      <c r="V453" s="40"/>
      <c r="W453" s="40"/>
      <c r="X453" s="40"/>
      <c r="Y453" s="40"/>
      <c r="Z453" s="40"/>
      <c r="AA453" s="40"/>
      <c r="AB453" s="40"/>
      <c r="AC453" s="40"/>
      <c r="AD453" s="40"/>
      <c r="AE453" s="40"/>
      <c r="AR453" s="226" t="s">
        <v>180</v>
      </c>
      <c r="AT453" s="226" t="s">
        <v>167</v>
      </c>
      <c r="AU453" s="226" t="s">
        <v>78</v>
      </c>
      <c r="AY453" s="19" t="s">
        <v>163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19" t="s">
        <v>172</v>
      </c>
      <c r="BK453" s="227">
        <f>ROUND(I453*H453,2)</f>
        <v>0</v>
      </c>
      <c r="BL453" s="19" t="s">
        <v>180</v>
      </c>
      <c r="BM453" s="226" t="s">
        <v>584</v>
      </c>
    </row>
    <row r="454" s="2" customFormat="1">
      <c r="A454" s="40"/>
      <c r="B454" s="41"/>
      <c r="C454" s="42"/>
      <c r="D454" s="228" t="s">
        <v>175</v>
      </c>
      <c r="E454" s="42"/>
      <c r="F454" s="229" t="s">
        <v>585</v>
      </c>
      <c r="G454" s="42"/>
      <c r="H454" s="42"/>
      <c r="I454" s="230"/>
      <c r="J454" s="42"/>
      <c r="K454" s="42"/>
      <c r="L454" s="46"/>
      <c r="M454" s="231"/>
      <c r="N454" s="232"/>
      <c r="O454" s="87"/>
      <c r="P454" s="87"/>
      <c r="Q454" s="87"/>
      <c r="R454" s="87"/>
      <c r="S454" s="87"/>
      <c r="T454" s="88"/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T454" s="19" t="s">
        <v>175</v>
      </c>
      <c r="AU454" s="19" t="s">
        <v>78</v>
      </c>
    </row>
    <row r="455" s="13" customFormat="1">
      <c r="A455" s="13"/>
      <c r="B455" s="233"/>
      <c r="C455" s="234"/>
      <c r="D455" s="235" t="s">
        <v>177</v>
      </c>
      <c r="E455" s="236" t="s">
        <v>19</v>
      </c>
      <c r="F455" s="237" t="s">
        <v>586</v>
      </c>
      <c r="G455" s="234"/>
      <c r="H455" s="238">
        <v>14</v>
      </c>
      <c r="I455" s="239"/>
      <c r="J455" s="234"/>
      <c r="K455" s="234"/>
      <c r="L455" s="240"/>
      <c r="M455" s="241"/>
      <c r="N455" s="242"/>
      <c r="O455" s="242"/>
      <c r="P455" s="242"/>
      <c r="Q455" s="242"/>
      <c r="R455" s="242"/>
      <c r="S455" s="242"/>
      <c r="T455" s="243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44" t="s">
        <v>177</v>
      </c>
      <c r="AU455" s="244" t="s">
        <v>78</v>
      </c>
      <c r="AV455" s="13" t="s">
        <v>78</v>
      </c>
      <c r="AW455" s="13" t="s">
        <v>31</v>
      </c>
      <c r="AX455" s="13" t="s">
        <v>69</v>
      </c>
      <c r="AY455" s="244" t="s">
        <v>163</v>
      </c>
    </row>
    <row r="456" s="14" customFormat="1">
      <c r="A456" s="14"/>
      <c r="B456" s="245"/>
      <c r="C456" s="246"/>
      <c r="D456" s="235" t="s">
        <v>177</v>
      </c>
      <c r="E456" s="247" t="s">
        <v>19</v>
      </c>
      <c r="F456" s="248" t="s">
        <v>179</v>
      </c>
      <c r="G456" s="246"/>
      <c r="H456" s="249">
        <v>14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177</v>
      </c>
      <c r="AU456" s="255" t="s">
        <v>78</v>
      </c>
      <c r="AV456" s="14" t="s">
        <v>173</v>
      </c>
      <c r="AW456" s="14" t="s">
        <v>31</v>
      </c>
      <c r="AX456" s="14" t="s">
        <v>76</v>
      </c>
      <c r="AY456" s="255" t="s">
        <v>163</v>
      </c>
    </row>
    <row r="457" s="2" customFormat="1" ht="16.5" customHeight="1">
      <c r="A457" s="40"/>
      <c r="B457" s="41"/>
      <c r="C457" s="267" t="s">
        <v>587</v>
      </c>
      <c r="D457" s="267" t="s">
        <v>212</v>
      </c>
      <c r="E457" s="268" t="s">
        <v>578</v>
      </c>
      <c r="F457" s="269" t="s">
        <v>579</v>
      </c>
      <c r="G457" s="270" t="s">
        <v>201</v>
      </c>
      <c r="H457" s="271">
        <v>0.0050000000000000001</v>
      </c>
      <c r="I457" s="272"/>
      <c r="J457" s="273">
        <f>ROUND(I457*H457,2)</f>
        <v>0</v>
      </c>
      <c r="K457" s="269" t="s">
        <v>171</v>
      </c>
      <c r="L457" s="274"/>
      <c r="M457" s="275" t="s">
        <v>19</v>
      </c>
      <c r="N457" s="276" t="s">
        <v>42</v>
      </c>
      <c r="O457" s="87"/>
      <c r="P457" s="224">
        <f>O457*H457</f>
        <v>0</v>
      </c>
      <c r="Q457" s="224">
        <v>1</v>
      </c>
      <c r="R457" s="224">
        <f>Q457*H457</f>
        <v>0.0050000000000000001</v>
      </c>
      <c r="S457" s="224">
        <v>0</v>
      </c>
      <c r="T457" s="225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26" t="s">
        <v>388</v>
      </c>
      <c r="AT457" s="226" t="s">
        <v>212</v>
      </c>
      <c r="AU457" s="226" t="s">
        <v>78</v>
      </c>
      <c r="AY457" s="19" t="s">
        <v>163</v>
      </c>
      <c r="BE457" s="227">
        <f>IF(N457="základní",J457,0)</f>
        <v>0</v>
      </c>
      <c r="BF457" s="227">
        <f>IF(N457="snížená",J457,0)</f>
        <v>0</v>
      </c>
      <c r="BG457" s="227">
        <f>IF(N457="zákl. přenesená",J457,0)</f>
        <v>0</v>
      </c>
      <c r="BH457" s="227">
        <f>IF(N457="sníž. přenesená",J457,0)</f>
        <v>0</v>
      </c>
      <c r="BI457" s="227">
        <f>IF(N457="nulová",J457,0)</f>
        <v>0</v>
      </c>
      <c r="BJ457" s="19" t="s">
        <v>172</v>
      </c>
      <c r="BK457" s="227">
        <f>ROUND(I457*H457,2)</f>
        <v>0</v>
      </c>
      <c r="BL457" s="19" t="s">
        <v>180</v>
      </c>
      <c r="BM457" s="226" t="s">
        <v>588</v>
      </c>
    </row>
    <row r="458" s="13" customFormat="1">
      <c r="A458" s="13"/>
      <c r="B458" s="233"/>
      <c r="C458" s="234"/>
      <c r="D458" s="235" t="s">
        <v>177</v>
      </c>
      <c r="E458" s="236" t="s">
        <v>19</v>
      </c>
      <c r="F458" s="237" t="s">
        <v>589</v>
      </c>
      <c r="G458" s="234"/>
      <c r="H458" s="238">
        <v>0.0050000000000000001</v>
      </c>
      <c r="I458" s="239"/>
      <c r="J458" s="234"/>
      <c r="K458" s="234"/>
      <c r="L458" s="240"/>
      <c r="M458" s="241"/>
      <c r="N458" s="242"/>
      <c r="O458" s="242"/>
      <c r="P458" s="242"/>
      <c r="Q458" s="242"/>
      <c r="R458" s="242"/>
      <c r="S458" s="242"/>
      <c r="T458" s="243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44" t="s">
        <v>177</v>
      </c>
      <c r="AU458" s="244" t="s">
        <v>78</v>
      </c>
      <c r="AV458" s="13" t="s">
        <v>78</v>
      </c>
      <c r="AW458" s="13" t="s">
        <v>31</v>
      </c>
      <c r="AX458" s="13" t="s">
        <v>76</v>
      </c>
      <c r="AY458" s="244" t="s">
        <v>163</v>
      </c>
    </row>
    <row r="459" s="2" customFormat="1" ht="16.5" customHeight="1">
      <c r="A459" s="40"/>
      <c r="B459" s="41"/>
      <c r="C459" s="215" t="s">
        <v>590</v>
      </c>
      <c r="D459" s="215" t="s">
        <v>167</v>
      </c>
      <c r="E459" s="216" t="s">
        <v>591</v>
      </c>
      <c r="F459" s="217" t="s">
        <v>592</v>
      </c>
      <c r="G459" s="218" t="s">
        <v>236</v>
      </c>
      <c r="H459" s="219">
        <v>14</v>
      </c>
      <c r="I459" s="220"/>
      <c r="J459" s="221">
        <f>ROUND(I459*H459,2)</f>
        <v>0</v>
      </c>
      <c r="K459" s="217" t="s">
        <v>171</v>
      </c>
      <c r="L459" s="46"/>
      <c r="M459" s="222" t="s">
        <v>19</v>
      </c>
      <c r="N459" s="223" t="s">
        <v>42</v>
      </c>
      <c r="O459" s="87"/>
      <c r="P459" s="224">
        <f>O459*H459</f>
        <v>0</v>
      </c>
      <c r="Q459" s="224">
        <v>0.00039825</v>
      </c>
      <c r="R459" s="224">
        <f>Q459*H459</f>
        <v>0.0055754999999999997</v>
      </c>
      <c r="S459" s="224">
        <v>0</v>
      </c>
      <c r="T459" s="225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26" t="s">
        <v>180</v>
      </c>
      <c r="AT459" s="226" t="s">
        <v>167</v>
      </c>
      <c r="AU459" s="226" t="s">
        <v>78</v>
      </c>
      <c r="AY459" s="19" t="s">
        <v>163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19" t="s">
        <v>172</v>
      </c>
      <c r="BK459" s="227">
        <f>ROUND(I459*H459,2)</f>
        <v>0</v>
      </c>
      <c r="BL459" s="19" t="s">
        <v>180</v>
      </c>
      <c r="BM459" s="226" t="s">
        <v>593</v>
      </c>
    </row>
    <row r="460" s="2" customFormat="1">
      <c r="A460" s="40"/>
      <c r="B460" s="41"/>
      <c r="C460" s="42"/>
      <c r="D460" s="228" t="s">
        <v>175</v>
      </c>
      <c r="E460" s="42"/>
      <c r="F460" s="229" t="s">
        <v>594</v>
      </c>
      <c r="G460" s="42"/>
      <c r="H460" s="42"/>
      <c r="I460" s="230"/>
      <c r="J460" s="42"/>
      <c r="K460" s="42"/>
      <c r="L460" s="46"/>
      <c r="M460" s="231"/>
      <c r="N460" s="232"/>
      <c r="O460" s="87"/>
      <c r="P460" s="87"/>
      <c r="Q460" s="87"/>
      <c r="R460" s="87"/>
      <c r="S460" s="87"/>
      <c r="T460" s="88"/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T460" s="19" t="s">
        <v>175</v>
      </c>
      <c r="AU460" s="19" t="s">
        <v>78</v>
      </c>
    </row>
    <row r="461" s="13" customFormat="1">
      <c r="A461" s="13"/>
      <c r="B461" s="233"/>
      <c r="C461" s="234"/>
      <c r="D461" s="235" t="s">
        <v>177</v>
      </c>
      <c r="E461" s="236" t="s">
        <v>19</v>
      </c>
      <c r="F461" s="237" t="s">
        <v>586</v>
      </c>
      <c r="G461" s="234"/>
      <c r="H461" s="238">
        <v>14</v>
      </c>
      <c r="I461" s="239"/>
      <c r="J461" s="234"/>
      <c r="K461" s="234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177</v>
      </c>
      <c r="AU461" s="244" t="s">
        <v>78</v>
      </c>
      <c r="AV461" s="13" t="s">
        <v>78</v>
      </c>
      <c r="AW461" s="13" t="s">
        <v>31</v>
      </c>
      <c r="AX461" s="13" t="s">
        <v>69</v>
      </c>
      <c r="AY461" s="244" t="s">
        <v>163</v>
      </c>
    </row>
    <row r="462" s="14" customFormat="1">
      <c r="A462" s="14"/>
      <c r="B462" s="245"/>
      <c r="C462" s="246"/>
      <c r="D462" s="235" t="s">
        <v>177</v>
      </c>
      <c r="E462" s="247" t="s">
        <v>19</v>
      </c>
      <c r="F462" s="248" t="s">
        <v>179</v>
      </c>
      <c r="G462" s="246"/>
      <c r="H462" s="249">
        <v>14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177</v>
      </c>
      <c r="AU462" s="255" t="s">
        <v>78</v>
      </c>
      <c r="AV462" s="14" t="s">
        <v>173</v>
      </c>
      <c r="AW462" s="14" t="s">
        <v>31</v>
      </c>
      <c r="AX462" s="14" t="s">
        <v>76</v>
      </c>
      <c r="AY462" s="255" t="s">
        <v>163</v>
      </c>
    </row>
    <row r="463" s="2" customFormat="1" ht="24.15" customHeight="1">
      <c r="A463" s="40"/>
      <c r="B463" s="41"/>
      <c r="C463" s="267" t="s">
        <v>595</v>
      </c>
      <c r="D463" s="267" t="s">
        <v>212</v>
      </c>
      <c r="E463" s="268" t="s">
        <v>596</v>
      </c>
      <c r="F463" s="269" t="s">
        <v>597</v>
      </c>
      <c r="G463" s="270" t="s">
        <v>236</v>
      </c>
      <c r="H463" s="271">
        <v>16.800000000000001</v>
      </c>
      <c r="I463" s="272"/>
      <c r="J463" s="273">
        <f>ROUND(I463*H463,2)</f>
        <v>0</v>
      </c>
      <c r="K463" s="269" t="s">
        <v>171</v>
      </c>
      <c r="L463" s="274"/>
      <c r="M463" s="275" t="s">
        <v>19</v>
      </c>
      <c r="N463" s="276" t="s">
        <v>42</v>
      </c>
      <c r="O463" s="87"/>
      <c r="P463" s="224">
        <f>O463*H463</f>
        <v>0</v>
      </c>
      <c r="Q463" s="224">
        <v>0.0050000000000000001</v>
      </c>
      <c r="R463" s="224">
        <f>Q463*H463</f>
        <v>0.084000000000000005</v>
      </c>
      <c r="S463" s="224">
        <v>0</v>
      </c>
      <c r="T463" s="225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26" t="s">
        <v>388</v>
      </c>
      <c r="AT463" s="226" t="s">
        <v>212</v>
      </c>
      <c r="AU463" s="226" t="s">
        <v>78</v>
      </c>
      <c r="AY463" s="19" t="s">
        <v>163</v>
      </c>
      <c r="BE463" s="227">
        <f>IF(N463="základní",J463,0)</f>
        <v>0</v>
      </c>
      <c r="BF463" s="227">
        <f>IF(N463="snížená",J463,0)</f>
        <v>0</v>
      </c>
      <c r="BG463" s="227">
        <f>IF(N463="zákl. přenesená",J463,0)</f>
        <v>0</v>
      </c>
      <c r="BH463" s="227">
        <f>IF(N463="sníž. přenesená",J463,0)</f>
        <v>0</v>
      </c>
      <c r="BI463" s="227">
        <f>IF(N463="nulová",J463,0)</f>
        <v>0</v>
      </c>
      <c r="BJ463" s="19" t="s">
        <v>172</v>
      </c>
      <c r="BK463" s="227">
        <f>ROUND(I463*H463,2)</f>
        <v>0</v>
      </c>
      <c r="BL463" s="19" t="s">
        <v>180</v>
      </c>
      <c r="BM463" s="226" t="s">
        <v>598</v>
      </c>
    </row>
    <row r="464" s="13" customFormat="1">
      <c r="A464" s="13"/>
      <c r="B464" s="233"/>
      <c r="C464" s="234"/>
      <c r="D464" s="235" t="s">
        <v>177</v>
      </c>
      <c r="E464" s="236" t="s">
        <v>19</v>
      </c>
      <c r="F464" s="237" t="s">
        <v>262</v>
      </c>
      <c r="G464" s="234"/>
      <c r="H464" s="238">
        <v>14</v>
      </c>
      <c r="I464" s="239"/>
      <c r="J464" s="234"/>
      <c r="K464" s="234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177</v>
      </c>
      <c r="AU464" s="244" t="s">
        <v>78</v>
      </c>
      <c r="AV464" s="13" t="s">
        <v>78</v>
      </c>
      <c r="AW464" s="13" t="s">
        <v>31</v>
      </c>
      <c r="AX464" s="13" t="s">
        <v>69</v>
      </c>
      <c r="AY464" s="244" t="s">
        <v>163</v>
      </c>
    </row>
    <row r="465" s="13" customFormat="1">
      <c r="A465" s="13"/>
      <c r="B465" s="233"/>
      <c r="C465" s="234"/>
      <c r="D465" s="235" t="s">
        <v>177</v>
      </c>
      <c r="E465" s="236" t="s">
        <v>19</v>
      </c>
      <c r="F465" s="237" t="s">
        <v>599</v>
      </c>
      <c r="G465" s="234"/>
      <c r="H465" s="238">
        <v>16.800000000000001</v>
      </c>
      <c r="I465" s="239"/>
      <c r="J465" s="234"/>
      <c r="K465" s="234"/>
      <c r="L465" s="240"/>
      <c r="M465" s="241"/>
      <c r="N465" s="242"/>
      <c r="O465" s="242"/>
      <c r="P465" s="242"/>
      <c r="Q465" s="242"/>
      <c r="R465" s="242"/>
      <c r="S465" s="242"/>
      <c r="T465" s="243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4" t="s">
        <v>177</v>
      </c>
      <c r="AU465" s="244" t="s">
        <v>78</v>
      </c>
      <c r="AV465" s="13" t="s">
        <v>78</v>
      </c>
      <c r="AW465" s="13" t="s">
        <v>31</v>
      </c>
      <c r="AX465" s="13" t="s">
        <v>76</v>
      </c>
      <c r="AY465" s="244" t="s">
        <v>163</v>
      </c>
    </row>
    <row r="466" s="2" customFormat="1" ht="21.75" customHeight="1">
      <c r="A466" s="40"/>
      <c r="B466" s="41"/>
      <c r="C466" s="215" t="s">
        <v>600</v>
      </c>
      <c r="D466" s="215" t="s">
        <v>167</v>
      </c>
      <c r="E466" s="216" t="s">
        <v>601</v>
      </c>
      <c r="F466" s="217" t="s">
        <v>602</v>
      </c>
      <c r="G466" s="218" t="s">
        <v>236</v>
      </c>
      <c r="H466" s="219">
        <v>49</v>
      </c>
      <c r="I466" s="220"/>
      <c r="J466" s="221">
        <f>ROUND(I466*H466,2)</f>
        <v>0</v>
      </c>
      <c r="K466" s="217" t="s">
        <v>171</v>
      </c>
      <c r="L466" s="46"/>
      <c r="M466" s="222" t="s">
        <v>19</v>
      </c>
      <c r="N466" s="223" t="s">
        <v>42</v>
      </c>
      <c r="O466" s="87"/>
      <c r="P466" s="224">
        <f>O466*H466</f>
        <v>0</v>
      </c>
      <c r="Q466" s="224">
        <v>0.00039825</v>
      </c>
      <c r="R466" s="224">
        <f>Q466*H466</f>
        <v>0.01951425</v>
      </c>
      <c r="S466" s="224">
        <v>0</v>
      </c>
      <c r="T466" s="225">
        <f>S466*H466</f>
        <v>0</v>
      </c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R466" s="226" t="s">
        <v>180</v>
      </c>
      <c r="AT466" s="226" t="s">
        <v>167</v>
      </c>
      <c r="AU466" s="226" t="s">
        <v>78</v>
      </c>
      <c r="AY466" s="19" t="s">
        <v>163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19" t="s">
        <v>172</v>
      </c>
      <c r="BK466" s="227">
        <f>ROUND(I466*H466,2)</f>
        <v>0</v>
      </c>
      <c r="BL466" s="19" t="s">
        <v>180</v>
      </c>
      <c r="BM466" s="226" t="s">
        <v>603</v>
      </c>
    </row>
    <row r="467" s="2" customFormat="1">
      <c r="A467" s="40"/>
      <c r="B467" s="41"/>
      <c r="C467" s="42"/>
      <c r="D467" s="228" t="s">
        <v>175</v>
      </c>
      <c r="E467" s="42"/>
      <c r="F467" s="229" t="s">
        <v>604</v>
      </c>
      <c r="G467" s="42"/>
      <c r="H467" s="42"/>
      <c r="I467" s="230"/>
      <c r="J467" s="42"/>
      <c r="K467" s="42"/>
      <c r="L467" s="46"/>
      <c r="M467" s="231"/>
      <c r="N467" s="232"/>
      <c r="O467" s="87"/>
      <c r="P467" s="87"/>
      <c r="Q467" s="87"/>
      <c r="R467" s="87"/>
      <c r="S467" s="87"/>
      <c r="T467" s="88"/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T467" s="19" t="s">
        <v>175</v>
      </c>
      <c r="AU467" s="19" t="s">
        <v>78</v>
      </c>
    </row>
    <row r="468" s="13" customFormat="1">
      <c r="A468" s="13"/>
      <c r="B468" s="233"/>
      <c r="C468" s="234"/>
      <c r="D468" s="235" t="s">
        <v>177</v>
      </c>
      <c r="E468" s="236" t="s">
        <v>19</v>
      </c>
      <c r="F468" s="237" t="s">
        <v>605</v>
      </c>
      <c r="G468" s="234"/>
      <c r="H468" s="238">
        <v>49</v>
      </c>
      <c r="I468" s="239"/>
      <c r="J468" s="234"/>
      <c r="K468" s="234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177</v>
      </c>
      <c r="AU468" s="244" t="s">
        <v>78</v>
      </c>
      <c r="AV468" s="13" t="s">
        <v>78</v>
      </c>
      <c r="AW468" s="13" t="s">
        <v>31</v>
      </c>
      <c r="AX468" s="13" t="s">
        <v>69</v>
      </c>
      <c r="AY468" s="244" t="s">
        <v>163</v>
      </c>
    </row>
    <row r="469" s="14" customFormat="1">
      <c r="A469" s="14"/>
      <c r="B469" s="245"/>
      <c r="C469" s="246"/>
      <c r="D469" s="235" t="s">
        <v>177</v>
      </c>
      <c r="E469" s="247" t="s">
        <v>19</v>
      </c>
      <c r="F469" s="248" t="s">
        <v>179</v>
      </c>
      <c r="G469" s="246"/>
      <c r="H469" s="249">
        <v>49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177</v>
      </c>
      <c r="AU469" s="255" t="s">
        <v>78</v>
      </c>
      <c r="AV469" s="14" t="s">
        <v>173</v>
      </c>
      <c r="AW469" s="14" t="s">
        <v>31</v>
      </c>
      <c r="AX469" s="14" t="s">
        <v>76</v>
      </c>
      <c r="AY469" s="255" t="s">
        <v>163</v>
      </c>
    </row>
    <row r="470" s="2" customFormat="1" ht="24.15" customHeight="1">
      <c r="A470" s="40"/>
      <c r="B470" s="41"/>
      <c r="C470" s="267" t="s">
        <v>606</v>
      </c>
      <c r="D470" s="267" t="s">
        <v>212</v>
      </c>
      <c r="E470" s="268" t="s">
        <v>596</v>
      </c>
      <c r="F470" s="269" t="s">
        <v>597</v>
      </c>
      <c r="G470" s="270" t="s">
        <v>236</v>
      </c>
      <c r="H470" s="271">
        <v>58.799999999999997</v>
      </c>
      <c r="I470" s="272"/>
      <c r="J470" s="273">
        <f>ROUND(I470*H470,2)</f>
        <v>0</v>
      </c>
      <c r="K470" s="269" t="s">
        <v>171</v>
      </c>
      <c r="L470" s="274"/>
      <c r="M470" s="275" t="s">
        <v>19</v>
      </c>
      <c r="N470" s="276" t="s">
        <v>42</v>
      </c>
      <c r="O470" s="87"/>
      <c r="P470" s="224">
        <f>O470*H470</f>
        <v>0</v>
      </c>
      <c r="Q470" s="224">
        <v>0.0050000000000000001</v>
      </c>
      <c r="R470" s="224">
        <f>Q470*H470</f>
        <v>0.29399999999999998</v>
      </c>
      <c r="S470" s="224">
        <v>0</v>
      </c>
      <c r="T470" s="225">
        <f>S470*H470</f>
        <v>0</v>
      </c>
      <c r="U470" s="40"/>
      <c r="V470" s="40"/>
      <c r="W470" s="40"/>
      <c r="X470" s="40"/>
      <c r="Y470" s="40"/>
      <c r="Z470" s="40"/>
      <c r="AA470" s="40"/>
      <c r="AB470" s="40"/>
      <c r="AC470" s="40"/>
      <c r="AD470" s="40"/>
      <c r="AE470" s="40"/>
      <c r="AR470" s="226" t="s">
        <v>388</v>
      </c>
      <c r="AT470" s="226" t="s">
        <v>212</v>
      </c>
      <c r="AU470" s="226" t="s">
        <v>78</v>
      </c>
      <c r="AY470" s="19" t="s">
        <v>163</v>
      </c>
      <c r="BE470" s="227">
        <f>IF(N470="základní",J470,0)</f>
        <v>0</v>
      </c>
      <c r="BF470" s="227">
        <f>IF(N470="snížená",J470,0)</f>
        <v>0</v>
      </c>
      <c r="BG470" s="227">
        <f>IF(N470="zákl. přenesená",J470,0)</f>
        <v>0</v>
      </c>
      <c r="BH470" s="227">
        <f>IF(N470="sníž. přenesená",J470,0)</f>
        <v>0</v>
      </c>
      <c r="BI470" s="227">
        <f>IF(N470="nulová",J470,0)</f>
        <v>0</v>
      </c>
      <c r="BJ470" s="19" t="s">
        <v>172</v>
      </c>
      <c r="BK470" s="227">
        <f>ROUND(I470*H470,2)</f>
        <v>0</v>
      </c>
      <c r="BL470" s="19" t="s">
        <v>180</v>
      </c>
      <c r="BM470" s="226" t="s">
        <v>607</v>
      </c>
    </row>
    <row r="471" s="13" customFormat="1">
      <c r="A471" s="13"/>
      <c r="B471" s="233"/>
      <c r="C471" s="234"/>
      <c r="D471" s="235" t="s">
        <v>177</v>
      </c>
      <c r="E471" s="236" t="s">
        <v>19</v>
      </c>
      <c r="F471" s="237" t="s">
        <v>498</v>
      </c>
      <c r="G471" s="234"/>
      <c r="H471" s="238">
        <v>49</v>
      </c>
      <c r="I471" s="239"/>
      <c r="J471" s="234"/>
      <c r="K471" s="234"/>
      <c r="L471" s="240"/>
      <c r="M471" s="241"/>
      <c r="N471" s="242"/>
      <c r="O471" s="242"/>
      <c r="P471" s="242"/>
      <c r="Q471" s="242"/>
      <c r="R471" s="242"/>
      <c r="S471" s="242"/>
      <c r="T471" s="243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4" t="s">
        <v>177</v>
      </c>
      <c r="AU471" s="244" t="s">
        <v>78</v>
      </c>
      <c r="AV471" s="13" t="s">
        <v>78</v>
      </c>
      <c r="AW471" s="13" t="s">
        <v>31</v>
      </c>
      <c r="AX471" s="13" t="s">
        <v>69</v>
      </c>
      <c r="AY471" s="244" t="s">
        <v>163</v>
      </c>
    </row>
    <row r="472" s="13" customFormat="1">
      <c r="A472" s="13"/>
      <c r="B472" s="233"/>
      <c r="C472" s="234"/>
      <c r="D472" s="235" t="s">
        <v>177</v>
      </c>
      <c r="E472" s="236" t="s">
        <v>19</v>
      </c>
      <c r="F472" s="237" t="s">
        <v>608</v>
      </c>
      <c r="G472" s="234"/>
      <c r="H472" s="238">
        <v>58.799999999999997</v>
      </c>
      <c r="I472" s="239"/>
      <c r="J472" s="234"/>
      <c r="K472" s="234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177</v>
      </c>
      <c r="AU472" s="244" t="s">
        <v>78</v>
      </c>
      <c r="AV472" s="13" t="s">
        <v>78</v>
      </c>
      <c r="AW472" s="13" t="s">
        <v>31</v>
      </c>
      <c r="AX472" s="13" t="s">
        <v>76</v>
      </c>
      <c r="AY472" s="244" t="s">
        <v>163</v>
      </c>
    </row>
    <row r="473" s="2" customFormat="1" ht="24.15" customHeight="1">
      <c r="A473" s="40"/>
      <c r="B473" s="41"/>
      <c r="C473" s="215" t="s">
        <v>609</v>
      </c>
      <c r="D473" s="215" t="s">
        <v>167</v>
      </c>
      <c r="E473" s="216" t="s">
        <v>610</v>
      </c>
      <c r="F473" s="217" t="s">
        <v>611</v>
      </c>
      <c r="G473" s="218" t="s">
        <v>201</v>
      </c>
      <c r="H473" s="219">
        <v>0.42199999999999999</v>
      </c>
      <c r="I473" s="220"/>
      <c r="J473" s="221">
        <f>ROUND(I473*H473,2)</f>
        <v>0</v>
      </c>
      <c r="K473" s="217" t="s">
        <v>171</v>
      </c>
      <c r="L473" s="46"/>
      <c r="M473" s="222" t="s">
        <v>19</v>
      </c>
      <c r="N473" s="223" t="s">
        <v>42</v>
      </c>
      <c r="O473" s="87"/>
      <c r="P473" s="224">
        <f>O473*H473</f>
        <v>0</v>
      </c>
      <c r="Q473" s="224">
        <v>0</v>
      </c>
      <c r="R473" s="224">
        <f>Q473*H473</f>
        <v>0</v>
      </c>
      <c r="S473" s="224">
        <v>0</v>
      </c>
      <c r="T473" s="225">
        <f>S473*H473</f>
        <v>0</v>
      </c>
      <c r="U473" s="40"/>
      <c r="V473" s="40"/>
      <c r="W473" s="40"/>
      <c r="X473" s="40"/>
      <c r="Y473" s="40"/>
      <c r="Z473" s="40"/>
      <c r="AA473" s="40"/>
      <c r="AB473" s="40"/>
      <c r="AC473" s="40"/>
      <c r="AD473" s="40"/>
      <c r="AE473" s="40"/>
      <c r="AR473" s="226" t="s">
        <v>180</v>
      </c>
      <c r="AT473" s="226" t="s">
        <v>167</v>
      </c>
      <c r="AU473" s="226" t="s">
        <v>78</v>
      </c>
      <c r="AY473" s="19" t="s">
        <v>163</v>
      </c>
      <c r="BE473" s="227">
        <f>IF(N473="základní",J473,0)</f>
        <v>0</v>
      </c>
      <c r="BF473" s="227">
        <f>IF(N473="snížená",J473,0)</f>
        <v>0</v>
      </c>
      <c r="BG473" s="227">
        <f>IF(N473="zákl. přenesená",J473,0)</f>
        <v>0</v>
      </c>
      <c r="BH473" s="227">
        <f>IF(N473="sníž. přenesená",J473,0)</f>
        <v>0</v>
      </c>
      <c r="BI473" s="227">
        <f>IF(N473="nulová",J473,0)</f>
        <v>0</v>
      </c>
      <c r="BJ473" s="19" t="s">
        <v>172</v>
      </c>
      <c r="BK473" s="227">
        <f>ROUND(I473*H473,2)</f>
        <v>0</v>
      </c>
      <c r="BL473" s="19" t="s">
        <v>180</v>
      </c>
      <c r="BM473" s="226" t="s">
        <v>612</v>
      </c>
    </row>
    <row r="474" s="2" customFormat="1">
      <c r="A474" s="40"/>
      <c r="B474" s="41"/>
      <c r="C474" s="42"/>
      <c r="D474" s="228" t="s">
        <v>175</v>
      </c>
      <c r="E474" s="42"/>
      <c r="F474" s="229" t="s">
        <v>613</v>
      </c>
      <c r="G474" s="42"/>
      <c r="H474" s="42"/>
      <c r="I474" s="230"/>
      <c r="J474" s="42"/>
      <c r="K474" s="42"/>
      <c r="L474" s="46"/>
      <c r="M474" s="231"/>
      <c r="N474" s="232"/>
      <c r="O474" s="87"/>
      <c r="P474" s="87"/>
      <c r="Q474" s="87"/>
      <c r="R474" s="87"/>
      <c r="S474" s="87"/>
      <c r="T474" s="88"/>
      <c r="U474" s="40"/>
      <c r="V474" s="40"/>
      <c r="W474" s="40"/>
      <c r="X474" s="40"/>
      <c r="Y474" s="40"/>
      <c r="Z474" s="40"/>
      <c r="AA474" s="40"/>
      <c r="AB474" s="40"/>
      <c r="AC474" s="40"/>
      <c r="AD474" s="40"/>
      <c r="AE474" s="40"/>
      <c r="AT474" s="19" t="s">
        <v>175</v>
      </c>
      <c r="AU474" s="19" t="s">
        <v>78</v>
      </c>
    </row>
    <row r="475" s="2" customFormat="1" ht="33" customHeight="1">
      <c r="A475" s="40"/>
      <c r="B475" s="41"/>
      <c r="C475" s="215" t="s">
        <v>614</v>
      </c>
      <c r="D475" s="215" t="s">
        <v>167</v>
      </c>
      <c r="E475" s="216" t="s">
        <v>615</v>
      </c>
      <c r="F475" s="217" t="s">
        <v>616</v>
      </c>
      <c r="G475" s="218" t="s">
        <v>201</v>
      </c>
      <c r="H475" s="219">
        <v>0.42199999999999999</v>
      </c>
      <c r="I475" s="220"/>
      <c r="J475" s="221">
        <f>ROUND(I475*H475,2)</f>
        <v>0</v>
      </c>
      <c r="K475" s="217" t="s">
        <v>171</v>
      </c>
      <c r="L475" s="46"/>
      <c r="M475" s="222" t="s">
        <v>19</v>
      </c>
      <c r="N475" s="223" t="s">
        <v>42</v>
      </c>
      <c r="O475" s="87"/>
      <c r="P475" s="224">
        <f>O475*H475</f>
        <v>0</v>
      </c>
      <c r="Q475" s="224">
        <v>0</v>
      </c>
      <c r="R475" s="224">
        <f>Q475*H475</f>
        <v>0</v>
      </c>
      <c r="S475" s="224">
        <v>0</v>
      </c>
      <c r="T475" s="225">
        <f>S475*H475</f>
        <v>0</v>
      </c>
      <c r="U475" s="40"/>
      <c r="V475" s="40"/>
      <c r="W475" s="40"/>
      <c r="X475" s="40"/>
      <c r="Y475" s="40"/>
      <c r="Z475" s="40"/>
      <c r="AA475" s="40"/>
      <c r="AB475" s="40"/>
      <c r="AC475" s="40"/>
      <c r="AD475" s="40"/>
      <c r="AE475" s="40"/>
      <c r="AR475" s="226" t="s">
        <v>180</v>
      </c>
      <c r="AT475" s="226" t="s">
        <v>167</v>
      </c>
      <c r="AU475" s="226" t="s">
        <v>78</v>
      </c>
      <c r="AY475" s="19" t="s">
        <v>163</v>
      </c>
      <c r="BE475" s="227">
        <f>IF(N475="základní",J475,0)</f>
        <v>0</v>
      </c>
      <c r="BF475" s="227">
        <f>IF(N475="snížená",J475,0)</f>
        <v>0</v>
      </c>
      <c r="BG475" s="227">
        <f>IF(N475="zákl. přenesená",J475,0)</f>
        <v>0</v>
      </c>
      <c r="BH475" s="227">
        <f>IF(N475="sníž. přenesená",J475,0)</f>
        <v>0</v>
      </c>
      <c r="BI475" s="227">
        <f>IF(N475="nulová",J475,0)</f>
        <v>0</v>
      </c>
      <c r="BJ475" s="19" t="s">
        <v>172</v>
      </c>
      <c r="BK475" s="227">
        <f>ROUND(I475*H475,2)</f>
        <v>0</v>
      </c>
      <c r="BL475" s="19" t="s">
        <v>180</v>
      </c>
      <c r="BM475" s="226" t="s">
        <v>617</v>
      </c>
    </row>
    <row r="476" s="2" customFormat="1">
      <c r="A476" s="40"/>
      <c r="B476" s="41"/>
      <c r="C476" s="42"/>
      <c r="D476" s="228" t="s">
        <v>175</v>
      </c>
      <c r="E476" s="42"/>
      <c r="F476" s="229" t="s">
        <v>618</v>
      </c>
      <c r="G476" s="42"/>
      <c r="H476" s="42"/>
      <c r="I476" s="230"/>
      <c r="J476" s="42"/>
      <c r="K476" s="42"/>
      <c r="L476" s="46"/>
      <c r="M476" s="231"/>
      <c r="N476" s="232"/>
      <c r="O476" s="87"/>
      <c r="P476" s="87"/>
      <c r="Q476" s="87"/>
      <c r="R476" s="87"/>
      <c r="S476" s="87"/>
      <c r="T476" s="88"/>
      <c r="U476" s="40"/>
      <c r="V476" s="40"/>
      <c r="W476" s="40"/>
      <c r="X476" s="40"/>
      <c r="Y476" s="40"/>
      <c r="Z476" s="40"/>
      <c r="AA476" s="40"/>
      <c r="AB476" s="40"/>
      <c r="AC476" s="40"/>
      <c r="AD476" s="40"/>
      <c r="AE476" s="40"/>
      <c r="AT476" s="19" t="s">
        <v>175</v>
      </c>
      <c r="AU476" s="19" t="s">
        <v>78</v>
      </c>
    </row>
    <row r="477" s="12" customFormat="1" ht="22.8" customHeight="1">
      <c r="A477" s="12"/>
      <c r="B477" s="199"/>
      <c r="C477" s="200"/>
      <c r="D477" s="201" t="s">
        <v>68</v>
      </c>
      <c r="E477" s="213" t="s">
        <v>619</v>
      </c>
      <c r="F477" s="213" t="s">
        <v>620</v>
      </c>
      <c r="G477" s="200"/>
      <c r="H477" s="200"/>
      <c r="I477" s="203"/>
      <c r="J477" s="214">
        <f>BK477</f>
        <v>0</v>
      </c>
      <c r="K477" s="200"/>
      <c r="L477" s="205"/>
      <c r="M477" s="206"/>
      <c r="N477" s="207"/>
      <c r="O477" s="207"/>
      <c r="P477" s="208">
        <f>SUM(P478:P549)</f>
        <v>0</v>
      </c>
      <c r="Q477" s="207"/>
      <c r="R477" s="208">
        <f>SUM(R478:R549)</f>
        <v>3.4967938211900003</v>
      </c>
      <c r="S477" s="207"/>
      <c r="T477" s="209">
        <f>SUM(T478:T549)</f>
        <v>0</v>
      </c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R477" s="210" t="s">
        <v>78</v>
      </c>
      <c r="AT477" s="211" t="s">
        <v>68</v>
      </c>
      <c r="AU477" s="211" t="s">
        <v>76</v>
      </c>
      <c r="AY477" s="210" t="s">
        <v>163</v>
      </c>
      <c r="BK477" s="212">
        <f>SUM(BK478:BK549)</f>
        <v>0</v>
      </c>
    </row>
    <row r="478" s="2" customFormat="1" ht="16.5" customHeight="1">
      <c r="A478" s="40"/>
      <c r="B478" s="41"/>
      <c r="C478" s="215" t="s">
        <v>621</v>
      </c>
      <c r="D478" s="215" t="s">
        <v>167</v>
      </c>
      <c r="E478" s="216" t="s">
        <v>622</v>
      </c>
      <c r="F478" s="217" t="s">
        <v>623</v>
      </c>
      <c r="G478" s="218" t="s">
        <v>170</v>
      </c>
      <c r="H478" s="219">
        <v>0.32000000000000001</v>
      </c>
      <c r="I478" s="220"/>
      <c r="J478" s="221">
        <f>ROUND(I478*H478,2)</f>
        <v>0</v>
      </c>
      <c r="K478" s="217" t="s">
        <v>171</v>
      </c>
      <c r="L478" s="46"/>
      <c r="M478" s="222" t="s">
        <v>19</v>
      </c>
      <c r="N478" s="223" t="s">
        <v>42</v>
      </c>
      <c r="O478" s="87"/>
      <c r="P478" s="224">
        <f>O478*H478</f>
        <v>0</v>
      </c>
      <c r="Q478" s="224">
        <v>0</v>
      </c>
      <c r="R478" s="224">
        <f>Q478*H478</f>
        <v>0</v>
      </c>
      <c r="S478" s="224">
        <v>0</v>
      </c>
      <c r="T478" s="225">
        <f>S478*H478</f>
        <v>0</v>
      </c>
      <c r="U478" s="40"/>
      <c r="V478" s="40"/>
      <c r="W478" s="40"/>
      <c r="X478" s="40"/>
      <c r="Y478" s="40"/>
      <c r="Z478" s="40"/>
      <c r="AA478" s="40"/>
      <c r="AB478" s="40"/>
      <c r="AC478" s="40"/>
      <c r="AD478" s="40"/>
      <c r="AE478" s="40"/>
      <c r="AR478" s="226" t="s">
        <v>180</v>
      </c>
      <c r="AT478" s="226" t="s">
        <v>167</v>
      </c>
      <c r="AU478" s="226" t="s">
        <v>78</v>
      </c>
      <c r="AY478" s="19" t="s">
        <v>163</v>
      </c>
      <c r="BE478" s="227">
        <f>IF(N478="základní",J478,0)</f>
        <v>0</v>
      </c>
      <c r="BF478" s="227">
        <f>IF(N478="snížená",J478,0)</f>
        <v>0</v>
      </c>
      <c r="BG478" s="227">
        <f>IF(N478="zákl. přenesená",J478,0)</f>
        <v>0</v>
      </c>
      <c r="BH478" s="227">
        <f>IF(N478="sníž. přenesená",J478,0)</f>
        <v>0</v>
      </c>
      <c r="BI478" s="227">
        <f>IF(N478="nulová",J478,0)</f>
        <v>0</v>
      </c>
      <c r="BJ478" s="19" t="s">
        <v>172</v>
      </c>
      <c r="BK478" s="227">
        <f>ROUND(I478*H478,2)</f>
        <v>0</v>
      </c>
      <c r="BL478" s="19" t="s">
        <v>180</v>
      </c>
      <c r="BM478" s="226" t="s">
        <v>624</v>
      </c>
    </row>
    <row r="479" s="2" customFormat="1">
      <c r="A479" s="40"/>
      <c r="B479" s="41"/>
      <c r="C479" s="42"/>
      <c r="D479" s="228" t="s">
        <v>175</v>
      </c>
      <c r="E479" s="42"/>
      <c r="F479" s="229" t="s">
        <v>625</v>
      </c>
      <c r="G479" s="42"/>
      <c r="H479" s="42"/>
      <c r="I479" s="230"/>
      <c r="J479" s="42"/>
      <c r="K479" s="42"/>
      <c r="L479" s="46"/>
      <c r="M479" s="231"/>
      <c r="N479" s="232"/>
      <c r="O479" s="87"/>
      <c r="P479" s="87"/>
      <c r="Q479" s="87"/>
      <c r="R479" s="87"/>
      <c r="S479" s="87"/>
      <c r="T479" s="88"/>
      <c r="U479" s="40"/>
      <c r="V479" s="40"/>
      <c r="W479" s="40"/>
      <c r="X479" s="40"/>
      <c r="Y479" s="40"/>
      <c r="Z479" s="40"/>
      <c r="AA479" s="40"/>
      <c r="AB479" s="40"/>
      <c r="AC479" s="40"/>
      <c r="AD479" s="40"/>
      <c r="AE479" s="40"/>
      <c r="AT479" s="19" t="s">
        <v>175</v>
      </c>
      <c r="AU479" s="19" t="s">
        <v>78</v>
      </c>
    </row>
    <row r="480" s="13" customFormat="1">
      <c r="A480" s="13"/>
      <c r="B480" s="233"/>
      <c r="C480" s="234"/>
      <c r="D480" s="235" t="s">
        <v>177</v>
      </c>
      <c r="E480" s="236" t="s">
        <v>19</v>
      </c>
      <c r="F480" s="237" t="s">
        <v>626</v>
      </c>
      <c r="G480" s="234"/>
      <c r="H480" s="238">
        <v>0.32000000000000001</v>
      </c>
      <c r="I480" s="239"/>
      <c r="J480" s="234"/>
      <c r="K480" s="234"/>
      <c r="L480" s="240"/>
      <c r="M480" s="241"/>
      <c r="N480" s="242"/>
      <c r="O480" s="242"/>
      <c r="P480" s="242"/>
      <c r="Q480" s="242"/>
      <c r="R480" s="242"/>
      <c r="S480" s="242"/>
      <c r="T480" s="243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4" t="s">
        <v>177</v>
      </c>
      <c r="AU480" s="244" t="s">
        <v>78</v>
      </c>
      <c r="AV480" s="13" t="s">
        <v>78</v>
      </c>
      <c r="AW480" s="13" t="s">
        <v>31</v>
      </c>
      <c r="AX480" s="13" t="s">
        <v>69</v>
      </c>
      <c r="AY480" s="244" t="s">
        <v>163</v>
      </c>
    </row>
    <row r="481" s="14" customFormat="1">
      <c r="A481" s="14"/>
      <c r="B481" s="245"/>
      <c r="C481" s="246"/>
      <c r="D481" s="235" t="s">
        <v>177</v>
      </c>
      <c r="E481" s="247" t="s">
        <v>19</v>
      </c>
      <c r="F481" s="248" t="s">
        <v>179</v>
      </c>
      <c r="G481" s="246"/>
      <c r="H481" s="249">
        <v>0.32000000000000001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177</v>
      </c>
      <c r="AU481" s="255" t="s">
        <v>78</v>
      </c>
      <c r="AV481" s="14" t="s">
        <v>173</v>
      </c>
      <c r="AW481" s="14" t="s">
        <v>31</v>
      </c>
      <c r="AX481" s="14" t="s">
        <v>76</v>
      </c>
      <c r="AY481" s="255" t="s">
        <v>163</v>
      </c>
    </row>
    <row r="482" s="2" customFormat="1" ht="24.15" customHeight="1">
      <c r="A482" s="40"/>
      <c r="B482" s="41"/>
      <c r="C482" s="215" t="s">
        <v>503</v>
      </c>
      <c r="D482" s="215" t="s">
        <v>167</v>
      </c>
      <c r="E482" s="216" t="s">
        <v>627</v>
      </c>
      <c r="F482" s="217" t="s">
        <v>628</v>
      </c>
      <c r="G482" s="218" t="s">
        <v>522</v>
      </c>
      <c r="H482" s="219">
        <v>20</v>
      </c>
      <c r="I482" s="220"/>
      <c r="J482" s="221">
        <f>ROUND(I482*H482,2)</f>
        <v>0</v>
      </c>
      <c r="K482" s="217" t="s">
        <v>171</v>
      </c>
      <c r="L482" s="46"/>
      <c r="M482" s="222" t="s">
        <v>19</v>
      </c>
      <c r="N482" s="223" t="s">
        <v>42</v>
      </c>
      <c r="O482" s="87"/>
      <c r="P482" s="224">
        <f>O482*H482</f>
        <v>0</v>
      </c>
      <c r="Q482" s="224">
        <v>0</v>
      </c>
      <c r="R482" s="224">
        <f>Q482*H482</f>
        <v>0</v>
      </c>
      <c r="S482" s="224">
        <v>0</v>
      </c>
      <c r="T482" s="225">
        <f>S482*H482</f>
        <v>0</v>
      </c>
      <c r="U482" s="40"/>
      <c r="V482" s="40"/>
      <c r="W482" s="40"/>
      <c r="X482" s="40"/>
      <c r="Y482" s="40"/>
      <c r="Z482" s="40"/>
      <c r="AA482" s="40"/>
      <c r="AB482" s="40"/>
      <c r="AC482" s="40"/>
      <c r="AD482" s="40"/>
      <c r="AE482" s="40"/>
      <c r="AR482" s="226" t="s">
        <v>180</v>
      </c>
      <c r="AT482" s="226" t="s">
        <v>167</v>
      </c>
      <c r="AU482" s="226" t="s">
        <v>78</v>
      </c>
      <c r="AY482" s="19" t="s">
        <v>163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19" t="s">
        <v>172</v>
      </c>
      <c r="BK482" s="227">
        <f>ROUND(I482*H482,2)</f>
        <v>0</v>
      </c>
      <c r="BL482" s="19" t="s">
        <v>180</v>
      </c>
      <c r="BM482" s="226" t="s">
        <v>629</v>
      </c>
    </row>
    <row r="483" s="2" customFormat="1">
      <c r="A483" s="40"/>
      <c r="B483" s="41"/>
      <c r="C483" s="42"/>
      <c r="D483" s="228" t="s">
        <v>175</v>
      </c>
      <c r="E483" s="42"/>
      <c r="F483" s="229" t="s">
        <v>630</v>
      </c>
      <c r="G483" s="42"/>
      <c r="H483" s="42"/>
      <c r="I483" s="230"/>
      <c r="J483" s="42"/>
      <c r="K483" s="42"/>
      <c r="L483" s="46"/>
      <c r="M483" s="231"/>
      <c r="N483" s="232"/>
      <c r="O483" s="87"/>
      <c r="P483" s="87"/>
      <c r="Q483" s="87"/>
      <c r="R483" s="87"/>
      <c r="S483" s="87"/>
      <c r="T483" s="88"/>
      <c r="U483" s="40"/>
      <c r="V483" s="40"/>
      <c r="W483" s="40"/>
      <c r="X483" s="40"/>
      <c r="Y483" s="40"/>
      <c r="Z483" s="40"/>
      <c r="AA483" s="40"/>
      <c r="AB483" s="40"/>
      <c r="AC483" s="40"/>
      <c r="AD483" s="40"/>
      <c r="AE483" s="40"/>
      <c r="AT483" s="19" t="s">
        <v>175</v>
      </c>
      <c r="AU483" s="19" t="s">
        <v>78</v>
      </c>
    </row>
    <row r="484" s="13" customFormat="1">
      <c r="A484" s="13"/>
      <c r="B484" s="233"/>
      <c r="C484" s="234"/>
      <c r="D484" s="235" t="s">
        <v>177</v>
      </c>
      <c r="E484" s="236" t="s">
        <v>19</v>
      </c>
      <c r="F484" s="237" t="s">
        <v>631</v>
      </c>
      <c r="G484" s="234"/>
      <c r="H484" s="238">
        <v>20</v>
      </c>
      <c r="I484" s="239"/>
      <c r="J484" s="234"/>
      <c r="K484" s="234"/>
      <c r="L484" s="240"/>
      <c r="M484" s="241"/>
      <c r="N484" s="242"/>
      <c r="O484" s="242"/>
      <c r="P484" s="242"/>
      <c r="Q484" s="242"/>
      <c r="R484" s="242"/>
      <c r="S484" s="242"/>
      <c r="T484" s="243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44" t="s">
        <v>177</v>
      </c>
      <c r="AU484" s="244" t="s">
        <v>78</v>
      </c>
      <c r="AV484" s="13" t="s">
        <v>78</v>
      </c>
      <c r="AW484" s="13" t="s">
        <v>31</v>
      </c>
      <c r="AX484" s="13" t="s">
        <v>69</v>
      </c>
      <c r="AY484" s="244" t="s">
        <v>163</v>
      </c>
    </row>
    <row r="485" s="14" customFormat="1">
      <c r="A485" s="14"/>
      <c r="B485" s="245"/>
      <c r="C485" s="246"/>
      <c r="D485" s="235" t="s">
        <v>177</v>
      </c>
      <c r="E485" s="247" t="s">
        <v>19</v>
      </c>
      <c r="F485" s="248" t="s">
        <v>179</v>
      </c>
      <c r="G485" s="246"/>
      <c r="H485" s="249">
        <v>20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177</v>
      </c>
      <c r="AU485" s="255" t="s">
        <v>78</v>
      </c>
      <c r="AV485" s="14" t="s">
        <v>173</v>
      </c>
      <c r="AW485" s="14" t="s">
        <v>31</v>
      </c>
      <c r="AX485" s="14" t="s">
        <v>76</v>
      </c>
      <c r="AY485" s="255" t="s">
        <v>163</v>
      </c>
    </row>
    <row r="486" s="2" customFormat="1" ht="16.5" customHeight="1">
      <c r="A486" s="40"/>
      <c r="B486" s="41"/>
      <c r="C486" s="267" t="s">
        <v>632</v>
      </c>
      <c r="D486" s="267" t="s">
        <v>212</v>
      </c>
      <c r="E486" s="268" t="s">
        <v>633</v>
      </c>
      <c r="F486" s="269" t="s">
        <v>634</v>
      </c>
      <c r="G486" s="270" t="s">
        <v>320</v>
      </c>
      <c r="H486" s="271">
        <v>6</v>
      </c>
      <c r="I486" s="272"/>
      <c r="J486" s="273">
        <f>ROUND(I486*H486,2)</f>
        <v>0</v>
      </c>
      <c r="K486" s="269" t="s">
        <v>171</v>
      </c>
      <c r="L486" s="274"/>
      <c r="M486" s="275" t="s">
        <v>19</v>
      </c>
      <c r="N486" s="276" t="s">
        <v>42</v>
      </c>
      <c r="O486" s="87"/>
      <c r="P486" s="224">
        <f>O486*H486</f>
        <v>0</v>
      </c>
      <c r="Q486" s="224">
        <v>0.00046000000000000001</v>
      </c>
      <c r="R486" s="224">
        <f>Q486*H486</f>
        <v>0.0027600000000000003</v>
      </c>
      <c r="S486" s="224">
        <v>0</v>
      </c>
      <c r="T486" s="225">
        <f>S486*H486</f>
        <v>0</v>
      </c>
      <c r="U486" s="40"/>
      <c r="V486" s="40"/>
      <c r="W486" s="40"/>
      <c r="X486" s="40"/>
      <c r="Y486" s="40"/>
      <c r="Z486" s="40"/>
      <c r="AA486" s="40"/>
      <c r="AB486" s="40"/>
      <c r="AC486" s="40"/>
      <c r="AD486" s="40"/>
      <c r="AE486" s="40"/>
      <c r="AR486" s="226" t="s">
        <v>388</v>
      </c>
      <c r="AT486" s="226" t="s">
        <v>212</v>
      </c>
      <c r="AU486" s="226" t="s">
        <v>78</v>
      </c>
      <c r="AY486" s="19" t="s">
        <v>163</v>
      </c>
      <c r="BE486" s="227">
        <f>IF(N486="základní",J486,0)</f>
        <v>0</v>
      </c>
      <c r="BF486" s="227">
        <f>IF(N486="snížená",J486,0)</f>
        <v>0</v>
      </c>
      <c r="BG486" s="227">
        <f>IF(N486="zákl. přenesená",J486,0)</f>
        <v>0</v>
      </c>
      <c r="BH486" s="227">
        <f>IF(N486="sníž. přenesená",J486,0)</f>
        <v>0</v>
      </c>
      <c r="BI486" s="227">
        <f>IF(N486="nulová",J486,0)</f>
        <v>0</v>
      </c>
      <c r="BJ486" s="19" t="s">
        <v>172</v>
      </c>
      <c r="BK486" s="227">
        <f>ROUND(I486*H486,2)</f>
        <v>0</v>
      </c>
      <c r="BL486" s="19" t="s">
        <v>180</v>
      </c>
      <c r="BM486" s="226" t="s">
        <v>635</v>
      </c>
    </row>
    <row r="487" s="13" customFormat="1">
      <c r="A487" s="13"/>
      <c r="B487" s="233"/>
      <c r="C487" s="234"/>
      <c r="D487" s="235" t="s">
        <v>177</v>
      </c>
      <c r="E487" s="236" t="s">
        <v>19</v>
      </c>
      <c r="F487" s="237" t="s">
        <v>636</v>
      </c>
      <c r="G487" s="234"/>
      <c r="H487" s="238">
        <v>6</v>
      </c>
      <c r="I487" s="239"/>
      <c r="J487" s="234"/>
      <c r="K487" s="234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177</v>
      </c>
      <c r="AU487" s="244" t="s">
        <v>78</v>
      </c>
      <c r="AV487" s="13" t="s">
        <v>78</v>
      </c>
      <c r="AW487" s="13" t="s">
        <v>31</v>
      </c>
      <c r="AX487" s="13" t="s">
        <v>69</v>
      </c>
      <c r="AY487" s="244" t="s">
        <v>163</v>
      </c>
    </row>
    <row r="488" s="14" customFormat="1">
      <c r="A488" s="14"/>
      <c r="B488" s="245"/>
      <c r="C488" s="246"/>
      <c r="D488" s="235" t="s">
        <v>177</v>
      </c>
      <c r="E488" s="247" t="s">
        <v>19</v>
      </c>
      <c r="F488" s="248" t="s">
        <v>179</v>
      </c>
      <c r="G488" s="246"/>
      <c r="H488" s="249">
        <v>6</v>
      </c>
      <c r="I488" s="250"/>
      <c r="J488" s="246"/>
      <c r="K488" s="246"/>
      <c r="L488" s="251"/>
      <c r="M488" s="252"/>
      <c r="N488" s="253"/>
      <c r="O488" s="253"/>
      <c r="P488" s="253"/>
      <c r="Q488" s="253"/>
      <c r="R488" s="253"/>
      <c r="S488" s="253"/>
      <c r="T488" s="254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5" t="s">
        <v>177</v>
      </c>
      <c r="AU488" s="255" t="s">
        <v>78</v>
      </c>
      <c r="AV488" s="14" t="s">
        <v>173</v>
      </c>
      <c r="AW488" s="14" t="s">
        <v>31</v>
      </c>
      <c r="AX488" s="14" t="s">
        <v>76</v>
      </c>
      <c r="AY488" s="255" t="s">
        <v>163</v>
      </c>
    </row>
    <row r="489" s="2" customFormat="1" ht="24.15" customHeight="1">
      <c r="A489" s="40"/>
      <c r="B489" s="41"/>
      <c r="C489" s="267" t="s">
        <v>637</v>
      </c>
      <c r="D489" s="267" t="s">
        <v>212</v>
      </c>
      <c r="E489" s="268" t="s">
        <v>638</v>
      </c>
      <c r="F489" s="269" t="s">
        <v>639</v>
      </c>
      <c r="G489" s="270" t="s">
        <v>640</v>
      </c>
      <c r="H489" s="271">
        <v>0.20000000000000001</v>
      </c>
      <c r="I489" s="272"/>
      <c r="J489" s="273">
        <f>ROUND(I489*H489,2)</f>
        <v>0</v>
      </c>
      <c r="K489" s="269" t="s">
        <v>171</v>
      </c>
      <c r="L489" s="274"/>
      <c r="M489" s="275" t="s">
        <v>19</v>
      </c>
      <c r="N489" s="276" t="s">
        <v>42</v>
      </c>
      <c r="O489" s="87"/>
      <c r="P489" s="224">
        <f>O489*H489</f>
        <v>0</v>
      </c>
      <c r="Q489" s="224">
        <v>0.00040999999999999999</v>
      </c>
      <c r="R489" s="224">
        <f>Q489*H489</f>
        <v>8.2000000000000001E-05</v>
      </c>
      <c r="S489" s="224">
        <v>0</v>
      </c>
      <c r="T489" s="225">
        <f>S489*H489</f>
        <v>0</v>
      </c>
      <c r="U489" s="40"/>
      <c r="V489" s="40"/>
      <c r="W489" s="40"/>
      <c r="X489" s="40"/>
      <c r="Y489" s="40"/>
      <c r="Z489" s="40"/>
      <c r="AA489" s="40"/>
      <c r="AB489" s="40"/>
      <c r="AC489" s="40"/>
      <c r="AD489" s="40"/>
      <c r="AE489" s="40"/>
      <c r="AR489" s="226" t="s">
        <v>388</v>
      </c>
      <c r="AT489" s="226" t="s">
        <v>212</v>
      </c>
      <c r="AU489" s="226" t="s">
        <v>78</v>
      </c>
      <c r="AY489" s="19" t="s">
        <v>163</v>
      </c>
      <c r="BE489" s="227">
        <f>IF(N489="základní",J489,0)</f>
        <v>0</v>
      </c>
      <c r="BF489" s="227">
        <f>IF(N489="snížená",J489,0)</f>
        <v>0</v>
      </c>
      <c r="BG489" s="227">
        <f>IF(N489="zákl. přenesená",J489,0)</f>
        <v>0</v>
      </c>
      <c r="BH489" s="227">
        <f>IF(N489="sníž. přenesená",J489,0)</f>
        <v>0</v>
      </c>
      <c r="BI489" s="227">
        <f>IF(N489="nulová",J489,0)</f>
        <v>0</v>
      </c>
      <c r="BJ489" s="19" t="s">
        <v>172</v>
      </c>
      <c r="BK489" s="227">
        <f>ROUND(I489*H489,2)</f>
        <v>0</v>
      </c>
      <c r="BL489" s="19" t="s">
        <v>180</v>
      </c>
      <c r="BM489" s="226" t="s">
        <v>641</v>
      </c>
    </row>
    <row r="490" s="13" customFormat="1">
      <c r="A490" s="13"/>
      <c r="B490" s="233"/>
      <c r="C490" s="234"/>
      <c r="D490" s="235" t="s">
        <v>177</v>
      </c>
      <c r="E490" s="236" t="s">
        <v>19</v>
      </c>
      <c r="F490" s="237" t="s">
        <v>642</v>
      </c>
      <c r="G490" s="234"/>
      <c r="H490" s="238">
        <v>0.20000000000000001</v>
      </c>
      <c r="I490" s="239"/>
      <c r="J490" s="234"/>
      <c r="K490" s="234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177</v>
      </c>
      <c r="AU490" s="244" t="s">
        <v>78</v>
      </c>
      <c r="AV490" s="13" t="s">
        <v>78</v>
      </c>
      <c r="AW490" s="13" t="s">
        <v>31</v>
      </c>
      <c r="AX490" s="13" t="s">
        <v>76</v>
      </c>
      <c r="AY490" s="244" t="s">
        <v>163</v>
      </c>
    </row>
    <row r="491" s="2" customFormat="1" ht="24.15" customHeight="1">
      <c r="A491" s="40"/>
      <c r="B491" s="41"/>
      <c r="C491" s="215" t="s">
        <v>643</v>
      </c>
      <c r="D491" s="215" t="s">
        <v>167</v>
      </c>
      <c r="E491" s="216" t="s">
        <v>644</v>
      </c>
      <c r="F491" s="217" t="s">
        <v>645</v>
      </c>
      <c r="G491" s="218" t="s">
        <v>320</v>
      </c>
      <c r="H491" s="219">
        <v>106.2</v>
      </c>
      <c r="I491" s="220"/>
      <c r="J491" s="221">
        <f>ROUND(I491*H491,2)</f>
        <v>0</v>
      </c>
      <c r="K491" s="217" t="s">
        <v>171</v>
      </c>
      <c r="L491" s="46"/>
      <c r="M491" s="222" t="s">
        <v>19</v>
      </c>
      <c r="N491" s="223" t="s">
        <v>42</v>
      </c>
      <c r="O491" s="87"/>
      <c r="P491" s="224">
        <f>O491*H491</f>
        <v>0</v>
      </c>
      <c r="Q491" s="224">
        <v>0</v>
      </c>
      <c r="R491" s="224">
        <f>Q491*H491</f>
        <v>0</v>
      </c>
      <c r="S491" s="224">
        <v>0</v>
      </c>
      <c r="T491" s="225">
        <f>S491*H491</f>
        <v>0</v>
      </c>
      <c r="U491" s="40"/>
      <c r="V491" s="40"/>
      <c r="W491" s="40"/>
      <c r="X491" s="40"/>
      <c r="Y491" s="40"/>
      <c r="Z491" s="40"/>
      <c r="AA491" s="40"/>
      <c r="AB491" s="40"/>
      <c r="AC491" s="40"/>
      <c r="AD491" s="40"/>
      <c r="AE491" s="40"/>
      <c r="AR491" s="226" t="s">
        <v>180</v>
      </c>
      <c r="AT491" s="226" t="s">
        <v>167</v>
      </c>
      <c r="AU491" s="226" t="s">
        <v>78</v>
      </c>
      <c r="AY491" s="19" t="s">
        <v>163</v>
      </c>
      <c r="BE491" s="227">
        <f>IF(N491="základní",J491,0)</f>
        <v>0</v>
      </c>
      <c r="BF491" s="227">
        <f>IF(N491="snížená",J491,0)</f>
        <v>0</v>
      </c>
      <c r="BG491" s="227">
        <f>IF(N491="zákl. přenesená",J491,0)</f>
        <v>0</v>
      </c>
      <c r="BH491" s="227">
        <f>IF(N491="sníž. přenesená",J491,0)</f>
        <v>0</v>
      </c>
      <c r="BI491" s="227">
        <f>IF(N491="nulová",J491,0)</f>
        <v>0</v>
      </c>
      <c r="BJ491" s="19" t="s">
        <v>172</v>
      </c>
      <c r="BK491" s="227">
        <f>ROUND(I491*H491,2)</f>
        <v>0</v>
      </c>
      <c r="BL491" s="19" t="s">
        <v>180</v>
      </c>
      <c r="BM491" s="226" t="s">
        <v>646</v>
      </c>
    </row>
    <row r="492" s="2" customFormat="1">
      <c r="A492" s="40"/>
      <c r="B492" s="41"/>
      <c r="C492" s="42"/>
      <c r="D492" s="228" t="s">
        <v>175</v>
      </c>
      <c r="E492" s="42"/>
      <c r="F492" s="229" t="s">
        <v>647</v>
      </c>
      <c r="G492" s="42"/>
      <c r="H492" s="42"/>
      <c r="I492" s="230"/>
      <c r="J492" s="42"/>
      <c r="K492" s="42"/>
      <c r="L492" s="46"/>
      <c r="M492" s="231"/>
      <c r="N492" s="232"/>
      <c r="O492" s="87"/>
      <c r="P492" s="87"/>
      <c r="Q492" s="87"/>
      <c r="R492" s="87"/>
      <c r="S492" s="87"/>
      <c r="T492" s="88"/>
      <c r="U492" s="40"/>
      <c r="V492" s="40"/>
      <c r="W492" s="40"/>
      <c r="X492" s="40"/>
      <c r="Y492" s="40"/>
      <c r="Z492" s="40"/>
      <c r="AA492" s="40"/>
      <c r="AB492" s="40"/>
      <c r="AC492" s="40"/>
      <c r="AD492" s="40"/>
      <c r="AE492" s="40"/>
      <c r="AT492" s="19" t="s">
        <v>175</v>
      </c>
      <c r="AU492" s="19" t="s">
        <v>78</v>
      </c>
    </row>
    <row r="493" s="16" customFormat="1">
      <c r="A493" s="16"/>
      <c r="B493" s="277"/>
      <c r="C493" s="278"/>
      <c r="D493" s="235" t="s">
        <v>177</v>
      </c>
      <c r="E493" s="279" t="s">
        <v>19</v>
      </c>
      <c r="F493" s="280" t="s">
        <v>648</v>
      </c>
      <c r="G493" s="278"/>
      <c r="H493" s="279" t="s">
        <v>19</v>
      </c>
      <c r="I493" s="281"/>
      <c r="J493" s="278"/>
      <c r="K493" s="278"/>
      <c r="L493" s="282"/>
      <c r="M493" s="283"/>
      <c r="N493" s="284"/>
      <c r="O493" s="284"/>
      <c r="P493" s="284"/>
      <c r="Q493" s="284"/>
      <c r="R493" s="284"/>
      <c r="S493" s="284"/>
      <c r="T493" s="285"/>
      <c r="U493" s="16"/>
      <c r="V493" s="16"/>
      <c r="W493" s="16"/>
      <c r="X493" s="16"/>
      <c r="Y493" s="16"/>
      <c r="Z493" s="16"/>
      <c r="AA493" s="16"/>
      <c r="AB493" s="16"/>
      <c r="AC493" s="16"/>
      <c r="AD493" s="16"/>
      <c r="AE493" s="16"/>
      <c r="AT493" s="286" t="s">
        <v>177</v>
      </c>
      <c r="AU493" s="286" t="s">
        <v>78</v>
      </c>
      <c r="AV493" s="16" t="s">
        <v>76</v>
      </c>
      <c r="AW493" s="16" t="s">
        <v>31</v>
      </c>
      <c r="AX493" s="16" t="s">
        <v>69</v>
      </c>
      <c r="AY493" s="286" t="s">
        <v>163</v>
      </c>
    </row>
    <row r="494" s="13" customFormat="1">
      <c r="A494" s="13"/>
      <c r="B494" s="233"/>
      <c r="C494" s="234"/>
      <c r="D494" s="235" t="s">
        <v>177</v>
      </c>
      <c r="E494" s="236" t="s">
        <v>19</v>
      </c>
      <c r="F494" s="237" t="s">
        <v>649</v>
      </c>
      <c r="G494" s="234"/>
      <c r="H494" s="238">
        <v>106.2</v>
      </c>
      <c r="I494" s="239"/>
      <c r="J494" s="234"/>
      <c r="K494" s="234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177</v>
      </c>
      <c r="AU494" s="244" t="s">
        <v>78</v>
      </c>
      <c r="AV494" s="13" t="s">
        <v>78</v>
      </c>
      <c r="AW494" s="13" t="s">
        <v>31</v>
      </c>
      <c r="AX494" s="13" t="s">
        <v>69</v>
      </c>
      <c r="AY494" s="244" t="s">
        <v>163</v>
      </c>
    </row>
    <row r="495" s="14" customFormat="1">
      <c r="A495" s="14"/>
      <c r="B495" s="245"/>
      <c r="C495" s="246"/>
      <c r="D495" s="235" t="s">
        <v>177</v>
      </c>
      <c r="E495" s="247" t="s">
        <v>19</v>
      </c>
      <c r="F495" s="248" t="s">
        <v>179</v>
      </c>
      <c r="G495" s="246"/>
      <c r="H495" s="249">
        <v>106.2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177</v>
      </c>
      <c r="AU495" s="255" t="s">
        <v>78</v>
      </c>
      <c r="AV495" s="14" t="s">
        <v>173</v>
      </c>
      <c r="AW495" s="14" t="s">
        <v>31</v>
      </c>
      <c r="AX495" s="14" t="s">
        <v>76</v>
      </c>
      <c r="AY495" s="255" t="s">
        <v>163</v>
      </c>
    </row>
    <row r="496" s="2" customFormat="1" ht="16.5" customHeight="1">
      <c r="A496" s="40"/>
      <c r="B496" s="41"/>
      <c r="C496" s="267" t="s">
        <v>650</v>
      </c>
      <c r="D496" s="267" t="s">
        <v>212</v>
      </c>
      <c r="E496" s="268" t="s">
        <v>651</v>
      </c>
      <c r="F496" s="269" t="s">
        <v>652</v>
      </c>
      <c r="G496" s="270" t="s">
        <v>170</v>
      </c>
      <c r="H496" s="271">
        <v>1.401</v>
      </c>
      <c r="I496" s="272"/>
      <c r="J496" s="273">
        <f>ROUND(I496*H496,2)</f>
        <v>0</v>
      </c>
      <c r="K496" s="269" t="s">
        <v>171</v>
      </c>
      <c r="L496" s="274"/>
      <c r="M496" s="275" t="s">
        <v>19</v>
      </c>
      <c r="N496" s="276" t="s">
        <v>42</v>
      </c>
      <c r="O496" s="87"/>
      <c r="P496" s="224">
        <f>O496*H496</f>
        <v>0</v>
      </c>
      <c r="Q496" s="224">
        <v>0.55000000000000004</v>
      </c>
      <c r="R496" s="224">
        <f>Q496*H496</f>
        <v>0.77055000000000007</v>
      </c>
      <c r="S496" s="224">
        <v>0</v>
      </c>
      <c r="T496" s="225">
        <f>S496*H496</f>
        <v>0</v>
      </c>
      <c r="U496" s="40"/>
      <c r="V496" s="40"/>
      <c r="W496" s="40"/>
      <c r="X496" s="40"/>
      <c r="Y496" s="40"/>
      <c r="Z496" s="40"/>
      <c r="AA496" s="40"/>
      <c r="AB496" s="40"/>
      <c r="AC496" s="40"/>
      <c r="AD496" s="40"/>
      <c r="AE496" s="40"/>
      <c r="AR496" s="226" t="s">
        <v>388</v>
      </c>
      <c r="AT496" s="226" t="s">
        <v>212</v>
      </c>
      <c r="AU496" s="226" t="s">
        <v>78</v>
      </c>
      <c r="AY496" s="19" t="s">
        <v>163</v>
      </c>
      <c r="BE496" s="227">
        <f>IF(N496="základní",J496,0)</f>
        <v>0</v>
      </c>
      <c r="BF496" s="227">
        <f>IF(N496="snížená",J496,0)</f>
        <v>0</v>
      </c>
      <c r="BG496" s="227">
        <f>IF(N496="zákl. přenesená",J496,0)</f>
        <v>0</v>
      </c>
      <c r="BH496" s="227">
        <f>IF(N496="sníž. přenesená",J496,0)</f>
        <v>0</v>
      </c>
      <c r="BI496" s="227">
        <f>IF(N496="nulová",J496,0)</f>
        <v>0</v>
      </c>
      <c r="BJ496" s="19" t="s">
        <v>172</v>
      </c>
      <c r="BK496" s="227">
        <f>ROUND(I496*H496,2)</f>
        <v>0</v>
      </c>
      <c r="BL496" s="19" t="s">
        <v>180</v>
      </c>
      <c r="BM496" s="226" t="s">
        <v>653</v>
      </c>
    </row>
    <row r="497" s="16" customFormat="1">
      <c r="A497" s="16"/>
      <c r="B497" s="277"/>
      <c r="C497" s="278"/>
      <c r="D497" s="235" t="s">
        <v>177</v>
      </c>
      <c r="E497" s="279" t="s">
        <v>19</v>
      </c>
      <c r="F497" s="280" t="s">
        <v>648</v>
      </c>
      <c r="G497" s="278"/>
      <c r="H497" s="279" t="s">
        <v>19</v>
      </c>
      <c r="I497" s="281"/>
      <c r="J497" s="278"/>
      <c r="K497" s="278"/>
      <c r="L497" s="282"/>
      <c r="M497" s="283"/>
      <c r="N497" s="284"/>
      <c r="O497" s="284"/>
      <c r="P497" s="284"/>
      <c r="Q497" s="284"/>
      <c r="R497" s="284"/>
      <c r="S497" s="284"/>
      <c r="T497" s="285"/>
      <c r="U497" s="16"/>
      <c r="V497" s="16"/>
      <c r="W497" s="16"/>
      <c r="X497" s="16"/>
      <c r="Y497" s="16"/>
      <c r="Z497" s="16"/>
      <c r="AA497" s="16"/>
      <c r="AB497" s="16"/>
      <c r="AC497" s="16"/>
      <c r="AD497" s="16"/>
      <c r="AE497" s="16"/>
      <c r="AT497" s="286" t="s">
        <v>177</v>
      </c>
      <c r="AU497" s="286" t="s">
        <v>78</v>
      </c>
      <c r="AV497" s="16" t="s">
        <v>76</v>
      </c>
      <c r="AW497" s="16" t="s">
        <v>31</v>
      </c>
      <c r="AX497" s="16" t="s">
        <v>69</v>
      </c>
      <c r="AY497" s="286" t="s">
        <v>163</v>
      </c>
    </row>
    <row r="498" s="13" customFormat="1">
      <c r="A498" s="13"/>
      <c r="B498" s="233"/>
      <c r="C498" s="234"/>
      <c r="D498" s="235" t="s">
        <v>177</v>
      </c>
      <c r="E498" s="236" t="s">
        <v>19</v>
      </c>
      <c r="F498" s="237" t="s">
        <v>654</v>
      </c>
      <c r="G498" s="234"/>
      <c r="H498" s="238">
        <v>1.274</v>
      </c>
      <c r="I498" s="239"/>
      <c r="J498" s="234"/>
      <c r="K498" s="234"/>
      <c r="L498" s="240"/>
      <c r="M498" s="241"/>
      <c r="N498" s="242"/>
      <c r="O498" s="242"/>
      <c r="P498" s="242"/>
      <c r="Q498" s="242"/>
      <c r="R498" s="242"/>
      <c r="S498" s="242"/>
      <c r="T498" s="243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44" t="s">
        <v>177</v>
      </c>
      <c r="AU498" s="244" t="s">
        <v>78</v>
      </c>
      <c r="AV498" s="13" t="s">
        <v>78</v>
      </c>
      <c r="AW498" s="13" t="s">
        <v>31</v>
      </c>
      <c r="AX498" s="13" t="s">
        <v>69</v>
      </c>
      <c r="AY498" s="244" t="s">
        <v>163</v>
      </c>
    </row>
    <row r="499" s="14" customFormat="1">
      <c r="A499" s="14"/>
      <c r="B499" s="245"/>
      <c r="C499" s="246"/>
      <c r="D499" s="235" t="s">
        <v>177</v>
      </c>
      <c r="E499" s="247" t="s">
        <v>19</v>
      </c>
      <c r="F499" s="248" t="s">
        <v>179</v>
      </c>
      <c r="G499" s="246"/>
      <c r="H499" s="249">
        <v>1.274</v>
      </c>
      <c r="I499" s="250"/>
      <c r="J499" s="246"/>
      <c r="K499" s="246"/>
      <c r="L499" s="251"/>
      <c r="M499" s="252"/>
      <c r="N499" s="253"/>
      <c r="O499" s="253"/>
      <c r="P499" s="253"/>
      <c r="Q499" s="253"/>
      <c r="R499" s="253"/>
      <c r="S499" s="253"/>
      <c r="T499" s="254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5" t="s">
        <v>177</v>
      </c>
      <c r="AU499" s="255" t="s">
        <v>78</v>
      </c>
      <c r="AV499" s="14" t="s">
        <v>173</v>
      </c>
      <c r="AW499" s="14" t="s">
        <v>31</v>
      </c>
      <c r="AX499" s="14" t="s">
        <v>69</v>
      </c>
      <c r="AY499" s="255" t="s">
        <v>163</v>
      </c>
    </row>
    <row r="500" s="13" customFormat="1">
      <c r="A500" s="13"/>
      <c r="B500" s="233"/>
      <c r="C500" s="234"/>
      <c r="D500" s="235" t="s">
        <v>177</v>
      </c>
      <c r="E500" s="236" t="s">
        <v>19</v>
      </c>
      <c r="F500" s="237" t="s">
        <v>655</v>
      </c>
      <c r="G500" s="234"/>
      <c r="H500" s="238">
        <v>1.401</v>
      </c>
      <c r="I500" s="239"/>
      <c r="J500" s="234"/>
      <c r="K500" s="234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177</v>
      </c>
      <c r="AU500" s="244" t="s">
        <v>78</v>
      </c>
      <c r="AV500" s="13" t="s">
        <v>78</v>
      </c>
      <c r="AW500" s="13" t="s">
        <v>31</v>
      </c>
      <c r="AX500" s="13" t="s">
        <v>76</v>
      </c>
      <c r="AY500" s="244" t="s">
        <v>163</v>
      </c>
    </row>
    <row r="501" s="2" customFormat="1" ht="24.15" customHeight="1">
      <c r="A501" s="40"/>
      <c r="B501" s="41"/>
      <c r="C501" s="215" t="s">
        <v>656</v>
      </c>
      <c r="D501" s="215" t="s">
        <v>167</v>
      </c>
      <c r="E501" s="216" t="s">
        <v>657</v>
      </c>
      <c r="F501" s="217" t="s">
        <v>658</v>
      </c>
      <c r="G501" s="218" t="s">
        <v>320</v>
      </c>
      <c r="H501" s="219">
        <v>121.40000000000001</v>
      </c>
      <c r="I501" s="220"/>
      <c r="J501" s="221">
        <f>ROUND(I501*H501,2)</f>
        <v>0</v>
      </c>
      <c r="K501" s="217" t="s">
        <v>171</v>
      </c>
      <c r="L501" s="46"/>
      <c r="M501" s="222" t="s">
        <v>19</v>
      </c>
      <c r="N501" s="223" t="s">
        <v>42</v>
      </c>
      <c r="O501" s="87"/>
      <c r="P501" s="224">
        <f>O501*H501</f>
        <v>0</v>
      </c>
      <c r="Q501" s="224">
        <v>0</v>
      </c>
      <c r="R501" s="224">
        <f>Q501*H501</f>
        <v>0</v>
      </c>
      <c r="S501" s="224">
        <v>0</v>
      </c>
      <c r="T501" s="225">
        <f>S501*H501</f>
        <v>0</v>
      </c>
      <c r="U501" s="40"/>
      <c r="V501" s="40"/>
      <c r="W501" s="40"/>
      <c r="X501" s="40"/>
      <c r="Y501" s="40"/>
      <c r="Z501" s="40"/>
      <c r="AA501" s="40"/>
      <c r="AB501" s="40"/>
      <c r="AC501" s="40"/>
      <c r="AD501" s="40"/>
      <c r="AE501" s="40"/>
      <c r="AR501" s="226" t="s">
        <v>180</v>
      </c>
      <c r="AT501" s="226" t="s">
        <v>167</v>
      </c>
      <c r="AU501" s="226" t="s">
        <v>78</v>
      </c>
      <c r="AY501" s="19" t="s">
        <v>163</v>
      </c>
      <c r="BE501" s="227">
        <f>IF(N501="základní",J501,0)</f>
        <v>0</v>
      </c>
      <c r="BF501" s="227">
        <f>IF(N501="snížená",J501,0)</f>
        <v>0</v>
      </c>
      <c r="BG501" s="227">
        <f>IF(N501="zákl. přenesená",J501,0)</f>
        <v>0</v>
      </c>
      <c r="BH501" s="227">
        <f>IF(N501="sníž. přenesená",J501,0)</f>
        <v>0</v>
      </c>
      <c r="BI501" s="227">
        <f>IF(N501="nulová",J501,0)</f>
        <v>0</v>
      </c>
      <c r="BJ501" s="19" t="s">
        <v>172</v>
      </c>
      <c r="BK501" s="227">
        <f>ROUND(I501*H501,2)</f>
        <v>0</v>
      </c>
      <c r="BL501" s="19" t="s">
        <v>180</v>
      </c>
      <c r="BM501" s="226" t="s">
        <v>659</v>
      </c>
    </row>
    <row r="502" s="2" customFormat="1">
      <c r="A502" s="40"/>
      <c r="B502" s="41"/>
      <c r="C502" s="42"/>
      <c r="D502" s="228" t="s">
        <v>175</v>
      </c>
      <c r="E502" s="42"/>
      <c r="F502" s="229" t="s">
        <v>660</v>
      </c>
      <c r="G502" s="42"/>
      <c r="H502" s="42"/>
      <c r="I502" s="230"/>
      <c r="J502" s="42"/>
      <c r="K502" s="42"/>
      <c r="L502" s="46"/>
      <c r="M502" s="231"/>
      <c r="N502" s="232"/>
      <c r="O502" s="87"/>
      <c r="P502" s="87"/>
      <c r="Q502" s="87"/>
      <c r="R502" s="87"/>
      <c r="S502" s="87"/>
      <c r="T502" s="88"/>
      <c r="U502" s="40"/>
      <c r="V502" s="40"/>
      <c r="W502" s="40"/>
      <c r="X502" s="40"/>
      <c r="Y502" s="40"/>
      <c r="Z502" s="40"/>
      <c r="AA502" s="40"/>
      <c r="AB502" s="40"/>
      <c r="AC502" s="40"/>
      <c r="AD502" s="40"/>
      <c r="AE502" s="40"/>
      <c r="AT502" s="19" t="s">
        <v>175</v>
      </c>
      <c r="AU502" s="19" t="s">
        <v>78</v>
      </c>
    </row>
    <row r="503" s="16" customFormat="1">
      <c r="A503" s="16"/>
      <c r="B503" s="277"/>
      <c r="C503" s="278"/>
      <c r="D503" s="235" t="s">
        <v>177</v>
      </c>
      <c r="E503" s="279" t="s">
        <v>19</v>
      </c>
      <c r="F503" s="280" t="s">
        <v>648</v>
      </c>
      <c r="G503" s="278"/>
      <c r="H503" s="279" t="s">
        <v>19</v>
      </c>
      <c r="I503" s="281"/>
      <c r="J503" s="278"/>
      <c r="K503" s="278"/>
      <c r="L503" s="282"/>
      <c r="M503" s="283"/>
      <c r="N503" s="284"/>
      <c r="O503" s="284"/>
      <c r="P503" s="284"/>
      <c r="Q503" s="284"/>
      <c r="R503" s="284"/>
      <c r="S503" s="284"/>
      <c r="T503" s="285"/>
      <c r="U503" s="16"/>
      <c r="V503" s="16"/>
      <c r="W503" s="16"/>
      <c r="X503" s="16"/>
      <c r="Y503" s="16"/>
      <c r="Z503" s="16"/>
      <c r="AA503" s="16"/>
      <c r="AB503" s="16"/>
      <c r="AC503" s="16"/>
      <c r="AD503" s="16"/>
      <c r="AE503" s="16"/>
      <c r="AT503" s="286" t="s">
        <v>177</v>
      </c>
      <c r="AU503" s="286" t="s">
        <v>78</v>
      </c>
      <c r="AV503" s="16" t="s">
        <v>76</v>
      </c>
      <c r="AW503" s="16" t="s">
        <v>31</v>
      </c>
      <c r="AX503" s="16" t="s">
        <v>69</v>
      </c>
      <c r="AY503" s="286" t="s">
        <v>163</v>
      </c>
    </row>
    <row r="504" s="13" customFormat="1">
      <c r="A504" s="13"/>
      <c r="B504" s="233"/>
      <c r="C504" s="234"/>
      <c r="D504" s="235" t="s">
        <v>177</v>
      </c>
      <c r="E504" s="236" t="s">
        <v>19</v>
      </c>
      <c r="F504" s="237" t="s">
        <v>661</v>
      </c>
      <c r="G504" s="234"/>
      <c r="H504" s="238">
        <v>1.5</v>
      </c>
      <c r="I504" s="239"/>
      <c r="J504" s="234"/>
      <c r="K504" s="234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177</v>
      </c>
      <c r="AU504" s="244" t="s">
        <v>78</v>
      </c>
      <c r="AV504" s="13" t="s">
        <v>78</v>
      </c>
      <c r="AW504" s="13" t="s">
        <v>31</v>
      </c>
      <c r="AX504" s="13" t="s">
        <v>69</v>
      </c>
      <c r="AY504" s="244" t="s">
        <v>163</v>
      </c>
    </row>
    <row r="505" s="14" customFormat="1">
      <c r="A505" s="14"/>
      <c r="B505" s="245"/>
      <c r="C505" s="246"/>
      <c r="D505" s="235" t="s">
        <v>177</v>
      </c>
      <c r="E505" s="247" t="s">
        <v>19</v>
      </c>
      <c r="F505" s="248" t="s">
        <v>179</v>
      </c>
      <c r="G505" s="246"/>
      <c r="H505" s="249">
        <v>1.5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177</v>
      </c>
      <c r="AU505" s="255" t="s">
        <v>78</v>
      </c>
      <c r="AV505" s="14" t="s">
        <v>173</v>
      </c>
      <c r="AW505" s="14" t="s">
        <v>31</v>
      </c>
      <c r="AX505" s="14" t="s">
        <v>69</v>
      </c>
      <c r="AY505" s="255" t="s">
        <v>163</v>
      </c>
    </row>
    <row r="506" s="13" customFormat="1">
      <c r="A506" s="13"/>
      <c r="B506" s="233"/>
      <c r="C506" s="234"/>
      <c r="D506" s="235" t="s">
        <v>177</v>
      </c>
      <c r="E506" s="236" t="s">
        <v>19</v>
      </c>
      <c r="F506" s="237" t="s">
        <v>662</v>
      </c>
      <c r="G506" s="234"/>
      <c r="H506" s="238">
        <v>102</v>
      </c>
      <c r="I506" s="239"/>
      <c r="J506" s="234"/>
      <c r="K506" s="234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177</v>
      </c>
      <c r="AU506" s="244" t="s">
        <v>78</v>
      </c>
      <c r="AV506" s="13" t="s">
        <v>78</v>
      </c>
      <c r="AW506" s="13" t="s">
        <v>31</v>
      </c>
      <c r="AX506" s="13" t="s">
        <v>69</v>
      </c>
      <c r="AY506" s="244" t="s">
        <v>163</v>
      </c>
    </row>
    <row r="507" s="14" customFormat="1">
      <c r="A507" s="14"/>
      <c r="B507" s="245"/>
      <c r="C507" s="246"/>
      <c r="D507" s="235" t="s">
        <v>177</v>
      </c>
      <c r="E507" s="247" t="s">
        <v>19</v>
      </c>
      <c r="F507" s="248" t="s">
        <v>179</v>
      </c>
      <c r="G507" s="246"/>
      <c r="H507" s="249">
        <v>102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177</v>
      </c>
      <c r="AU507" s="255" t="s">
        <v>78</v>
      </c>
      <c r="AV507" s="14" t="s">
        <v>173</v>
      </c>
      <c r="AW507" s="14" t="s">
        <v>31</v>
      </c>
      <c r="AX507" s="14" t="s">
        <v>69</v>
      </c>
      <c r="AY507" s="255" t="s">
        <v>163</v>
      </c>
    </row>
    <row r="508" s="13" customFormat="1">
      <c r="A508" s="13"/>
      <c r="B508" s="233"/>
      <c r="C508" s="234"/>
      <c r="D508" s="235" t="s">
        <v>177</v>
      </c>
      <c r="E508" s="236" t="s">
        <v>19</v>
      </c>
      <c r="F508" s="237" t="s">
        <v>663</v>
      </c>
      <c r="G508" s="234"/>
      <c r="H508" s="238">
        <v>17.899999999999999</v>
      </c>
      <c r="I508" s="239"/>
      <c r="J508" s="234"/>
      <c r="K508" s="234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177</v>
      </c>
      <c r="AU508" s="244" t="s">
        <v>78</v>
      </c>
      <c r="AV508" s="13" t="s">
        <v>78</v>
      </c>
      <c r="AW508" s="13" t="s">
        <v>31</v>
      </c>
      <c r="AX508" s="13" t="s">
        <v>69</v>
      </c>
      <c r="AY508" s="244" t="s">
        <v>163</v>
      </c>
    </row>
    <row r="509" s="14" customFormat="1">
      <c r="A509" s="14"/>
      <c r="B509" s="245"/>
      <c r="C509" s="246"/>
      <c r="D509" s="235" t="s">
        <v>177</v>
      </c>
      <c r="E509" s="247" t="s">
        <v>19</v>
      </c>
      <c r="F509" s="248" t="s">
        <v>179</v>
      </c>
      <c r="G509" s="246"/>
      <c r="H509" s="249">
        <v>17.899999999999999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177</v>
      </c>
      <c r="AU509" s="255" t="s">
        <v>78</v>
      </c>
      <c r="AV509" s="14" t="s">
        <v>173</v>
      </c>
      <c r="AW509" s="14" t="s">
        <v>31</v>
      </c>
      <c r="AX509" s="14" t="s">
        <v>69</v>
      </c>
      <c r="AY509" s="255" t="s">
        <v>163</v>
      </c>
    </row>
    <row r="510" s="15" customFormat="1">
      <c r="A510" s="15"/>
      <c r="B510" s="256"/>
      <c r="C510" s="257"/>
      <c r="D510" s="235" t="s">
        <v>177</v>
      </c>
      <c r="E510" s="258" t="s">
        <v>19</v>
      </c>
      <c r="F510" s="259" t="s">
        <v>210</v>
      </c>
      <c r="G510" s="257"/>
      <c r="H510" s="260">
        <v>121.40000000000001</v>
      </c>
      <c r="I510" s="261"/>
      <c r="J510" s="257"/>
      <c r="K510" s="257"/>
      <c r="L510" s="262"/>
      <c r="M510" s="263"/>
      <c r="N510" s="264"/>
      <c r="O510" s="264"/>
      <c r="P510" s="264"/>
      <c r="Q510" s="264"/>
      <c r="R510" s="264"/>
      <c r="S510" s="264"/>
      <c r="T510" s="265"/>
      <c r="U510" s="15"/>
      <c r="V510" s="15"/>
      <c r="W510" s="15"/>
      <c r="X510" s="15"/>
      <c r="Y510" s="15"/>
      <c r="Z510" s="15"/>
      <c r="AA510" s="15"/>
      <c r="AB510" s="15"/>
      <c r="AC510" s="15"/>
      <c r="AD510" s="15"/>
      <c r="AE510" s="15"/>
      <c r="AT510" s="266" t="s">
        <v>177</v>
      </c>
      <c r="AU510" s="266" t="s">
        <v>78</v>
      </c>
      <c r="AV510" s="15" t="s">
        <v>172</v>
      </c>
      <c r="AW510" s="15" t="s">
        <v>31</v>
      </c>
      <c r="AX510" s="15" t="s">
        <v>76</v>
      </c>
      <c r="AY510" s="266" t="s">
        <v>163</v>
      </c>
    </row>
    <row r="511" s="2" customFormat="1" ht="16.5" customHeight="1">
      <c r="A511" s="40"/>
      <c r="B511" s="41"/>
      <c r="C511" s="267" t="s">
        <v>664</v>
      </c>
      <c r="D511" s="267" t="s">
        <v>212</v>
      </c>
      <c r="E511" s="268" t="s">
        <v>665</v>
      </c>
      <c r="F511" s="269" t="s">
        <v>666</v>
      </c>
      <c r="G511" s="270" t="s">
        <v>170</v>
      </c>
      <c r="H511" s="271">
        <v>1.819</v>
      </c>
      <c r="I511" s="272"/>
      <c r="J511" s="273">
        <f>ROUND(I511*H511,2)</f>
        <v>0</v>
      </c>
      <c r="K511" s="269" t="s">
        <v>171</v>
      </c>
      <c r="L511" s="274"/>
      <c r="M511" s="275" t="s">
        <v>19</v>
      </c>
      <c r="N511" s="276" t="s">
        <v>42</v>
      </c>
      <c r="O511" s="87"/>
      <c r="P511" s="224">
        <f>O511*H511</f>
        <v>0</v>
      </c>
      <c r="Q511" s="224">
        <v>0.55000000000000004</v>
      </c>
      <c r="R511" s="224">
        <f>Q511*H511</f>
        <v>1.0004500000000001</v>
      </c>
      <c r="S511" s="224">
        <v>0</v>
      </c>
      <c r="T511" s="225">
        <f>S511*H511</f>
        <v>0</v>
      </c>
      <c r="U511" s="40"/>
      <c r="V511" s="40"/>
      <c r="W511" s="40"/>
      <c r="X511" s="40"/>
      <c r="Y511" s="40"/>
      <c r="Z511" s="40"/>
      <c r="AA511" s="40"/>
      <c r="AB511" s="40"/>
      <c r="AC511" s="40"/>
      <c r="AD511" s="40"/>
      <c r="AE511" s="40"/>
      <c r="AR511" s="226" t="s">
        <v>388</v>
      </c>
      <c r="AT511" s="226" t="s">
        <v>212</v>
      </c>
      <c r="AU511" s="226" t="s">
        <v>78</v>
      </c>
      <c r="AY511" s="19" t="s">
        <v>163</v>
      </c>
      <c r="BE511" s="227">
        <f>IF(N511="základní",J511,0)</f>
        <v>0</v>
      </c>
      <c r="BF511" s="227">
        <f>IF(N511="snížená",J511,0)</f>
        <v>0</v>
      </c>
      <c r="BG511" s="227">
        <f>IF(N511="zákl. přenesená",J511,0)</f>
        <v>0</v>
      </c>
      <c r="BH511" s="227">
        <f>IF(N511="sníž. přenesená",J511,0)</f>
        <v>0</v>
      </c>
      <c r="BI511" s="227">
        <f>IF(N511="nulová",J511,0)</f>
        <v>0</v>
      </c>
      <c r="BJ511" s="19" t="s">
        <v>172</v>
      </c>
      <c r="BK511" s="227">
        <f>ROUND(I511*H511,2)</f>
        <v>0</v>
      </c>
      <c r="BL511" s="19" t="s">
        <v>180</v>
      </c>
      <c r="BM511" s="226" t="s">
        <v>667</v>
      </c>
    </row>
    <row r="512" s="13" customFormat="1">
      <c r="A512" s="13"/>
      <c r="B512" s="233"/>
      <c r="C512" s="234"/>
      <c r="D512" s="235" t="s">
        <v>177</v>
      </c>
      <c r="E512" s="236" t="s">
        <v>19</v>
      </c>
      <c r="F512" s="237" t="s">
        <v>668</v>
      </c>
      <c r="G512" s="234"/>
      <c r="H512" s="238">
        <v>0.021999999999999999</v>
      </c>
      <c r="I512" s="239"/>
      <c r="J512" s="234"/>
      <c r="K512" s="234"/>
      <c r="L512" s="240"/>
      <c r="M512" s="241"/>
      <c r="N512" s="242"/>
      <c r="O512" s="242"/>
      <c r="P512" s="242"/>
      <c r="Q512" s="242"/>
      <c r="R512" s="242"/>
      <c r="S512" s="242"/>
      <c r="T512" s="243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44" t="s">
        <v>177</v>
      </c>
      <c r="AU512" s="244" t="s">
        <v>78</v>
      </c>
      <c r="AV512" s="13" t="s">
        <v>78</v>
      </c>
      <c r="AW512" s="13" t="s">
        <v>31</v>
      </c>
      <c r="AX512" s="13" t="s">
        <v>69</v>
      </c>
      <c r="AY512" s="244" t="s">
        <v>163</v>
      </c>
    </row>
    <row r="513" s="14" customFormat="1">
      <c r="A513" s="14"/>
      <c r="B513" s="245"/>
      <c r="C513" s="246"/>
      <c r="D513" s="235" t="s">
        <v>177</v>
      </c>
      <c r="E513" s="247" t="s">
        <v>19</v>
      </c>
      <c r="F513" s="248" t="s">
        <v>179</v>
      </c>
      <c r="G513" s="246"/>
      <c r="H513" s="249">
        <v>0.021999999999999999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177</v>
      </c>
      <c r="AU513" s="255" t="s">
        <v>78</v>
      </c>
      <c r="AV513" s="14" t="s">
        <v>173</v>
      </c>
      <c r="AW513" s="14" t="s">
        <v>31</v>
      </c>
      <c r="AX513" s="14" t="s">
        <v>69</v>
      </c>
      <c r="AY513" s="255" t="s">
        <v>163</v>
      </c>
    </row>
    <row r="514" s="13" customFormat="1">
      <c r="A514" s="13"/>
      <c r="B514" s="233"/>
      <c r="C514" s="234"/>
      <c r="D514" s="235" t="s">
        <v>177</v>
      </c>
      <c r="E514" s="236" t="s">
        <v>19</v>
      </c>
      <c r="F514" s="237" t="s">
        <v>669</v>
      </c>
      <c r="G514" s="234"/>
      <c r="H514" s="238">
        <v>1.6319999999999999</v>
      </c>
      <c r="I514" s="239"/>
      <c r="J514" s="234"/>
      <c r="K514" s="234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177</v>
      </c>
      <c r="AU514" s="244" t="s">
        <v>78</v>
      </c>
      <c r="AV514" s="13" t="s">
        <v>78</v>
      </c>
      <c r="AW514" s="13" t="s">
        <v>31</v>
      </c>
      <c r="AX514" s="13" t="s">
        <v>69</v>
      </c>
      <c r="AY514" s="244" t="s">
        <v>163</v>
      </c>
    </row>
    <row r="515" s="14" customFormat="1">
      <c r="A515" s="14"/>
      <c r="B515" s="245"/>
      <c r="C515" s="246"/>
      <c r="D515" s="235" t="s">
        <v>177</v>
      </c>
      <c r="E515" s="247" t="s">
        <v>19</v>
      </c>
      <c r="F515" s="248" t="s">
        <v>179</v>
      </c>
      <c r="G515" s="246"/>
      <c r="H515" s="249">
        <v>1.6319999999999999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177</v>
      </c>
      <c r="AU515" s="255" t="s">
        <v>78</v>
      </c>
      <c r="AV515" s="14" t="s">
        <v>173</v>
      </c>
      <c r="AW515" s="14" t="s">
        <v>31</v>
      </c>
      <c r="AX515" s="14" t="s">
        <v>69</v>
      </c>
      <c r="AY515" s="255" t="s">
        <v>163</v>
      </c>
    </row>
    <row r="516" s="15" customFormat="1">
      <c r="A516" s="15"/>
      <c r="B516" s="256"/>
      <c r="C516" s="257"/>
      <c r="D516" s="235" t="s">
        <v>177</v>
      </c>
      <c r="E516" s="258" t="s">
        <v>19</v>
      </c>
      <c r="F516" s="259" t="s">
        <v>210</v>
      </c>
      <c r="G516" s="257"/>
      <c r="H516" s="260">
        <v>1.6539999999999999</v>
      </c>
      <c r="I516" s="261"/>
      <c r="J516" s="257"/>
      <c r="K516" s="257"/>
      <c r="L516" s="262"/>
      <c r="M516" s="263"/>
      <c r="N516" s="264"/>
      <c r="O516" s="264"/>
      <c r="P516" s="264"/>
      <c r="Q516" s="264"/>
      <c r="R516" s="264"/>
      <c r="S516" s="264"/>
      <c r="T516" s="265"/>
      <c r="U516" s="15"/>
      <c r="V516" s="15"/>
      <c r="W516" s="15"/>
      <c r="X516" s="15"/>
      <c r="Y516" s="15"/>
      <c r="Z516" s="15"/>
      <c r="AA516" s="15"/>
      <c r="AB516" s="15"/>
      <c r="AC516" s="15"/>
      <c r="AD516" s="15"/>
      <c r="AE516" s="15"/>
      <c r="AT516" s="266" t="s">
        <v>177</v>
      </c>
      <c r="AU516" s="266" t="s">
        <v>78</v>
      </c>
      <c r="AV516" s="15" t="s">
        <v>172</v>
      </c>
      <c r="AW516" s="15" t="s">
        <v>31</v>
      </c>
      <c r="AX516" s="15" t="s">
        <v>69</v>
      </c>
      <c r="AY516" s="266" t="s">
        <v>163</v>
      </c>
    </row>
    <row r="517" s="13" customFormat="1">
      <c r="A517" s="13"/>
      <c r="B517" s="233"/>
      <c r="C517" s="234"/>
      <c r="D517" s="235" t="s">
        <v>177</v>
      </c>
      <c r="E517" s="236" t="s">
        <v>19</v>
      </c>
      <c r="F517" s="237" t="s">
        <v>670</v>
      </c>
      <c r="G517" s="234"/>
      <c r="H517" s="238">
        <v>1.819</v>
      </c>
      <c r="I517" s="239"/>
      <c r="J517" s="234"/>
      <c r="K517" s="234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177</v>
      </c>
      <c r="AU517" s="244" t="s">
        <v>78</v>
      </c>
      <c r="AV517" s="13" t="s">
        <v>78</v>
      </c>
      <c r="AW517" s="13" t="s">
        <v>31</v>
      </c>
      <c r="AX517" s="13" t="s">
        <v>76</v>
      </c>
      <c r="AY517" s="244" t="s">
        <v>163</v>
      </c>
    </row>
    <row r="518" s="2" customFormat="1" ht="16.5" customHeight="1">
      <c r="A518" s="40"/>
      <c r="B518" s="41"/>
      <c r="C518" s="267" t="s">
        <v>671</v>
      </c>
      <c r="D518" s="267" t="s">
        <v>212</v>
      </c>
      <c r="E518" s="268" t="s">
        <v>672</v>
      </c>
      <c r="F518" s="269" t="s">
        <v>673</v>
      </c>
      <c r="G518" s="270" t="s">
        <v>170</v>
      </c>
      <c r="H518" s="271">
        <v>0.28399999999999997</v>
      </c>
      <c r="I518" s="272"/>
      <c r="J518" s="273">
        <f>ROUND(I518*H518,2)</f>
        <v>0</v>
      </c>
      <c r="K518" s="269" t="s">
        <v>171</v>
      </c>
      <c r="L518" s="274"/>
      <c r="M518" s="275" t="s">
        <v>19</v>
      </c>
      <c r="N518" s="276" t="s">
        <v>42</v>
      </c>
      <c r="O518" s="87"/>
      <c r="P518" s="224">
        <f>O518*H518</f>
        <v>0</v>
      </c>
      <c r="Q518" s="224">
        <v>0.55000000000000004</v>
      </c>
      <c r="R518" s="224">
        <f>Q518*H518</f>
        <v>0.15620000000000001</v>
      </c>
      <c r="S518" s="224">
        <v>0</v>
      </c>
      <c r="T518" s="225">
        <f>S518*H518</f>
        <v>0</v>
      </c>
      <c r="U518" s="40"/>
      <c r="V518" s="40"/>
      <c r="W518" s="40"/>
      <c r="X518" s="40"/>
      <c r="Y518" s="40"/>
      <c r="Z518" s="40"/>
      <c r="AA518" s="40"/>
      <c r="AB518" s="40"/>
      <c r="AC518" s="40"/>
      <c r="AD518" s="40"/>
      <c r="AE518" s="40"/>
      <c r="AR518" s="226" t="s">
        <v>388</v>
      </c>
      <c r="AT518" s="226" t="s">
        <v>212</v>
      </c>
      <c r="AU518" s="226" t="s">
        <v>78</v>
      </c>
      <c r="AY518" s="19" t="s">
        <v>163</v>
      </c>
      <c r="BE518" s="227">
        <f>IF(N518="základní",J518,0)</f>
        <v>0</v>
      </c>
      <c r="BF518" s="227">
        <f>IF(N518="snížená",J518,0)</f>
        <v>0</v>
      </c>
      <c r="BG518" s="227">
        <f>IF(N518="zákl. přenesená",J518,0)</f>
        <v>0</v>
      </c>
      <c r="BH518" s="227">
        <f>IF(N518="sníž. přenesená",J518,0)</f>
        <v>0</v>
      </c>
      <c r="BI518" s="227">
        <f>IF(N518="nulová",J518,0)</f>
        <v>0</v>
      </c>
      <c r="BJ518" s="19" t="s">
        <v>172</v>
      </c>
      <c r="BK518" s="227">
        <f>ROUND(I518*H518,2)</f>
        <v>0</v>
      </c>
      <c r="BL518" s="19" t="s">
        <v>180</v>
      </c>
      <c r="BM518" s="226" t="s">
        <v>674</v>
      </c>
    </row>
    <row r="519" s="13" customFormat="1">
      <c r="A519" s="13"/>
      <c r="B519" s="233"/>
      <c r="C519" s="234"/>
      <c r="D519" s="235" t="s">
        <v>177</v>
      </c>
      <c r="E519" s="236" t="s">
        <v>19</v>
      </c>
      <c r="F519" s="237" t="s">
        <v>675</v>
      </c>
      <c r="G519" s="234"/>
      <c r="H519" s="238">
        <v>0.25800000000000001</v>
      </c>
      <c r="I519" s="239"/>
      <c r="J519" s="234"/>
      <c r="K519" s="234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177</v>
      </c>
      <c r="AU519" s="244" t="s">
        <v>78</v>
      </c>
      <c r="AV519" s="13" t="s">
        <v>78</v>
      </c>
      <c r="AW519" s="13" t="s">
        <v>31</v>
      </c>
      <c r="AX519" s="13" t="s">
        <v>69</v>
      </c>
      <c r="AY519" s="244" t="s">
        <v>163</v>
      </c>
    </row>
    <row r="520" s="14" customFormat="1">
      <c r="A520" s="14"/>
      <c r="B520" s="245"/>
      <c r="C520" s="246"/>
      <c r="D520" s="235" t="s">
        <v>177</v>
      </c>
      <c r="E520" s="247" t="s">
        <v>19</v>
      </c>
      <c r="F520" s="248" t="s">
        <v>179</v>
      </c>
      <c r="G520" s="246"/>
      <c r="H520" s="249">
        <v>0.25800000000000001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177</v>
      </c>
      <c r="AU520" s="255" t="s">
        <v>78</v>
      </c>
      <c r="AV520" s="14" t="s">
        <v>173</v>
      </c>
      <c r="AW520" s="14" t="s">
        <v>31</v>
      </c>
      <c r="AX520" s="14" t="s">
        <v>69</v>
      </c>
      <c r="AY520" s="255" t="s">
        <v>163</v>
      </c>
    </row>
    <row r="521" s="13" customFormat="1">
      <c r="A521" s="13"/>
      <c r="B521" s="233"/>
      <c r="C521" s="234"/>
      <c r="D521" s="235" t="s">
        <v>177</v>
      </c>
      <c r="E521" s="236" t="s">
        <v>19</v>
      </c>
      <c r="F521" s="237" t="s">
        <v>676</v>
      </c>
      <c r="G521" s="234"/>
      <c r="H521" s="238">
        <v>0.28399999999999997</v>
      </c>
      <c r="I521" s="239"/>
      <c r="J521" s="234"/>
      <c r="K521" s="234"/>
      <c r="L521" s="240"/>
      <c r="M521" s="241"/>
      <c r="N521" s="242"/>
      <c r="O521" s="242"/>
      <c r="P521" s="242"/>
      <c r="Q521" s="242"/>
      <c r="R521" s="242"/>
      <c r="S521" s="242"/>
      <c r="T521" s="243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44" t="s">
        <v>177</v>
      </c>
      <c r="AU521" s="244" t="s">
        <v>78</v>
      </c>
      <c r="AV521" s="13" t="s">
        <v>78</v>
      </c>
      <c r="AW521" s="13" t="s">
        <v>31</v>
      </c>
      <c r="AX521" s="13" t="s">
        <v>76</v>
      </c>
      <c r="AY521" s="244" t="s">
        <v>163</v>
      </c>
    </row>
    <row r="522" s="2" customFormat="1" ht="24.15" customHeight="1">
      <c r="A522" s="40"/>
      <c r="B522" s="41"/>
      <c r="C522" s="215" t="s">
        <v>677</v>
      </c>
      <c r="D522" s="215" t="s">
        <v>167</v>
      </c>
      <c r="E522" s="216" t="s">
        <v>678</v>
      </c>
      <c r="F522" s="217" t="s">
        <v>679</v>
      </c>
      <c r="G522" s="218" t="s">
        <v>320</v>
      </c>
      <c r="H522" s="219">
        <v>8.9499999999999993</v>
      </c>
      <c r="I522" s="220"/>
      <c r="J522" s="221">
        <f>ROUND(I522*H522,2)</f>
        <v>0</v>
      </c>
      <c r="K522" s="217" t="s">
        <v>171</v>
      </c>
      <c r="L522" s="46"/>
      <c r="M522" s="222" t="s">
        <v>19</v>
      </c>
      <c r="N522" s="223" t="s">
        <v>42</v>
      </c>
      <c r="O522" s="87"/>
      <c r="P522" s="224">
        <f>O522*H522</f>
        <v>0</v>
      </c>
      <c r="Q522" s="224">
        <v>0</v>
      </c>
      <c r="R522" s="224">
        <f>Q522*H522</f>
        <v>0</v>
      </c>
      <c r="S522" s="224">
        <v>0</v>
      </c>
      <c r="T522" s="225">
        <f>S522*H522</f>
        <v>0</v>
      </c>
      <c r="U522" s="40"/>
      <c r="V522" s="40"/>
      <c r="W522" s="40"/>
      <c r="X522" s="40"/>
      <c r="Y522" s="40"/>
      <c r="Z522" s="40"/>
      <c r="AA522" s="40"/>
      <c r="AB522" s="40"/>
      <c r="AC522" s="40"/>
      <c r="AD522" s="40"/>
      <c r="AE522" s="40"/>
      <c r="AR522" s="226" t="s">
        <v>180</v>
      </c>
      <c r="AT522" s="226" t="s">
        <v>167</v>
      </c>
      <c r="AU522" s="226" t="s">
        <v>78</v>
      </c>
      <c r="AY522" s="19" t="s">
        <v>163</v>
      </c>
      <c r="BE522" s="227">
        <f>IF(N522="základní",J522,0)</f>
        <v>0</v>
      </c>
      <c r="BF522" s="227">
        <f>IF(N522="snížená",J522,0)</f>
        <v>0</v>
      </c>
      <c r="BG522" s="227">
        <f>IF(N522="zákl. přenesená",J522,0)</f>
        <v>0</v>
      </c>
      <c r="BH522" s="227">
        <f>IF(N522="sníž. přenesená",J522,0)</f>
        <v>0</v>
      </c>
      <c r="BI522" s="227">
        <f>IF(N522="nulová",J522,0)</f>
        <v>0</v>
      </c>
      <c r="BJ522" s="19" t="s">
        <v>172</v>
      </c>
      <c r="BK522" s="227">
        <f>ROUND(I522*H522,2)</f>
        <v>0</v>
      </c>
      <c r="BL522" s="19" t="s">
        <v>180</v>
      </c>
      <c r="BM522" s="226" t="s">
        <v>680</v>
      </c>
    </row>
    <row r="523" s="2" customFormat="1">
      <c r="A523" s="40"/>
      <c r="B523" s="41"/>
      <c r="C523" s="42"/>
      <c r="D523" s="228" t="s">
        <v>175</v>
      </c>
      <c r="E523" s="42"/>
      <c r="F523" s="229" t="s">
        <v>681</v>
      </c>
      <c r="G523" s="42"/>
      <c r="H523" s="42"/>
      <c r="I523" s="230"/>
      <c r="J523" s="42"/>
      <c r="K523" s="42"/>
      <c r="L523" s="46"/>
      <c r="M523" s="231"/>
      <c r="N523" s="232"/>
      <c r="O523" s="87"/>
      <c r="P523" s="87"/>
      <c r="Q523" s="87"/>
      <c r="R523" s="87"/>
      <c r="S523" s="87"/>
      <c r="T523" s="88"/>
      <c r="U523" s="40"/>
      <c r="V523" s="40"/>
      <c r="W523" s="40"/>
      <c r="X523" s="40"/>
      <c r="Y523" s="40"/>
      <c r="Z523" s="40"/>
      <c r="AA523" s="40"/>
      <c r="AB523" s="40"/>
      <c r="AC523" s="40"/>
      <c r="AD523" s="40"/>
      <c r="AE523" s="40"/>
      <c r="AT523" s="19" t="s">
        <v>175</v>
      </c>
      <c r="AU523" s="19" t="s">
        <v>78</v>
      </c>
    </row>
    <row r="524" s="16" customFormat="1">
      <c r="A524" s="16"/>
      <c r="B524" s="277"/>
      <c r="C524" s="278"/>
      <c r="D524" s="235" t="s">
        <v>177</v>
      </c>
      <c r="E524" s="279" t="s">
        <v>19</v>
      </c>
      <c r="F524" s="280" t="s">
        <v>648</v>
      </c>
      <c r="G524" s="278"/>
      <c r="H524" s="279" t="s">
        <v>19</v>
      </c>
      <c r="I524" s="281"/>
      <c r="J524" s="278"/>
      <c r="K524" s="278"/>
      <c r="L524" s="282"/>
      <c r="M524" s="283"/>
      <c r="N524" s="284"/>
      <c r="O524" s="284"/>
      <c r="P524" s="284"/>
      <c r="Q524" s="284"/>
      <c r="R524" s="284"/>
      <c r="S524" s="284"/>
      <c r="T524" s="285"/>
      <c r="U524" s="16"/>
      <c r="V524" s="16"/>
      <c r="W524" s="16"/>
      <c r="X524" s="16"/>
      <c r="Y524" s="16"/>
      <c r="Z524" s="16"/>
      <c r="AA524" s="16"/>
      <c r="AB524" s="16"/>
      <c r="AC524" s="16"/>
      <c r="AD524" s="16"/>
      <c r="AE524" s="16"/>
      <c r="AT524" s="286" t="s">
        <v>177</v>
      </c>
      <c r="AU524" s="286" t="s">
        <v>78</v>
      </c>
      <c r="AV524" s="16" t="s">
        <v>76</v>
      </c>
      <c r="AW524" s="16" t="s">
        <v>31</v>
      </c>
      <c r="AX524" s="16" t="s">
        <v>69</v>
      </c>
      <c r="AY524" s="286" t="s">
        <v>163</v>
      </c>
    </row>
    <row r="525" s="13" customFormat="1">
      <c r="A525" s="13"/>
      <c r="B525" s="233"/>
      <c r="C525" s="234"/>
      <c r="D525" s="235" t="s">
        <v>177</v>
      </c>
      <c r="E525" s="236" t="s">
        <v>19</v>
      </c>
      <c r="F525" s="237" t="s">
        <v>682</v>
      </c>
      <c r="G525" s="234"/>
      <c r="H525" s="238">
        <v>8.9499999999999993</v>
      </c>
      <c r="I525" s="239"/>
      <c r="J525" s="234"/>
      <c r="K525" s="234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177</v>
      </c>
      <c r="AU525" s="244" t="s">
        <v>78</v>
      </c>
      <c r="AV525" s="13" t="s">
        <v>78</v>
      </c>
      <c r="AW525" s="13" t="s">
        <v>31</v>
      </c>
      <c r="AX525" s="13" t="s">
        <v>69</v>
      </c>
      <c r="AY525" s="244" t="s">
        <v>163</v>
      </c>
    </row>
    <row r="526" s="14" customFormat="1">
      <c r="A526" s="14"/>
      <c r="B526" s="245"/>
      <c r="C526" s="246"/>
      <c r="D526" s="235" t="s">
        <v>177</v>
      </c>
      <c r="E526" s="247" t="s">
        <v>19</v>
      </c>
      <c r="F526" s="248" t="s">
        <v>179</v>
      </c>
      <c r="G526" s="246"/>
      <c r="H526" s="249">
        <v>8.9499999999999993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177</v>
      </c>
      <c r="AU526" s="255" t="s">
        <v>78</v>
      </c>
      <c r="AV526" s="14" t="s">
        <v>173</v>
      </c>
      <c r="AW526" s="14" t="s">
        <v>31</v>
      </c>
      <c r="AX526" s="14" t="s">
        <v>76</v>
      </c>
      <c r="AY526" s="255" t="s">
        <v>163</v>
      </c>
    </row>
    <row r="527" s="2" customFormat="1" ht="16.5" customHeight="1">
      <c r="A527" s="40"/>
      <c r="B527" s="41"/>
      <c r="C527" s="267" t="s">
        <v>683</v>
      </c>
      <c r="D527" s="267" t="s">
        <v>212</v>
      </c>
      <c r="E527" s="268" t="s">
        <v>684</v>
      </c>
      <c r="F527" s="269" t="s">
        <v>685</v>
      </c>
      <c r="G527" s="270" t="s">
        <v>170</v>
      </c>
      <c r="H527" s="271">
        <v>0.35399999999999998</v>
      </c>
      <c r="I527" s="272"/>
      <c r="J527" s="273">
        <f>ROUND(I527*H527,2)</f>
        <v>0</v>
      </c>
      <c r="K527" s="269" t="s">
        <v>171</v>
      </c>
      <c r="L527" s="274"/>
      <c r="M527" s="275" t="s">
        <v>19</v>
      </c>
      <c r="N527" s="276" t="s">
        <v>42</v>
      </c>
      <c r="O527" s="87"/>
      <c r="P527" s="224">
        <f>O527*H527</f>
        <v>0</v>
      </c>
      <c r="Q527" s="224">
        <v>0.55000000000000004</v>
      </c>
      <c r="R527" s="224">
        <f>Q527*H527</f>
        <v>0.19470000000000001</v>
      </c>
      <c r="S527" s="224">
        <v>0</v>
      </c>
      <c r="T527" s="225">
        <f>S527*H527</f>
        <v>0</v>
      </c>
      <c r="U527" s="40"/>
      <c r="V527" s="40"/>
      <c r="W527" s="40"/>
      <c r="X527" s="40"/>
      <c r="Y527" s="40"/>
      <c r="Z527" s="40"/>
      <c r="AA527" s="40"/>
      <c r="AB527" s="40"/>
      <c r="AC527" s="40"/>
      <c r="AD527" s="40"/>
      <c r="AE527" s="40"/>
      <c r="AR527" s="226" t="s">
        <v>388</v>
      </c>
      <c r="AT527" s="226" t="s">
        <v>212</v>
      </c>
      <c r="AU527" s="226" t="s">
        <v>78</v>
      </c>
      <c r="AY527" s="19" t="s">
        <v>163</v>
      </c>
      <c r="BE527" s="227">
        <f>IF(N527="základní",J527,0)</f>
        <v>0</v>
      </c>
      <c r="BF527" s="227">
        <f>IF(N527="snížená",J527,0)</f>
        <v>0</v>
      </c>
      <c r="BG527" s="227">
        <f>IF(N527="zákl. přenesená",J527,0)</f>
        <v>0</v>
      </c>
      <c r="BH527" s="227">
        <f>IF(N527="sníž. přenesená",J527,0)</f>
        <v>0</v>
      </c>
      <c r="BI527" s="227">
        <f>IF(N527="nulová",J527,0)</f>
        <v>0</v>
      </c>
      <c r="BJ527" s="19" t="s">
        <v>172</v>
      </c>
      <c r="BK527" s="227">
        <f>ROUND(I527*H527,2)</f>
        <v>0</v>
      </c>
      <c r="BL527" s="19" t="s">
        <v>180</v>
      </c>
      <c r="BM527" s="226" t="s">
        <v>686</v>
      </c>
    </row>
    <row r="528" s="16" customFormat="1">
      <c r="A528" s="16"/>
      <c r="B528" s="277"/>
      <c r="C528" s="278"/>
      <c r="D528" s="235" t="s">
        <v>177</v>
      </c>
      <c r="E528" s="279" t="s">
        <v>19</v>
      </c>
      <c r="F528" s="280" t="s">
        <v>648</v>
      </c>
      <c r="G528" s="278"/>
      <c r="H528" s="279" t="s">
        <v>19</v>
      </c>
      <c r="I528" s="281"/>
      <c r="J528" s="278"/>
      <c r="K528" s="278"/>
      <c r="L528" s="282"/>
      <c r="M528" s="283"/>
      <c r="N528" s="284"/>
      <c r="O528" s="284"/>
      <c r="P528" s="284"/>
      <c r="Q528" s="284"/>
      <c r="R528" s="284"/>
      <c r="S528" s="284"/>
      <c r="T528" s="285"/>
      <c r="U528" s="16"/>
      <c r="V528" s="16"/>
      <c r="W528" s="16"/>
      <c r="X528" s="16"/>
      <c r="Y528" s="16"/>
      <c r="Z528" s="16"/>
      <c r="AA528" s="16"/>
      <c r="AB528" s="16"/>
      <c r="AC528" s="16"/>
      <c r="AD528" s="16"/>
      <c r="AE528" s="16"/>
      <c r="AT528" s="286" t="s">
        <v>177</v>
      </c>
      <c r="AU528" s="286" t="s">
        <v>78</v>
      </c>
      <c r="AV528" s="16" t="s">
        <v>76</v>
      </c>
      <c r="AW528" s="16" t="s">
        <v>31</v>
      </c>
      <c r="AX528" s="16" t="s">
        <v>69</v>
      </c>
      <c r="AY528" s="286" t="s">
        <v>163</v>
      </c>
    </row>
    <row r="529" s="13" customFormat="1">
      <c r="A529" s="13"/>
      <c r="B529" s="233"/>
      <c r="C529" s="234"/>
      <c r="D529" s="235" t="s">
        <v>177</v>
      </c>
      <c r="E529" s="236" t="s">
        <v>19</v>
      </c>
      <c r="F529" s="237" t="s">
        <v>687</v>
      </c>
      <c r="G529" s="234"/>
      <c r="H529" s="238">
        <v>0.32200000000000001</v>
      </c>
      <c r="I529" s="239"/>
      <c r="J529" s="234"/>
      <c r="K529" s="234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177</v>
      </c>
      <c r="AU529" s="244" t="s">
        <v>78</v>
      </c>
      <c r="AV529" s="13" t="s">
        <v>78</v>
      </c>
      <c r="AW529" s="13" t="s">
        <v>31</v>
      </c>
      <c r="AX529" s="13" t="s">
        <v>69</v>
      </c>
      <c r="AY529" s="244" t="s">
        <v>163</v>
      </c>
    </row>
    <row r="530" s="14" customFormat="1">
      <c r="A530" s="14"/>
      <c r="B530" s="245"/>
      <c r="C530" s="246"/>
      <c r="D530" s="235" t="s">
        <v>177</v>
      </c>
      <c r="E530" s="247" t="s">
        <v>19</v>
      </c>
      <c r="F530" s="248" t="s">
        <v>179</v>
      </c>
      <c r="G530" s="246"/>
      <c r="H530" s="249">
        <v>0.32200000000000001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177</v>
      </c>
      <c r="AU530" s="255" t="s">
        <v>78</v>
      </c>
      <c r="AV530" s="14" t="s">
        <v>173</v>
      </c>
      <c r="AW530" s="14" t="s">
        <v>31</v>
      </c>
      <c r="AX530" s="14" t="s">
        <v>69</v>
      </c>
      <c r="AY530" s="255" t="s">
        <v>163</v>
      </c>
    </row>
    <row r="531" s="13" customFormat="1">
      <c r="A531" s="13"/>
      <c r="B531" s="233"/>
      <c r="C531" s="234"/>
      <c r="D531" s="235" t="s">
        <v>177</v>
      </c>
      <c r="E531" s="236" t="s">
        <v>19</v>
      </c>
      <c r="F531" s="237" t="s">
        <v>688</v>
      </c>
      <c r="G531" s="234"/>
      <c r="H531" s="238">
        <v>0.35399999999999998</v>
      </c>
      <c r="I531" s="239"/>
      <c r="J531" s="234"/>
      <c r="K531" s="234"/>
      <c r="L531" s="240"/>
      <c r="M531" s="241"/>
      <c r="N531" s="242"/>
      <c r="O531" s="242"/>
      <c r="P531" s="242"/>
      <c r="Q531" s="242"/>
      <c r="R531" s="242"/>
      <c r="S531" s="242"/>
      <c r="T531" s="243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44" t="s">
        <v>177</v>
      </c>
      <c r="AU531" s="244" t="s">
        <v>78</v>
      </c>
      <c r="AV531" s="13" t="s">
        <v>78</v>
      </c>
      <c r="AW531" s="13" t="s">
        <v>31</v>
      </c>
      <c r="AX531" s="13" t="s">
        <v>76</v>
      </c>
      <c r="AY531" s="244" t="s">
        <v>163</v>
      </c>
    </row>
    <row r="532" s="2" customFormat="1" ht="24.15" customHeight="1">
      <c r="A532" s="40"/>
      <c r="B532" s="41"/>
      <c r="C532" s="215" t="s">
        <v>689</v>
      </c>
      <c r="D532" s="215" t="s">
        <v>167</v>
      </c>
      <c r="E532" s="216" t="s">
        <v>690</v>
      </c>
      <c r="F532" s="217" t="s">
        <v>691</v>
      </c>
      <c r="G532" s="218" t="s">
        <v>236</v>
      </c>
      <c r="H532" s="219">
        <v>90</v>
      </c>
      <c r="I532" s="220"/>
      <c r="J532" s="221">
        <f>ROUND(I532*H532,2)</f>
        <v>0</v>
      </c>
      <c r="K532" s="217" t="s">
        <v>171</v>
      </c>
      <c r="L532" s="46"/>
      <c r="M532" s="222" t="s">
        <v>19</v>
      </c>
      <c r="N532" s="223" t="s">
        <v>42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0"/>
      <c r="V532" s="40"/>
      <c r="W532" s="40"/>
      <c r="X532" s="40"/>
      <c r="Y532" s="40"/>
      <c r="Z532" s="40"/>
      <c r="AA532" s="40"/>
      <c r="AB532" s="40"/>
      <c r="AC532" s="40"/>
      <c r="AD532" s="40"/>
      <c r="AE532" s="40"/>
      <c r="AR532" s="226" t="s">
        <v>180</v>
      </c>
      <c r="AT532" s="226" t="s">
        <v>167</v>
      </c>
      <c r="AU532" s="226" t="s">
        <v>78</v>
      </c>
      <c r="AY532" s="19" t="s">
        <v>163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19" t="s">
        <v>172</v>
      </c>
      <c r="BK532" s="227">
        <f>ROUND(I532*H532,2)</f>
        <v>0</v>
      </c>
      <c r="BL532" s="19" t="s">
        <v>180</v>
      </c>
      <c r="BM532" s="226" t="s">
        <v>692</v>
      </c>
    </row>
    <row r="533" s="2" customFormat="1">
      <c r="A533" s="40"/>
      <c r="B533" s="41"/>
      <c r="C533" s="42"/>
      <c r="D533" s="228" t="s">
        <v>175</v>
      </c>
      <c r="E533" s="42"/>
      <c r="F533" s="229" t="s">
        <v>693</v>
      </c>
      <c r="G533" s="42"/>
      <c r="H533" s="42"/>
      <c r="I533" s="230"/>
      <c r="J533" s="42"/>
      <c r="K533" s="42"/>
      <c r="L533" s="46"/>
      <c r="M533" s="231"/>
      <c r="N533" s="232"/>
      <c r="O533" s="87"/>
      <c r="P533" s="87"/>
      <c r="Q533" s="87"/>
      <c r="R533" s="87"/>
      <c r="S533" s="87"/>
      <c r="T533" s="88"/>
      <c r="U533" s="40"/>
      <c r="V533" s="40"/>
      <c r="W533" s="40"/>
      <c r="X533" s="40"/>
      <c r="Y533" s="40"/>
      <c r="Z533" s="40"/>
      <c r="AA533" s="40"/>
      <c r="AB533" s="40"/>
      <c r="AC533" s="40"/>
      <c r="AD533" s="40"/>
      <c r="AE533" s="40"/>
      <c r="AT533" s="19" t="s">
        <v>175</v>
      </c>
      <c r="AU533" s="19" t="s">
        <v>78</v>
      </c>
    </row>
    <row r="534" s="13" customFormat="1">
      <c r="A534" s="13"/>
      <c r="B534" s="233"/>
      <c r="C534" s="234"/>
      <c r="D534" s="235" t="s">
        <v>177</v>
      </c>
      <c r="E534" s="236" t="s">
        <v>19</v>
      </c>
      <c r="F534" s="237" t="s">
        <v>694</v>
      </c>
      <c r="G534" s="234"/>
      <c r="H534" s="238">
        <v>90</v>
      </c>
      <c r="I534" s="239"/>
      <c r="J534" s="234"/>
      <c r="K534" s="234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177</v>
      </c>
      <c r="AU534" s="244" t="s">
        <v>78</v>
      </c>
      <c r="AV534" s="13" t="s">
        <v>78</v>
      </c>
      <c r="AW534" s="13" t="s">
        <v>31</v>
      </c>
      <c r="AX534" s="13" t="s">
        <v>69</v>
      </c>
      <c r="AY534" s="244" t="s">
        <v>163</v>
      </c>
    </row>
    <row r="535" s="14" customFormat="1">
      <c r="A535" s="14"/>
      <c r="B535" s="245"/>
      <c r="C535" s="246"/>
      <c r="D535" s="235" t="s">
        <v>177</v>
      </c>
      <c r="E535" s="247" t="s">
        <v>19</v>
      </c>
      <c r="F535" s="248" t="s">
        <v>179</v>
      </c>
      <c r="G535" s="246"/>
      <c r="H535" s="249">
        <v>90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177</v>
      </c>
      <c r="AU535" s="255" t="s">
        <v>78</v>
      </c>
      <c r="AV535" s="14" t="s">
        <v>173</v>
      </c>
      <c r="AW535" s="14" t="s">
        <v>31</v>
      </c>
      <c r="AX535" s="14" t="s">
        <v>76</v>
      </c>
      <c r="AY535" s="255" t="s">
        <v>163</v>
      </c>
    </row>
    <row r="536" s="2" customFormat="1" ht="16.5" customHeight="1">
      <c r="A536" s="40"/>
      <c r="B536" s="41"/>
      <c r="C536" s="267" t="s">
        <v>695</v>
      </c>
      <c r="D536" s="267" t="s">
        <v>212</v>
      </c>
      <c r="E536" s="268" t="s">
        <v>696</v>
      </c>
      <c r="F536" s="269" t="s">
        <v>697</v>
      </c>
      <c r="G536" s="270" t="s">
        <v>170</v>
      </c>
      <c r="H536" s="271">
        <v>2.25</v>
      </c>
      <c r="I536" s="272"/>
      <c r="J536" s="273">
        <f>ROUND(I536*H536,2)</f>
        <v>0</v>
      </c>
      <c r="K536" s="269" t="s">
        <v>171</v>
      </c>
      <c r="L536" s="274"/>
      <c r="M536" s="275" t="s">
        <v>19</v>
      </c>
      <c r="N536" s="276" t="s">
        <v>42</v>
      </c>
      <c r="O536" s="87"/>
      <c r="P536" s="224">
        <f>O536*H536</f>
        <v>0</v>
      </c>
      <c r="Q536" s="224">
        <v>0.55000000000000004</v>
      </c>
      <c r="R536" s="224">
        <f>Q536*H536</f>
        <v>1.2375</v>
      </c>
      <c r="S536" s="224">
        <v>0</v>
      </c>
      <c r="T536" s="225">
        <f>S536*H536</f>
        <v>0</v>
      </c>
      <c r="U536" s="40"/>
      <c r="V536" s="40"/>
      <c r="W536" s="40"/>
      <c r="X536" s="40"/>
      <c r="Y536" s="40"/>
      <c r="Z536" s="40"/>
      <c r="AA536" s="40"/>
      <c r="AB536" s="40"/>
      <c r="AC536" s="40"/>
      <c r="AD536" s="40"/>
      <c r="AE536" s="40"/>
      <c r="AR536" s="226" t="s">
        <v>388</v>
      </c>
      <c r="AT536" s="226" t="s">
        <v>212</v>
      </c>
      <c r="AU536" s="226" t="s">
        <v>78</v>
      </c>
      <c r="AY536" s="19" t="s">
        <v>163</v>
      </c>
      <c r="BE536" s="227">
        <f>IF(N536="základní",J536,0)</f>
        <v>0</v>
      </c>
      <c r="BF536" s="227">
        <f>IF(N536="snížená",J536,0)</f>
        <v>0</v>
      </c>
      <c r="BG536" s="227">
        <f>IF(N536="zákl. přenesená",J536,0)</f>
        <v>0</v>
      </c>
      <c r="BH536" s="227">
        <f>IF(N536="sníž. přenesená",J536,0)</f>
        <v>0</v>
      </c>
      <c r="BI536" s="227">
        <f>IF(N536="nulová",J536,0)</f>
        <v>0</v>
      </c>
      <c r="BJ536" s="19" t="s">
        <v>172</v>
      </c>
      <c r="BK536" s="227">
        <f>ROUND(I536*H536,2)</f>
        <v>0</v>
      </c>
      <c r="BL536" s="19" t="s">
        <v>180</v>
      </c>
      <c r="BM536" s="226" t="s">
        <v>698</v>
      </c>
    </row>
    <row r="537" s="13" customFormat="1">
      <c r="A537" s="13"/>
      <c r="B537" s="233"/>
      <c r="C537" s="234"/>
      <c r="D537" s="235" t="s">
        <v>177</v>
      </c>
      <c r="E537" s="236" t="s">
        <v>19</v>
      </c>
      <c r="F537" s="237" t="s">
        <v>699</v>
      </c>
      <c r="G537" s="234"/>
      <c r="H537" s="238">
        <v>2.25</v>
      </c>
      <c r="I537" s="239"/>
      <c r="J537" s="234"/>
      <c r="K537" s="234"/>
      <c r="L537" s="240"/>
      <c r="M537" s="241"/>
      <c r="N537" s="242"/>
      <c r="O537" s="242"/>
      <c r="P537" s="242"/>
      <c r="Q537" s="242"/>
      <c r="R537" s="242"/>
      <c r="S537" s="242"/>
      <c r="T537" s="243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4" t="s">
        <v>177</v>
      </c>
      <c r="AU537" s="244" t="s">
        <v>78</v>
      </c>
      <c r="AV537" s="13" t="s">
        <v>78</v>
      </c>
      <c r="AW537" s="13" t="s">
        <v>31</v>
      </c>
      <c r="AX537" s="13" t="s">
        <v>69</v>
      </c>
      <c r="AY537" s="244" t="s">
        <v>163</v>
      </c>
    </row>
    <row r="538" s="14" customFormat="1">
      <c r="A538" s="14"/>
      <c r="B538" s="245"/>
      <c r="C538" s="246"/>
      <c r="D538" s="235" t="s">
        <v>177</v>
      </c>
      <c r="E538" s="247" t="s">
        <v>19</v>
      </c>
      <c r="F538" s="248" t="s">
        <v>179</v>
      </c>
      <c r="G538" s="246"/>
      <c r="H538" s="249">
        <v>2.25</v>
      </c>
      <c r="I538" s="250"/>
      <c r="J538" s="246"/>
      <c r="K538" s="246"/>
      <c r="L538" s="251"/>
      <c r="M538" s="252"/>
      <c r="N538" s="253"/>
      <c r="O538" s="253"/>
      <c r="P538" s="253"/>
      <c r="Q538" s="253"/>
      <c r="R538" s="253"/>
      <c r="S538" s="253"/>
      <c r="T538" s="254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5" t="s">
        <v>177</v>
      </c>
      <c r="AU538" s="255" t="s">
        <v>78</v>
      </c>
      <c r="AV538" s="14" t="s">
        <v>173</v>
      </c>
      <c r="AW538" s="14" t="s">
        <v>31</v>
      </c>
      <c r="AX538" s="14" t="s">
        <v>76</v>
      </c>
      <c r="AY538" s="255" t="s">
        <v>163</v>
      </c>
    </row>
    <row r="539" s="2" customFormat="1" ht="21.75" customHeight="1">
      <c r="A539" s="40"/>
      <c r="B539" s="41"/>
      <c r="C539" s="215" t="s">
        <v>700</v>
      </c>
      <c r="D539" s="215" t="s">
        <v>167</v>
      </c>
      <c r="E539" s="216" t="s">
        <v>701</v>
      </c>
      <c r="F539" s="217" t="s">
        <v>702</v>
      </c>
      <c r="G539" s="218" t="s">
        <v>170</v>
      </c>
      <c r="H539" s="219">
        <v>5.758</v>
      </c>
      <c r="I539" s="220"/>
      <c r="J539" s="221">
        <f>ROUND(I539*H539,2)</f>
        <v>0</v>
      </c>
      <c r="K539" s="217" t="s">
        <v>171</v>
      </c>
      <c r="L539" s="46"/>
      <c r="M539" s="222" t="s">
        <v>19</v>
      </c>
      <c r="N539" s="223" t="s">
        <v>42</v>
      </c>
      <c r="O539" s="87"/>
      <c r="P539" s="224">
        <f>O539*H539</f>
        <v>0</v>
      </c>
      <c r="Q539" s="224">
        <v>0.023367804999999998</v>
      </c>
      <c r="R539" s="224">
        <f>Q539*H539</f>
        <v>0.13455182119</v>
      </c>
      <c r="S539" s="224">
        <v>0</v>
      </c>
      <c r="T539" s="225">
        <f>S539*H539</f>
        <v>0</v>
      </c>
      <c r="U539" s="40"/>
      <c r="V539" s="40"/>
      <c r="W539" s="40"/>
      <c r="X539" s="40"/>
      <c r="Y539" s="40"/>
      <c r="Z539" s="40"/>
      <c r="AA539" s="40"/>
      <c r="AB539" s="40"/>
      <c r="AC539" s="40"/>
      <c r="AD539" s="40"/>
      <c r="AE539" s="40"/>
      <c r="AR539" s="226" t="s">
        <v>180</v>
      </c>
      <c r="AT539" s="226" t="s">
        <v>167</v>
      </c>
      <c r="AU539" s="226" t="s">
        <v>78</v>
      </c>
      <c r="AY539" s="19" t="s">
        <v>163</v>
      </c>
      <c r="BE539" s="227">
        <f>IF(N539="základní",J539,0)</f>
        <v>0</v>
      </c>
      <c r="BF539" s="227">
        <f>IF(N539="snížená",J539,0)</f>
        <v>0</v>
      </c>
      <c r="BG539" s="227">
        <f>IF(N539="zákl. přenesená",J539,0)</f>
        <v>0</v>
      </c>
      <c r="BH539" s="227">
        <f>IF(N539="sníž. přenesená",J539,0)</f>
        <v>0</v>
      </c>
      <c r="BI539" s="227">
        <f>IF(N539="nulová",J539,0)</f>
        <v>0</v>
      </c>
      <c r="BJ539" s="19" t="s">
        <v>172</v>
      </c>
      <c r="BK539" s="227">
        <f>ROUND(I539*H539,2)</f>
        <v>0</v>
      </c>
      <c r="BL539" s="19" t="s">
        <v>180</v>
      </c>
      <c r="BM539" s="226" t="s">
        <v>703</v>
      </c>
    </row>
    <row r="540" s="2" customFormat="1">
      <c r="A540" s="40"/>
      <c r="B540" s="41"/>
      <c r="C540" s="42"/>
      <c r="D540" s="228" t="s">
        <v>175</v>
      </c>
      <c r="E540" s="42"/>
      <c r="F540" s="229" t="s">
        <v>704</v>
      </c>
      <c r="G540" s="42"/>
      <c r="H540" s="42"/>
      <c r="I540" s="230"/>
      <c r="J540" s="42"/>
      <c r="K540" s="42"/>
      <c r="L540" s="46"/>
      <c r="M540" s="231"/>
      <c r="N540" s="232"/>
      <c r="O540" s="87"/>
      <c r="P540" s="87"/>
      <c r="Q540" s="87"/>
      <c r="R540" s="87"/>
      <c r="S540" s="87"/>
      <c r="T540" s="88"/>
      <c r="U540" s="40"/>
      <c r="V540" s="40"/>
      <c r="W540" s="40"/>
      <c r="X540" s="40"/>
      <c r="Y540" s="40"/>
      <c r="Z540" s="40"/>
      <c r="AA540" s="40"/>
      <c r="AB540" s="40"/>
      <c r="AC540" s="40"/>
      <c r="AD540" s="40"/>
      <c r="AE540" s="40"/>
      <c r="AT540" s="19" t="s">
        <v>175</v>
      </c>
      <c r="AU540" s="19" t="s">
        <v>78</v>
      </c>
    </row>
    <row r="541" s="13" customFormat="1">
      <c r="A541" s="13"/>
      <c r="B541" s="233"/>
      <c r="C541" s="234"/>
      <c r="D541" s="235" t="s">
        <v>177</v>
      </c>
      <c r="E541" s="236" t="s">
        <v>19</v>
      </c>
      <c r="F541" s="237" t="s">
        <v>705</v>
      </c>
      <c r="G541" s="234"/>
      <c r="H541" s="238">
        <v>3.508</v>
      </c>
      <c r="I541" s="239"/>
      <c r="J541" s="234"/>
      <c r="K541" s="234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177</v>
      </c>
      <c r="AU541" s="244" t="s">
        <v>78</v>
      </c>
      <c r="AV541" s="13" t="s">
        <v>78</v>
      </c>
      <c r="AW541" s="13" t="s">
        <v>31</v>
      </c>
      <c r="AX541" s="13" t="s">
        <v>69</v>
      </c>
      <c r="AY541" s="244" t="s">
        <v>163</v>
      </c>
    </row>
    <row r="542" s="14" customFormat="1">
      <c r="A542" s="14"/>
      <c r="B542" s="245"/>
      <c r="C542" s="246"/>
      <c r="D542" s="235" t="s">
        <v>177</v>
      </c>
      <c r="E542" s="247" t="s">
        <v>19</v>
      </c>
      <c r="F542" s="248" t="s">
        <v>179</v>
      </c>
      <c r="G542" s="246"/>
      <c r="H542" s="249">
        <v>3.508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177</v>
      </c>
      <c r="AU542" s="255" t="s">
        <v>78</v>
      </c>
      <c r="AV542" s="14" t="s">
        <v>173</v>
      </c>
      <c r="AW542" s="14" t="s">
        <v>31</v>
      </c>
      <c r="AX542" s="14" t="s">
        <v>69</v>
      </c>
      <c r="AY542" s="255" t="s">
        <v>163</v>
      </c>
    </row>
    <row r="543" s="13" customFormat="1">
      <c r="A543" s="13"/>
      <c r="B543" s="233"/>
      <c r="C543" s="234"/>
      <c r="D543" s="235" t="s">
        <v>177</v>
      </c>
      <c r="E543" s="236" t="s">
        <v>19</v>
      </c>
      <c r="F543" s="237" t="s">
        <v>706</v>
      </c>
      <c r="G543" s="234"/>
      <c r="H543" s="238">
        <v>2.25</v>
      </c>
      <c r="I543" s="239"/>
      <c r="J543" s="234"/>
      <c r="K543" s="234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177</v>
      </c>
      <c r="AU543" s="244" t="s">
        <v>78</v>
      </c>
      <c r="AV543" s="13" t="s">
        <v>78</v>
      </c>
      <c r="AW543" s="13" t="s">
        <v>31</v>
      </c>
      <c r="AX543" s="13" t="s">
        <v>69</v>
      </c>
      <c r="AY543" s="244" t="s">
        <v>163</v>
      </c>
    </row>
    <row r="544" s="14" customFormat="1">
      <c r="A544" s="14"/>
      <c r="B544" s="245"/>
      <c r="C544" s="246"/>
      <c r="D544" s="235" t="s">
        <v>177</v>
      </c>
      <c r="E544" s="247" t="s">
        <v>19</v>
      </c>
      <c r="F544" s="248" t="s">
        <v>179</v>
      </c>
      <c r="G544" s="246"/>
      <c r="H544" s="249">
        <v>2.25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177</v>
      </c>
      <c r="AU544" s="255" t="s">
        <v>78</v>
      </c>
      <c r="AV544" s="14" t="s">
        <v>173</v>
      </c>
      <c r="AW544" s="14" t="s">
        <v>31</v>
      </c>
      <c r="AX544" s="14" t="s">
        <v>69</v>
      </c>
      <c r="AY544" s="255" t="s">
        <v>163</v>
      </c>
    </row>
    <row r="545" s="15" customFormat="1">
      <c r="A545" s="15"/>
      <c r="B545" s="256"/>
      <c r="C545" s="257"/>
      <c r="D545" s="235" t="s">
        <v>177</v>
      </c>
      <c r="E545" s="258" t="s">
        <v>19</v>
      </c>
      <c r="F545" s="259" t="s">
        <v>210</v>
      </c>
      <c r="G545" s="257"/>
      <c r="H545" s="260">
        <v>5.758</v>
      </c>
      <c r="I545" s="261"/>
      <c r="J545" s="257"/>
      <c r="K545" s="257"/>
      <c r="L545" s="262"/>
      <c r="M545" s="263"/>
      <c r="N545" s="264"/>
      <c r="O545" s="264"/>
      <c r="P545" s="264"/>
      <c r="Q545" s="264"/>
      <c r="R545" s="264"/>
      <c r="S545" s="264"/>
      <c r="T545" s="265"/>
      <c r="U545" s="15"/>
      <c r="V545" s="15"/>
      <c r="W545" s="15"/>
      <c r="X545" s="15"/>
      <c r="Y545" s="15"/>
      <c r="Z545" s="15"/>
      <c r="AA545" s="15"/>
      <c r="AB545" s="15"/>
      <c r="AC545" s="15"/>
      <c r="AD545" s="15"/>
      <c r="AE545" s="15"/>
      <c r="AT545" s="266" t="s">
        <v>177</v>
      </c>
      <c r="AU545" s="266" t="s">
        <v>78</v>
      </c>
      <c r="AV545" s="15" t="s">
        <v>172</v>
      </c>
      <c r="AW545" s="15" t="s">
        <v>31</v>
      </c>
      <c r="AX545" s="15" t="s">
        <v>76</v>
      </c>
      <c r="AY545" s="266" t="s">
        <v>163</v>
      </c>
    </row>
    <row r="546" s="2" customFormat="1" ht="24.15" customHeight="1">
      <c r="A546" s="40"/>
      <c r="B546" s="41"/>
      <c r="C546" s="215" t="s">
        <v>707</v>
      </c>
      <c r="D546" s="215" t="s">
        <v>167</v>
      </c>
      <c r="E546" s="216" t="s">
        <v>708</v>
      </c>
      <c r="F546" s="217" t="s">
        <v>709</v>
      </c>
      <c r="G546" s="218" t="s">
        <v>201</v>
      </c>
      <c r="H546" s="219">
        <v>3.4969999999999999</v>
      </c>
      <c r="I546" s="220"/>
      <c r="J546" s="221">
        <f>ROUND(I546*H546,2)</f>
        <v>0</v>
      </c>
      <c r="K546" s="217" t="s">
        <v>171</v>
      </c>
      <c r="L546" s="46"/>
      <c r="M546" s="222" t="s">
        <v>19</v>
      </c>
      <c r="N546" s="223" t="s">
        <v>42</v>
      </c>
      <c r="O546" s="87"/>
      <c r="P546" s="224">
        <f>O546*H546</f>
        <v>0</v>
      </c>
      <c r="Q546" s="224">
        <v>0</v>
      </c>
      <c r="R546" s="224">
        <f>Q546*H546</f>
        <v>0</v>
      </c>
      <c r="S546" s="224">
        <v>0</v>
      </c>
      <c r="T546" s="225">
        <f>S546*H546</f>
        <v>0</v>
      </c>
      <c r="U546" s="40"/>
      <c r="V546" s="40"/>
      <c r="W546" s="40"/>
      <c r="X546" s="40"/>
      <c r="Y546" s="40"/>
      <c r="Z546" s="40"/>
      <c r="AA546" s="40"/>
      <c r="AB546" s="40"/>
      <c r="AC546" s="40"/>
      <c r="AD546" s="40"/>
      <c r="AE546" s="40"/>
      <c r="AR546" s="226" t="s">
        <v>180</v>
      </c>
      <c r="AT546" s="226" t="s">
        <v>167</v>
      </c>
      <c r="AU546" s="226" t="s">
        <v>78</v>
      </c>
      <c r="AY546" s="19" t="s">
        <v>163</v>
      </c>
      <c r="BE546" s="227">
        <f>IF(N546="základní",J546,0)</f>
        <v>0</v>
      </c>
      <c r="BF546" s="227">
        <f>IF(N546="snížená",J546,0)</f>
        <v>0</v>
      </c>
      <c r="BG546" s="227">
        <f>IF(N546="zákl. přenesená",J546,0)</f>
        <v>0</v>
      </c>
      <c r="BH546" s="227">
        <f>IF(N546="sníž. přenesená",J546,0)</f>
        <v>0</v>
      </c>
      <c r="BI546" s="227">
        <f>IF(N546="nulová",J546,0)</f>
        <v>0</v>
      </c>
      <c r="BJ546" s="19" t="s">
        <v>172</v>
      </c>
      <c r="BK546" s="227">
        <f>ROUND(I546*H546,2)</f>
        <v>0</v>
      </c>
      <c r="BL546" s="19" t="s">
        <v>180</v>
      </c>
      <c r="BM546" s="226" t="s">
        <v>710</v>
      </c>
    </row>
    <row r="547" s="2" customFormat="1">
      <c r="A547" s="40"/>
      <c r="B547" s="41"/>
      <c r="C547" s="42"/>
      <c r="D547" s="228" t="s">
        <v>175</v>
      </c>
      <c r="E547" s="42"/>
      <c r="F547" s="229" t="s">
        <v>711</v>
      </c>
      <c r="G547" s="42"/>
      <c r="H547" s="42"/>
      <c r="I547" s="230"/>
      <c r="J547" s="42"/>
      <c r="K547" s="42"/>
      <c r="L547" s="46"/>
      <c r="M547" s="231"/>
      <c r="N547" s="232"/>
      <c r="O547" s="87"/>
      <c r="P547" s="87"/>
      <c r="Q547" s="87"/>
      <c r="R547" s="87"/>
      <c r="S547" s="87"/>
      <c r="T547" s="88"/>
      <c r="U547" s="40"/>
      <c r="V547" s="40"/>
      <c r="W547" s="40"/>
      <c r="X547" s="40"/>
      <c r="Y547" s="40"/>
      <c r="Z547" s="40"/>
      <c r="AA547" s="40"/>
      <c r="AB547" s="40"/>
      <c r="AC547" s="40"/>
      <c r="AD547" s="40"/>
      <c r="AE547" s="40"/>
      <c r="AT547" s="19" t="s">
        <v>175</v>
      </c>
      <c r="AU547" s="19" t="s">
        <v>78</v>
      </c>
    </row>
    <row r="548" s="2" customFormat="1" ht="24.15" customHeight="1">
      <c r="A548" s="40"/>
      <c r="B548" s="41"/>
      <c r="C548" s="215" t="s">
        <v>712</v>
      </c>
      <c r="D548" s="215" t="s">
        <v>167</v>
      </c>
      <c r="E548" s="216" t="s">
        <v>713</v>
      </c>
      <c r="F548" s="217" t="s">
        <v>714</v>
      </c>
      <c r="G548" s="218" t="s">
        <v>201</v>
      </c>
      <c r="H548" s="219">
        <v>3.4969999999999999</v>
      </c>
      <c r="I548" s="220"/>
      <c r="J548" s="221">
        <f>ROUND(I548*H548,2)</f>
        <v>0</v>
      </c>
      <c r="K548" s="217" t="s">
        <v>171</v>
      </c>
      <c r="L548" s="46"/>
      <c r="M548" s="222" t="s">
        <v>19</v>
      </c>
      <c r="N548" s="223" t="s">
        <v>42</v>
      </c>
      <c r="O548" s="87"/>
      <c r="P548" s="224">
        <f>O548*H548</f>
        <v>0</v>
      </c>
      <c r="Q548" s="224">
        <v>0</v>
      </c>
      <c r="R548" s="224">
        <f>Q548*H548</f>
        <v>0</v>
      </c>
      <c r="S548" s="224">
        <v>0</v>
      </c>
      <c r="T548" s="225">
        <f>S548*H548</f>
        <v>0</v>
      </c>
      <c r="U548" s="40"/>
      <c r="V548" s="40"/>
      <c r="W548" s="40"/>
      <c r="X548" s="40"/>
      <c r="Y548" s="40"/>
      <c r="Z548" s="40"/>
      <c r="AA548" s="40"/>
      <c r="AB548" s="40"/>
      <c r="AC548" s="40"/>
      <c r="AD548" s="40"/>
      <c r="AE548" s="40"/>
      <c r="AR548" s="226" t="s">
        <v>180</v>
      </c>
      <c r="AT548" s="226" t="s">
        <v>167</v>
      </c>
      <c r="AU548" s="226" t="s">
        <v>78</v>
      </c>
      <c r="AY548" s="19" t="s">
        <v>163</v>
      </c>
      <c r="BE548" s="227">
        <f>IF(N548="základní",J548,0)</f>
        <v>0</v>
      </c>
      <c r="BF548" s="227">
        <f>IF(N548="snížená",J548,0)</f>
        <v>0</v>
      </c>
      <c r="BG548" s="227">
        <f>IF(N548="zákl. přenesená",J548,0)</f>
        <v>0</v>
      </c>
      <c r="BH548" s="227">
        <f>IF(N548="sníž. přenesená",J548,0)</f>
        <v>0</v>
      </c>
      <c r="BI548" s="227">
        <f>IF(N548="nulová",J548,0)</f>
        <v>0</v>
      </c>
      <c r="BJ548" s="19" t="s">
        <v>172</v>
      </c>
      <c r="BK548" s="227">
        <f>ROUND(I548*H548,2)</f>
        <v>0</v>
      </c>
      <c r="BL548" s="19" t="s">
        <v>180</v>
      </c>
      <c r="BM548" s="226" t="s">
        <v>715</v>
      </c>
    </row>
    <row r="549" s="2" customFormat="1">
      <c r="A549" s="40"/>
      <c r="B549" s="41"/>
      <c r="C549" s="42"/>
      <c r="D549" s="228" t="s">
        <v>175</v>
      </c>
      <c r="E549" s="42"/>
      <c r="F549" s="229" t="s">
        <v>716</v>
      </c>
      <c r="G549" s="42"/>
      <c r="H549" s="42"/>
      <c r="I549" s="230"/>
      <c r="J549" s="42"/>
      <c r="K549" s="42"/>
      <c r="L549" s="46"/>
      <c r="M549" s="231"/>
      <c r="N549" s="232"/>
      <c r="O549" s="87"/>
      <c r="P549" s="87"/>
      <c r="Q549" s="87"/>
      <c r="R549" s="87"/>
      <c r="S549" s="87"/>
      <c r="T549" s="88"/>
      <c r="U549" s="40"/>
      <c r="V549" s="40"/>
      <c r="W549" s="40"/>
      <c r="X549" s="40"/>
      <c r="Y549" s="40"/>
      <c r="Z549" s="40"/>
      <c r="AA549" s="40"/>
      <c r="AB549" s="40"/>
      <c r="AC549" s="40"/>
      <c r="AD549" s="40"/>
      <c r="AE549" s="40"/>
      <c r="AT549" s="19" t="s">
        <v>175</v>
      </c>
      <c r="AU549" s="19" t="s">
        <v>78</v>
      </c>
    </row>
    <row r="550" s="12" customFormat="1" ht="22.8" customHeight="1">
      <c r="A550" s="12"/>
      <c r="B550" s="199"/>
      <c r="C550" s="200"/>
      <c r="D550" s="201" t="s">
        <v>68</v>
      </c>
      <c r="E550" s="213" t="s">
        <v>717</v>
      </c>
      <c r="F550" s="213" t="s">
        <v>718</v>
      </c>
      <c r="G550" s="200"/>
      <c r="H550" s="200"/>
      <c r="I550" s="203"/>
      <c r="J550" s="214">
        <f>BK550</f>
        <v>0</v>
      </c>
      <c r="K550" s="200"/>
      <c r="L550" s="205"/>
      <c r="M550" s="206"/>
      <c r="N550" s="207"/>
      <c r="O550" s="207"/>
      <c r="P550" s="208">
        <f>SUM(P551:P576)</f>
        <v>0</v>
      </c>
      <c r="Q550" s="207"/>
      <c r="R550" s="208">
        <f>SUM(R551:R576)</f>
        <v>0.91802994400000015</v>
      </c>
      <c r="S550" s="207"/>
      <c r="T550" s="209">
        <f>SUM(T551:T576)</f>
        <v>0</v>
      </c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R550" s="210" t="s">
        <v>78</v>
      </c>
      <c r="AT550" s="211" t="s">
        <v>68</v>
      </c>
      <c r="AU550" s="211" t="s">
        <v>76</v>
      </c>
      <c r="AY550" s="210" t="s">
        <v>163</v>
      </c>
      <c r="BK550" s="212">
        <f>SUM(BK551:BK576)</f>
        <v>0</v>
      </c>
    </row>
    <row r="551" s="2" customFormat="1" ht="33" customHeight="1">
      <c r="A551" s="40"/>
      <c r="B551" s="41"/>
      <c r="C551" s="215" t="s">
        <v>719</v>
      </c>
      <c r="D551" s="215" t="s">
        <v>167</v>
      </c>
      <c r="E551" s="216" t="s">
        <v>720</v>
      </c>
      <c r="F551" s="217" t="s">
        <v>721</v>
      </c>
      <c r="G551" s="218" t="s">
        <v>236</v>
      </c>
      <c r="H551" s="219">
        <v>47.700000000000003</v>
      </c>
      <c r="I551" s="220"/>
      <c r="J551" s="221">
        <f>ROUND(I551*H551,2)</f>
        <v>0</v>
      </c>
      <c r="K551" s="217" t="s">
        <v>171</v>
      </c>
      <c r="L551" s="46"/>
      <c r="M551" s="222" t="s">
        <v>19</v>
      </c>
      <c r="N551" s="223" t="s">
        <v>42</v>
      </c>
      <c r="O551" s="87"/>
      <c r="P551" s="224">
        <f>O551*H551</f>
        <v>0</v>
      </c>
      <c r="Q551" s="224">
        <v>0.01384872</v>
      </c>
      <c r="R551" s="224">
        <f>Q551*H551</f>
        <v>0.66058394400000009</v>
      </c>
      <c r="S551" s="224">
        <v>0</v>
      </c>
      <c r="T551" s="225">
        <f>S551*H551</f>
        <v>0</v>
      </c>
      <c r="U551" s="40"/>
      <c r="V551" s="40"/>
      <c r="W551" s="40"/>
      <c r="X551" s="40"/>
      <c r="Y551" s="40"/>
      <c r="Z551" s="40"/>
      <c r="AA551" s="40"/>
      <c r="AB551" s="40"/>
      <c r="AC551" s="40"/>
      <c r="AD551" s="40"/>
      <c r="AE551" s="40"/>
      <c r="AR551" s="226" t="s">
        <v>180</v>
      </c>
      <c r="AT551" s="226" t="s">
        <v>167</v>
      </c>
      <c r="AU551" s="226" t="s">
        <v>78</v>
      </c>
      <c r="AY551" s="19" t="s">
        <v>163</v>
      </c>
      <c r="BE551" s="227">
        <f>IF(N551="základní",J551,0)</f>
        <v>0</v>
      </c>
      <c r="BF551" s="227">
        <f>IF(N551="snížená",J551,0)</f>
        <v>0</v>
      </c>
      <c r="BG551" s="227">
        <f>IF(N551="zákl. přenesená",J551,0)</f>
        <v>0</v>
      </c>
      <c r="BH551" s="227">
        <f>IF(N551="sníž. přenesená",J551,0)</f>
        <v>0</v>
      </c>
      <c r="BI551" s="227">
        <f>IF(N551="nulová",J551,0)</f>
        <v>0</v>
      </c>
      <c r="BJ551" s="19" t="s">
        <v>172</v>
      </c>
      <c r="BK551" s="227">
        <f>ROUND(I551*H551,2)</f>
        <v>0</v>
      </c>
      <c r="BL551" s="19" t="s">
        <v>180</v>
      </c>
      <c r="BM551" s="226" t="s">
        <v>722</v>
      </c>
    </row>
    <row r="552" s="2" customFormat="1">
      <c r="A552" s="40"/>
      <c r="B552" s="41"/>
      <c r="C552" s="42"/>
      <c r="D552" s="228" t="s">
        <v>175</v>
      </c>
      <c r="E552" s="42"/>
      <c r="F552" s="229" t="s">
        <v>723</v>
      </c>
      <c r="G552" s="42"/>
      <c r="H552" s="42"/>
      <c r="I552" s="230"/>
      <c r="J552" s="42"/>
      <c r="K552" s="42"/>
      <c r="L552" s="46"/>
      <c r="M552" s="231"/>
      <c r="N552" s="232"/>
      <c r="O552" s="87"/>
      <c r="P552" s="87"/>
      <c r="Q552" s="87"/>
      <c r="R552" s="87"/>
      <c r="S552" s="87"/>
      <c r="T552" s="88"/>
      <c r="U552" s="40"/>
      <c r="V552" s="40"/>
      <c r="W552" s="40"/>
      <c r="X552" s="40"/>
      <c r="Y552" s="40"/>
      <c r="Z552" s="40"/>
      <c r="AA552" s="40"/>
      <c r="AB552" s="40"/>
      <c r="AC552" s="40"/>
      <c r="AD552" s="40"/>
      <c r="AE552" s="40"/>
      <c r="AT552" s="19" t="s">
        <v>175</v>
      </c>
      <c r="AU552" s="19" t="s">
        <v>78</v>
      </c>
    </row>
    <row r="553" s="16" customFormat="1">
      <c r="A553" s="16"/>
      <c r="B553" s="277"/>
      <c r="C553" s="278"/>
      <c r="D553" s="235" t="s">
        <v>177</v>
      </c>
      <c r="E553" s="279" t="s">
        <v>19</v>
      </c>
      <c r="F553" s="280" t="s">
        <v>724</v>
      </c>
      <c r="G553" s="278"/>
      <c r="H553" s="279" t="s">
        <v>19</v>
      </c>
      <c r="I553" s="281"/>
      <c r="J553" s="278"/>
      <c r="K553" s="278"/>
      <c r="L553" s="282"/>
      <c r="M553" s="283"/>
      <c r="N553" s="284"/>
      <c r="O553" s="284"/>
      <c r="P553" s="284"/>
      <c r="Q553" s="284"/>
      <c r="R553" s="284"/>
      <c r="S553" s="284"/>
      <c r="T553" s="285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86" t="s">
        <v>177</v>
      </c>
      <c r="AU553" s="286" t="s">
        <v>78</v>
      </c>
      <c r="AV553" s="16" t="s">
        <v>76</v>
      </c>
      <c r="AW553" s="16" t="s">
        <v>31</v>
      </c>
      <c r="AX553" s="16" t="s">
        <v>69</v>
      </c>
      <c r="AY553" s="286" t="s">
        <v>163</v>
      </c>
    </row>
    <row r="554" s="13" customFormat="1">
      <c r="A554" s="13"/>
      <c r="B554" s="233"/>
      <c r="C554" s="234"/>
      <c r="D554" s="235" t="s">
        <v>177</v>
      </c>
      <c r="E554" s="236" t="s">
        <v>19</v>
      </c>
      <c r="F554" s="237" t="s">
        <v>543</v>
      </c>
      <c r="G554" s="234"/>
      <c r="H554" s="238">
        <v>9.6999999999999993</v>
      </c>
      <c r="I554" s="239"/>
      <c r="J554" s="234"/>
      <c r="K554" s="234"/>
      <c r="L554" s="240"/>
      <c r="M554" s="241"/>
      <c r="N554" s="242"/>
      <c r="O554" s="242"/>
      <c r="P554" s="242"/>
      <c r="Q554" s="242"/>
      <c r="R554" s="242"/>
      <c r="S554" s="242"/>
      <c r="T554" s="243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44" t="s">
        <v>177</v>
      </c>
      <c r="AU554" s="244" t="s">
        <v>78</v>
      </c>
      <c r="AV554" s="13" t="s">
        <v>78</v>
      </c>
      <c r="AW554" s="13" t="s">
        <v>31</v>
      </c>
      <c r="AX554" s="13" t="s">
        <v>69</v>
      </c>
      <c r="AY554" s="244" t="s">
        <v>163</v>
      </c>
    </row>
    <row r="555" s="14" customFormat="1">
      <c r="A555" s="14"/>
      <c r="B555" s="245"/>
      <c r="C555" s="246"/>
      <c r="D555" s="235" t="s">
        <v>177</v>
      </c>
      <c r="E555" s="247" t="s">
        <v>19</v>
      </c>
      <c r="F555" s="248" t="s">
        <v>179</v>
      </c>
      <c r="G555" s="246"/>
      <c r="H555" s="249">
        <v>9.6999999999999993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177</v>
      </c>
      <c r="AU555" s="255" t="s">
        <v>78</v>
      </c>
      <c r="AV555" s="14" t="s">
        <v>173</v>
      </c>
      <c r="AW555" s="14" t="s">
        <v>31</v>
      </c>
      <c r="AX555" s="14" t="s">
        <v>69</v>
      </c>
      <c r="AY555" s="255" t="s">
        <v>163</v>
      </c>
    </row>
    <row r="556" s="13" customFormat="1">
      <c r="A556" s="13"/>
      <c r="B556" s="233"/>
      <c r="C556" s="234"/>
      <c r="D556" s="235" t="s">
        <v>177</v>
      </c>
      <c r="E556" s="236" t="s">
        <v>19</v>
      </c>
      <c r="F556" s="237" t="s">
        <v>544</v>
      </c>
      <c r="G556" s="234"/>
      <c r="H556" s="238">
        <v>38</v>
      </c>
      <c r="I556" s="239"/>
      <c r="J556" s="234"/>
      <c r="K556" s="234"/>
      <c r="L556" s="240"/>
      <c r="M556" s="241"/>
      <c r="N556" s="242"/>
      <c r="O556" s="242"/>
      <c r="P556" s="242"/>
      <c r="Q556" s="242"/>
      <c r="R556" s="242"/>
      <c r="S556" s="242"/>
      <c r="T556" s="243"/>
      <c r="U556" s="13"/>
      <c r="V556" s="13"/>
      <c r="W556" s="13"/>
      <c r="X556" s="13"/>
      <c r="Y556" s="13"/>
      <c r="Z556" s="13"/>
      <c r="AA556" s="13"/>
      <c r="AB556" s="13"/>
      <c r="AC556" s="13"/>
      <c r="AD556" s="13"/>
      <c r="AE556" s="13"/>
      <c r="AT556" s="244" t="s">
        <v>177</v>
      </c>
      <c r="AU556" s="244" t="s">
        <v>78</v>
      </c>
      <c r="AV556" s="13" t="s">
        <v>78</v>
      </c>
      <c r="AW556" s="13" t="s">
        <v>31</v>
      </c>
      <c r="AX556" s="13" t="s">
        <v>69</v>
      </c>
      <c r="AY556" s="244" t="s">
        <v>163</v>
      </c>
    </row>
    <row r="557" s="14" customFormat="1">
      <c r="A557" s="14"/>
      <c r="B557" s="245"/>
      <c r="C557" s="246"/>
      <c r="D557" s="235" t="s">
        <v>177</v>
      </c>
      <c r="E557" s="247" t="s">
        <v>19</v>
      </c>
      <c r="F557" s="248" t="s">
        <v>179</v>
      </c>
      <c r="G557" s="246"/>
      <c r="H557" s="249">
        <v>38</v>
      </c>
      <c r="I557" s="250"/>
      <c r="J557" s="246"/>
      <c r="K557" s="246"/>
      <c r="L557" s="251"/>
      <c r="M557" s="252"/>
      <c r="N557" s="253"/>
      <c r="O557" s="253"/>
      <c r="P557" s="253"/>
      <c r="Q557" s="253"/>
      <c r="R557" s="253"/>
      <c r="S557" s="253"/>
      <c r="T557" s="254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55" t="s">
        <v>177</v>
      </c>
      <c r="AU557" s="255" t="s">
        <v>78</v>
      </c>
      <c r="AV557" s="14" t="s">
        <v>173</v>
      </c>
      <c r="AW557" s="14" t="s">
        <v>31</v>
      </c>
      <c r="AX557" s="14" t="s">
        <v>69</v>
      </c>
      <c r="AY557" s="255" t="s">
        <v>163</v>
      </c>
    </row>
    <row r="558" s="15" customFormat="1">
      <c r="A558" s="15"/>
      <c r="B558" s="256"/>
      <c r="C558" s="257"/>
      <c r="D558" s="235" t="s">
        <v>177</v>
      </c>
      <c r="E558" s="258" t="s">
        <v>19</v>
      </c>
      <c r="F558" s="259" t="s">
        <v>210</v>
      </c>
      <c r="G558" s="257"/>
      <c r="H558" s="260">
        <v>47.700000000000003</v>
      </c>
      <c r="I558" s="261"/>
      <c r="J558" s="257"/>
      <c r="K558" s="257"/>
      <c r="L558" s="262"/>
      <c r="M558" s="263"/>
      <c r="N558" s="264"/>
      <c r="O558" s="264"/>
      <c r="P558" s="264"/>
      <c r="Q558" s="264"/>
      <c r="R558" s="264"/>
      <c r="S558" s="264"/>
      <c r="T558" s="265"/>
      <c r="U558" s="15"/>
      <c r="V558" s="15"/>
      <c r="W558" s="15"/>
      <c r="X558" s="15"/>
      <c r="Y558" s="15"/>
      <c r="Z558" s="15"/>
      <c r="AA558" s="15"/>
      <c r="AB558" s="15"/>
      <c r="AC558" s="15"/>
      <c r="AD558" s="15"/>
      <c r="AE558" s="15"/>
      <c r="AT558" s="266" t="s">
        <v>177</v>
      </c>
      <c r="AU558" s="266" t="s">
        <v>78</v>
      </c>
      <c r="AV558" s="15" t="s">
        <v>172</v>
      </c>
      <c r="AW558" s="15" t="s">
        <v>31</v>
      </c>
      <c r="AX558" s="15" t="s">
        <v>76</v>
      </c>
      <c r="AY558" s="266" t="s">
        <v>163</v>
      </c>
    </row>
    <row r="559" s="2" customFormat="1" ht="24.15" customHeight="1">
      <c r="A559" s="40"/>
      <c r="B559" s="41"/>
      <c r="C559" s="215" t="s">
        <v>725</v>
      </c>
      <c r="D559" s="215" t="s">
        <v>167</v>
      </c>
      <c r="E559" s="216" t="s">
        <v>726</v>
      </c>
      <c r="F559" s="217" t="s">
        <v>727</v>
      </c>
      <c r="G559" s="218" t="s">
        <v>236</v>
      </c>
      <c r="H559" s="219">
        <v>49</v>
      </c>
      <c r="I559" s="220"/>
      <c r="J559" s="221">
        <f>ROUND(I559*H559,2)</f>
        <v>0</v>
      </c>
      <c r="K559" s="217" t="s">
        <v>171</v>
      </c>
      <c r="L559" s="46"/>
      <c r="M559" s="222" t="s">
        <v>19</v>
      </c>
      <c r="N559" s="223" t="s">
        <v>42</v>
      </c>
      <c r="O559" s="87"/>
      <c r="P559" s="224">
        <f>O559*H559</f>
        <v>0</v>
      </c>
      <c r="Q559" s="224">
        <v>0</v>
      </c>
      <c r="R559" s="224">
        <f>Q559*H559</f>
        <v>0</v>
      </c>
      <c r="S559" s="224">
        <v>0</v>
      </c>
      <c r="T559" s="225">
        <f>S559*H559</f>
        <v>0</v>
      </c>
      <c r="U559" s="40"/>
      <c r="V559" s="40"/>
      <c r="W559" s="40"/>
      <c r="X559" s="40"/>
      <c r="Y559" s="40"/>
      <c r="Z559" s="40"/>
      <c r="AA559" s="40"/>
      <c r="AB559" s="40"/>
      <c r="AC559" s="40"/>
      <c r="AD559" s="40"/>
      <c r="AE559" s="40"/>
      <c r="AR559" s="226" t="s">
        <v>180</v>
      </c>
      <c r="AT559" s="226" t="s">
        <v>167</v>
      </c>
      <c r="AU559" s="226" t="s">
        <v>78</v>
      </c>
      <c r="AY559" s="19" t="s">
        <v>163</v>
      </c>
      <c r="BE559" s="227">
        <f>IF(N559="základní",J559,0)</f>
        <v>0</v>
      </c>
      <c r="BF559" s="227">
        <f>IF(N559="snížená",J559,0)</f>
        <v>0</v>
      </c>
      <c r="BG559" s="227">
        <f>IF(N559="zákl. přenesená",J559,0)</f>
        <v>0</v>
      </c>
      <c r="BH559" s="227">
        <f>IF(N559="sníž. přenesená",J559,0)</f>
        <v>0</v>
      </c>
      <c r="BI559" s="227">
        <f>IF(N559="nulová",J559,0)</f>
        <v>0</v>
      </c>
      <c r="BJ559" s="19" t="s">
        <v>172</v>
      </c>
      <c r="BK559" s="227">
        <f>ROUND(I559*H559,2)</f>
        <v>0</v>
      </c>
      <c r="BL559" s="19" t="s">
        <v>180</v>
      </c>
      <c r="BM559" s="226" t="s">
        <v>728</v>
      </c>
    </row>
    <row r="560" s="2" customFormat="1">
      <c r="A560" s="40"/>
      <c r="B560" s="41"/>
      <c r="C560" s="42"/>
      <c r="D560" s="228" t="s">
        <v>175</v>
      </c>
      <c r="E560" s="42"/>
      <c r="F560" s="229" t="s">
        <v>729</v>
      </c>
      <c r="G560" s="42"/>
      <c r="H560" s="42"/>
      <c r="I560" s="230"/>
      <c r="J560" s="42"/>
      <c r="K560" s="42"/>
      <c r="L560" s="46"/>
      <c r="M560" s="231"/>
      <c r="N560" s="232"/>
      <c r="O560" s="87"/>
      <c r="P560" s="87"/>
      <c r="Q560" s="87"/>
      <c r="R560" s="87"/>
      <c r="S560" s="87"/>
      <c r="T560" s="88"/>
      <c r="U560" s="40"/>
      <c r="V560" s="40"/>
      <c r="W560" s="40"/>
      <c r="X560" s="40"/>
      <c r="Y560" s="40"/>
      <c r="Z560" s="40"/>
      <c r="AA560" s="40"/>
      <c r="AB560" s="40"/>
      <c r="AC560" s="40"/>
      <c r="AD560" s="40"/>
      <c r="AE560" s="40"/>
      <c r="AT560" s="19" t="s">
        <v>175</v>
      </c>
      <c r="AU560" s="19" t="s">
        <v>78</v>
      </c>
    </row>
    <row r="561" s="13" customFormat="1">
      <c r="A561" s="13"/>
      <c r="B561" s="233"/>
      <c r="C561" s="234"/>
      <c r="D561" s="235" t="s">
        <v>177</v>
      </c>
      <c r="E561" s="236" t="s">
        <v>19</v>
      </c>
      <c r="F561" s="237" t="s">
        <v>730</v>
      </c>
      <c r="G561" s="234"/>
      <c r="H561" s="238">
        <v>49</v>
      </c>
      <c r="I561" s="239"/>
      <c r="J561" s="234"/>
      <c r="K561" s="234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177</v>
      </c>
      <c r="AU561" s="244" t="s">
        <v>78</v>
      </c>
      <c r="AV561" s="13" t="s">
        <v>78</v>
      </c>
      <c r="AW561" s="13" t="s">
        <v>31</v>
      </c>
      <c r="AX561" s="13" t="s">
        <v>69</v>
      </c>
      <c r="AY561" s="244" t="s">
        <v>163</v>
      </c>
    </row>
    <row r="562" s="14" customFormat="1">
      <c r="A562" s="14"/>
      <c r="B562" s="245"/>
      <c r="C562" s="246"/>
      <c r="D562" s="235" t="s">
        <v>177</v>
      </c>
      <c r="E562" s="247" t="s">
        <v>19</v>
      </c>
      <c r="F562" s="248" t="s">
        <v>179</v>
      </c>
      <c r="G562" s="246"/>
      <c r="H562" s="249">
        <v>49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177</v>
      </c>
      <c r="AU562" s="255" t="s">
        <v>78</v>
      </c>
      <c r="AV562" s="14" t="s">
        <v>173</v>
      </c>
      <c r="AW562" s="14" t="s">
        <v>31</v>
      </c>
      <c r="AX562" s="14" t="s">
        <v>76</v>
      </c>
      <c r="AY562" s="255" t="s">
        <v>163</v>
      </c>
    </row>
    <row r="563" s="2" customFormat="1" ht="16.5" customHeight="1">
      <c r="A563" s="40"/>
      <c r="B563" s="41"/>
      <c r="C563" s="267" t="s">
        <v>731</v>
      </c>
      <c r="D563" s="267" t="s">
        <v>212</v>
      </c>
      <c r="E563" s="268" t="s">
        <v>732</v>
      </c>
      <c r="F563" s="269" t="s">
        <v>733</v>
      </c>
      <c r="G563" s="270" t="s">
        <v>236</v>
      </c>
      <c r="H563" s="271">
        <v>53.899999999999999</v>
      </c>
      <c r="I563" s="272"/>
      <c r="J563" s="273">
        <f>ROUND(I563*H563,2)</f>
        <v>0</v>
      </c>
      <c r="K563" s="269" t="s">
        <v>171</v>
      </c>
      <c r="L563" s="274"/>
      <c r="M563" s="275" t="s">
        <v>19</v>
      </c>
      <c r="N563" s="276" t="s">
        <v>42</v>
      </c>
      <c r="O563" s="87"/>
      <c r="P563" s="224">
        <f>O563*H563</f>
        <v>0</v>
      </c>
      <c r="Q563" s="224">
        <v>0.00013999999999999999</v>
      </c>
      <c r="R563" s="224">
        <f>Q563*H563</f>
        <v>0.0075459999999999989</v>
      </c>
      <c r="S563" s="224">
        <v>0</v>
      </c>
      <c r="T563" s="225">
        <f>S563*H563</f>
        <v>0</v>
      </c>
      <c r="U563" s="40"/>
      <c r="V563" s="40"/>
      <c r="W563" s="40"/>
      <c r="X563" s="40"/>
      <c r="Y563" s="40"/>
      <c r="Z563" s="40"/>
      <c r="AA563" s="40"/>
      <c r="AB563" s="40"/>
      <c r="AC563" s="40"/>
      <c r="AD563" s="40"/>
      <c r="AE563" s="40"/>
      <c r="AR563" s="226" t="s">
        <v>388</v>
      </c>
      <c r="AT563" s="226" t="s">
        <v>212</v>
      </c>
      <c r="AU563" s="226" t="s">
        <v>78</v>
      </c>
      <c r="AY563" s="19" t="s">
        <v>163</v>
      </c>
      <c r="BE563" s="227">
        <f>IF(N563="základní",J563,0)</f>
        <v>0</v>
      </c>
      <c r="BF563" s="227">
        <f>IF(N563="snížená",J563,0)</f>
        <v>0</v>
      </c>
      <c r="BG563" s="227">
        <f>IF(N563="zákl. přenesená",J563,0)</f>
        <v>0</v>
      </c>
      <c r="BH563" s="227">
        <f>IF(N563="sníž. přenesená",J563,0)</f>
        <v>0</v>
      </c>
      <c r="BI563" s="227">
        <f>IF(N563="nulová",J563,0)</f>
        <v>0</v>
      </c>
      <c r="BJ563" s="19" t="s">
        <v>172</v>
      </c>
      <c r="BK563" s="227">
        <f>ROUND(I563*H563,2)</f>
        <v>0</v>
      </c>
      <c r="BL563" s="19" t="s">
        <v>180</v>
      </c>
      <c r="BM563" s="226" t="s">
        <v>734</v>
      </c>
    </row>
    <row r="564" s="13" customFormat="1">
      <c r="A564" s="13"/>
      <c r="B564" s="233"/>
      <c r="C564" s="234"/>
      <c r="D564" s="235" t="s">
        <v>177</v>
      </c>
      <c r="E564" s="236" t="s">
        <v>19</v>
      </c>
      <c r="F564" s="237" t="s">
        <v>498</v>
      </c>
      <c r="G564" s="234"/>
      <c r="H564" s="238">
        <v>49</v>
      </c>
      <c r="I564" s="239"/>
      <c r="J564" s="234"/>
      <c r="K564" s="234"/>
      <c r="L564" s="240"/>
      <c r="M564" s="241"/>
      <c r="N564" s="242"/>
      <c r="O564" s="242"/>
      <c r="P564" s="242"/>
      <c r="Q564" s="242"/>
      <c r="R564" s="242"/>
      <c r="S564" s="242"/>
      <c r="T564" s="243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44" t="s">
        <v>177</v>
      </c>
      <c r="AU564" s="244" t="s">
        <v>78</v>
      </c>
      <c r="AV564" s="13" t="s">
        <v>78</v>
      </c>
      <c r="AW564" s="13" t="s">
        <v>31</v>
      </c>
      <c r="AX564" s="13" t="s">
        <v>69</v>
      </c>
      <c r="AY564" s="244" t="s">
        <v>163</v>
      </c>
    </row>
    <row r="565" s="13" customFormat="1">
      <c r="A565" s="13"/>
      <c r="B565" s="233"/>
      <c r="C565" s="234"/>
      <c r="D565" s="235" t="s">
        <v>177</v>
      </c>
      <c r="E565" s="236" t="s">
        <v>19</v>
      </c>
      <c r="F565" s="237" t="s">
        <v>735</v>
      </c>
      <c r="G565" s="234"/>
      <c r="H565" s="238">
        <v>53.899999999999999</v>
      </c>
      <c r="I565" s="239"/>
      <c r="J565" s="234"/>
      <c r="K565" s="234"/>
      <c r="L565" s="240"/>
      <c r="M565" s="241"/>
      <c r="N565" s="242"/>
      <c r="O565" s="242"/>
      <c r="P565" s="242"/>
      <c r="Q565" s="242"/>
      <c r="R565" s="242"/>
      <c r="S565" s="242"/>
      <c r="T565" s="243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4" t="s">
        <v>177</v>
      </c>
      <c r="AU565" s="244" t="s">
        <v>78</v>
      </c>
      <c r="AV565" s="13" t="s">
        <v>78</v>
      </c>
      <c r="AW565" s="13" t="s">
        <v>31</v>
      </c>
      <c r="AX565" s="13" t="s">
        <v>76</v>
      </c>
      <c r="AY565" s="244" t="s">
        <v>163</v>
      </c>
    </row>
    <row r="566" s="2" customFormat="1" ht="24.15" customHeight="1">
      <c r="A566" s="40"/>
      <c r="B566" s="41"/>
      <c r="C566" s="215" t="s">
        <v>530</v>
      </c>
      <c r="D566" s="215" t="s">
        <v>167</v>
      </c>
      <c r="E566" s="216" t="s">
        <v>736</v>
      </c>
      <c r="F566" s="217" t="s">
        <v>737</v>
      </c>
      <c r="G566" s="218" t="s">
        <v>236</v>
      </c>
      <c r="H566" s="219">
        <v>49</v>
      </c>
      <c r="I566" s="220"/>
      <c r="J566" s="221">
        <f>ROUND(I566*H566,2)</f>
        <v>0</v>
      </c>
      <c r="K566" s="217" t="s">
        <v>171</v>
      </c>
      <c r="L566" s="46"/>
      <c r="M566" s="222" t="s">
        <v>19</v>
      </c>
      <c r="N566" s="223" t="s">
        <v>42</v>
      </c>
      <c r="O566" s="87"/>
      <c r="P566" s="224">
        <f>O566*H566</f>
        <v>0</v>
      </c>
      <c r="Q566" s="224">
        <v>0</v>
      </c>
      <c r="R566" s="224">
        <f>Q566*H566</f>
        <v>0</v>
      </c>
      <c r="S566" s="224">
        <v>0</v>
      </c>
      <c r="T566" s="225">
        <f>S566*H566</f>
        <v>0</v>
      </c>
      <c r="U566" s="40"/>
      <c r="V566" s="40"/>
      <c r="W566" s="40"/>
      <c r="X566" s="40"/>
      <c r="Y566" s="40"/>
      <c r="Z566" s="40"/>
      <c r="AA566" s="40"/>
      <c r="AB566" s="40"/>
      <c r="AC566" s="40"/>
      <c r="AD566" s="40"/>
      <c r="AE566" s="40"/>
      <c r="AR566" s="226" t="s">
        <v>180</v>
      </c>
      <c r="AT566" s="226" t="s">
        <v>167</v>
      </c>
      <c r="AU566" s="226" t="s">
        <v>78</v>
      </c>
      <c r="AY566" s="19" t="s">
        <v>163</v>
      </c>
      <c r="BE566" s="227">
        <f>IF(N566="základní",J566,0)</f>
        <v>0</v>
      </c>
      <c r="BF566" s="227">
        <f>IF(N566="snížená",J566,0)</f>
        <v>0</v>
      </c>
      <c r="BG566" s="227">
        <f>IF(N566="zákl. přenesená",J566,0)</f>
        <v>0</v>
      </c>
      <c r="BH566" s="227">
        <f>IF(N566="sníž. přenesená",J566,0)</f>
        <v>0</v>
      </c>
      <c r="BI566" s="227">
        <f>IF(N566="nulová",J566,0)</f>
        <v>0</v>
      </c>
      <c r="BJ566" s="19" t="s">
        <v>172</v>
      </c>
      <c r="BK566" s="227">
        <f>ROUND(I566*H566,2)</f>
        <v>0</v>
      </c>
      <c r="BL566" s="19" t="s">
        <v>180</v>
      </c>
      <c r="BM566" s="226" t="s">
        <v>738</v>
      </c>
    </row>
    <row r="567" s="2" customFormat="1">
      <c r="A567" s="40"/>
      <c r="B567" s="41"/>
      <c r="C567" s="42"/>
      <c r="D567" s="228" t="s">
        <v>175</v>
      </c>
      <c r="E567" s="42"/>
      <c r="F567" s="229" t="s">
        <v>739</v>
      </c>
      <c r="G567" s="42"/>
      <c r="H567" s="42"/>
      <c r="I567" s="230"/>
      <c r="J567" s="42"/>
      <c r="K567" s="42"/>
      <c r="L567" s="46"/>
      <c r="M567" s="231"/>
      <c r="N567" s="232"/>
      <c r="O567" s="87"/>
      <c r="P567" s="87"/>
      <c r="Q567" s="87"/>
      <c r="R567" s="87"/>
      <c r="S567" s="87"/>
      <c r="T567" s="88"/>
      <c r="U567" s="40"/>
      <c r="V567" s="40"/>
      <c r="W567" s="40"/>
      <c r="X567" s="40"/>
      <c r="Y567" s="40"/>
      <c r="Z567" s="40"/>
      <c r="AA567" s="40"/>
      <c r="AB567" s="40"/>
      <c r="AC567" s="40"/>
      <c r="AD567" s="40"/>
      <c r="AE567" s="40"/>
      <c r="AT567" s="19" t="s">
        <v>175</v>
      </c>
      <c r="AU567" s="19" t="s">
        <v>78</v>
      </c>
    </row>
    <row r="568" s="13" customFormat="1">
      <c r="A568" s="13"/>
      <c r="B568" s="233"/>
      <c r="C568" s="234"/>
      <c r="D568" s="235" t="s">
        <v>177</v>
      </c>
      <c r="E568" s="236" t="s">
        <v>19</v>
      </c>
      <c r="F568" s="237" t="s">
        <v>730</v>
      </c>
      <c r="G568" s="234"/>
      <c r="H568" s="238">
        <v>49</v>
      </c>
      <c r="I568" s="239"/>
      <c r="J568" s="234"/>
      <c r="K568" s="234"/>
      <c r="L568" s="240"/>
      <c r="M568" s="241"/>
      <c r="N568" s="242"/>
      <c r="O568" s="242"/>
      <c r="P568" s="242"/>
      <c r="Q568" s="242"/>
      <c r="R568" s="242"/>
      <c r="S568" s="242"/>
      <c r="T568" s="243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44" t="s">
        <v>177</v>
      </c>
      <c r="AU568" s="244" t="s">
        <v>78</v>
      </c>
      <c r="AV568" s="13" t="s">
        <v>78</v>
      </c>
      <c r="AW568" s="13" t="s">
        <v>31</v>
      </c>
      <c r="AX568" s="13" t="s">
        <v>69</v>
      </c>
      <c r="AY568" s="244" t="s">
        <v>163</v>
      </c>
    </row>
    <row r="569" s="14" customFormat="1">
      <c r="A569" s="14"/>
      <c r="B569" s="245"/>
      <c r="C569" s="246"/>
      <c r="D569" s="235" t="s">
        <v>177</v>
      </c>
      <c r="E569" s="247" t="s">
        <v>19</v>
      </c>
      <c r="F569" s="248" t="s">
        <v>179</v>
      </c>
      <c r="G569" s="246"/>
      <c r="H569" s="249">
        <v>49</v>
      </c>
      <c r="I569" s="250"/>
      <c r="J569" s="246"/>
      <c r="K569" s="246"/>
      <c r="L569" s="251"/>
      <c r="M569" s="252"/>
      <c r="N569" s="253"/>
      <c r="O569" s="253"/>
      <c r="P569" s="253"/>
      <c r="Q569" s="253"/>
      <c r="R569" s="253"/>
      <c r="S569" s="253"/>
      <c r="T569" s="254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55" t="s">
        <v>177</v>
      </c>
      <c r="AU569" s="255" t="s">
        <v>78</v>
      </c>
      <c r="AV569" s="14" t="s">
        <v>173</v>
      </c>
      <c r="AW569" s="14" t="s">
        <v>31</v>
      </c>
      <c r="AX569" s="14" t="s">
        <v>76</v>
      </c>
      <c r="AY569" s="255" t="s">
        <v>163</v>
      </c>
    </row>
    <row r="570" s="2" customFormat="1" ht="16.5" customHeight="1">
      <c r="A570" s="40"/>
      <c r="B570" s="41"/>
      <c r="C570" s="267" t="s">
        <v>740</v>
      </c>
      <c r="D570" s="267" t="s">
        <v>212</v>
      </c>
      <c r="E570" s="268" t="s">
        <v>741</v>
      </c>
      <c r="F570" s="269" t="s">
        <v>742</v>
      </c>
      <c r="G570" s="270" t="s">
        <v>236</v>
      </c>
      <c r="H570" s="271">
        <v>49.979999999999997</v>
      </c>
      <c r="I570" s="272"/>
      <c r="J570" s="273">
        <f>ROUND(I570*H570,2)</f>
        <v>0</v>
      </c>
      <c r="K570" s="269" t="s">
        <v>171</v>
      </c>
      <c r="L570" s="274"/>
      <c r="M570" s="275" t="s">
        <v>19</v>
      </c>
      <c r="N570" s="276" t="s">
        <v>42</v>
      </c>
      <c r="O570" s="87"/>
      <c r="P570" s="224">
        <f>O570*H570</f>
        <v>0</v>
      </c>
      <c r="Q570" s="224">
        <v>0.0050000000000000001</v>
      </c>
      <c r="R570" s="224">
        <f>Q570*H570</f>
        <v>0.24989999999999998</v>
      </c>
      <c r="S570" s="224">
        <v>0</v>
      </c>
      <c r="T570" s="225">
        <f>S570*H570</f>
        <v>0</v>
      </c>
      <c r="U570" s="40"/>
      <c r="V570" s="40"/>
      <c r="W570" s="40"/>
      <c r="X570" s="40"/>
      <c r="Y570" s="40"/>
      <c r="Z570" s="40"/>
      <c r="AA570" s="40"/>
      <c r="AB570" s="40"/>
      <c r="AC570" s="40"/>
      <c r="AD570" s="40"/>
      <c r="AE570" s="40"/>
      <c r="AR570" s="226" t="s">
        <v>388</v>
      </c>
      <c r="AT570" s="226" t="s">
        <v>212</v>
      </c>
      <c r="AU570" s="226" t="s">
        <v>78</v>
      </c>
      <c r="AY570" s="19" t="s">
        <v>163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19" t="s">
        <v>172</v>
      </c>
      <c r="BK570" s="227">
        <f>ROUND(I570*H570,2)</f>
        <v>0</v>
      </c>
      <c r="BL570" s="19" t="s">
        <v>180</v>
      </c>
      <c r="BM570" s="226" t="s">
        <v>743</v>
      </c>
    </row>
    <row r="571" s="13" customFormat="1">
      <c r="A571" s="13"/>
      <c r="B571" s="233"/>
      <c r="C571" s="234"/>
      <c r="D571" s="235" t="s">
        <v>177</v>
      </c>
      <c r="E571" s="236" t="s">
        <v>19</v>
      </c>
      <c r="F571" s="237" t="s">
        <v>498</v>
      </c>
      <c r="G571" s="234"/>
      <c r="H571" s="238">
        <v>49</v>
      </c>
      <c r="I571" s="239"/>
      <c r="J571" s="234"/>
      <c r="K571" s="234"/>
      <c r="L571" s="240"/>
      <c r="M571" s="241"/>
      <c r="N571" s="242"/>
      <c r="O571" s="242"/>
      <c r="P571" s="242"/>
      <c r="Q571" s="242"/>
      <c r="R571" s="242"/>
      <c r="S571" s="242"/>
      <c r="T571" s="243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44" t="s">
        <v>177</v>
      </c>
      <c r="AU571" s="244" t="s">
        <v>78</v>
      </c>
      <c r="AV571" s="13" t="s">
        <v>78</v>
      </c>
      <c r="AW571" s="13" t="s">
        <v>31</v>
      </c>
      <c r="AX571" s="13" t="s">
        <v>69</v>
      </c>
      <c r="AY571" s="244" t="s">
        <v>163</v>
      </c>
    </row>
    <row r="572" s="13" customFormat="1">
      <c r="A572" s="13"/>
      <c r="B572" s="233"/>
      <c r="C572" s="234"/>
      <c r="D572" s="235" t="s">
        <v>177</v>
      </c>
      <c r="E572" s="236" t="s">
        <v>19</v>
      </c>
      <c r="F572" s="237" t="s">
        <v>744</v>
      </c>
      <c r="G572" s="234"/>
      <c r="H572" s="238">
        <v>49.979999999999997</v>
      </c>
      <c r="I572" s="239"/>
      <c r="J572" s="234"/>
      <c r="K572" s="234"/>
      <c r="L572" s="240"/>
      <c r="M572" s="241"/>
      <c r="N572" s="242"/>
      <c r="O572" s="242"/>
      <c r="P572" s="242"/>
      <c r="Q572" s="242"/>
      <c r="R572" s="242"/>
      <c r="S572" s="242"/>
      <c r="T572" s="243"/>
      <c r="U572" s="13"/>
      <c r="V572" s="13"/>
      <c r="W572" s="13"/>
      <c r="X572" s="13"/>
      <c r="Y572" s="13"/>
      <c r="Z572" s="13"/>
      <c r="AA572" s="13"/>
      <c r="AB572" s="13"/>
      <c r="AC572" s="13"/>
      <c r="AD572" s="13"/>
      <c r="AE572" s="13"/>
      <c r="AT572" s="244" t="s">
        <v>177</v>
      </c>
      <c r="AU572" s="244" t="s">
        <v>78</v>
      </c>
      <c r="AV572" s="13" t="s">
        <v>78</v>
      </c>
      <c r="AW572" s="13" t="s">
        <v>31</v>
      </c>
      <c r="AX572" s="13" t="s">
        <v>76</v>
      </c>
      <c r="AY572" s="244" t="s">
        <v>163</v>
      </c>
    </row>
    <row r="573" s="2" customFormat="1" ht="37.8" customHeight="1">
      <c r="A573" s="40"/>
      <c r="B573" s="41"/>
      <c r="C573" s="215" t="s">
        <v>745</v>
      </c>
      <c r="D573" s="215" t="s">
        <v>167</v>
      </c>
      <c r="E573" s="216" t="s">
        <v>746</v>
      </c>
      <c r="F573" s="217" t="s">
        <v>747</v>
      </c>
      <c r="G573" s="218" t="s">
        <v>201</v>
      </c>
      <c r="H573" s="219">
        <v>0.91800000000000004</v>
      </c>
      <c r="I573" s="220"/>
      <c r="J573" s="221">
        <f>ROUND(I573*H573,2)</f>
        <v>0</v>
      </c>
      <c r="K573" s="217" t="s">
        <v>171</v>
      </c>
      <c r="L573" s="46"/>
      <c r="M573" s="222" t="s">
        <v>19</v>
      </c>
      <c r="N573" s="223" t="s">
        <v>42</v>
      </c>
      <c r="O573" s="87"/>
      <c r="P573" s="224">
        <f>O573*H573</f>
        <v>0</v>
      </c>
      <c r="Q573" s="224">
        <v>0</v>
      </c>
      <c r="R573" s="224">
        <f>Q573*H573</f>
        <v>0</v>
      </c>
      <c r="S573" s="224">
        <v>0</v>
      </c>
      <c r="T573" s="225">
        <f>S573*H573</f>
        <v>0</v>
      </c>
      <c r="U573" s="40"/>
      <c r="V573" s="40"/>
      <c r="W573" s="40"/>
      <c r="X573" s="40"/>
      <c r="Y573" s="40"/>
      <c r="Z573" s="40"/>
      <c r="AA573" s="40"/>
      <c r="AB573" s="40"/>
      <c r="AC573" s="40"/>
      <c r="AD573" s="40"/>
      <c r="AE573" s="40"/>
      <c r="AR573" s="226" t="s">
        <v>180</v>
      </c>
      <c r="AT573" s="226" t="s">
        <v>167</v>
      </c>
      <c r="AU573" s="226" t="s">
        <v>78</v>
      </c>
      <c r="AY573" s="19" t="s">
        <v>163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19" t="s">
        <v>172</v>
      </c>
      <c r="BK573" s="227">
        <f>ROUND(I573*H573,2)</f>
        <v>0</v>
      </c>
      <c r="BL573" s="19" t="s">
        <v>180</v>
      </c>
      <c r="BM573" s="226" t="s">
        <v>748</v>
      </c>
    </row>
    <row r="574" s="2" customFormat="1">
      <c r="A574" s="40"/>
      <c r="B574" s="41"/>
      <c r="C574" s="42"/>
      <c r="D574" s="228" t="s">
        <v>175</v>
      </c>
      <c r="E574" s="42"/>
      <c r="F574" s="229" t="s">
        <v>749</v>
      </c>
      <c r="G574" s="42"/>
      <c r="H574" s="42"/>
      <c r="I574" s="230"/>
      <c r="J574" s="42"/>
      <c r="K574" s="42"/>
      <c r="L574" s="46"/>
      <c r="M574" s="231"/>
      <c r="N574" s="232"/>
      <c r="O574" s="87"/>
      <c r="P574" s="87"/>
      <c r="Q574" s="87"/>
      <c r="R574" s="87"/>
      <c r="S574" s="87"/>
      <c r="T574" s="88"/>
      <c r="U574" s="40"/>
      <c r="V574" s="40"/>
      <c r="W574" s="40"/>
      <c r="X574" s="40"/>
      <c r="Y574" s="40"/>
      <c r="Z574" s="40"/>
      <c r="AA574" s="40"/>
      <c r="AB574" s="40"/>
      <c r="AC574" s="40"/>
      <c r="AD574" s="40"/>
      <c r="AE574" s="40"/>
      <c r="AT574" s="19" t="s">
        <v>175</v>
      </c>
      <c r="AU574" s="19" t="s">
        <v>78</v>
      </c>
    </row>
    <row r="575" s="2" customFormat="1" ht="33" customHeight="1">
      <c r="A575" s="40"/>
      <c r="B575" s="41"/>
      <c r="C575" s="215" t="s">
        <v>750</v>
      </c>
      <c r="D575" s="215" t="s">
        <v>167</v>
      </c>
      <c r="E575" s="216" t="s">
        <v>751</v>
      </c>
      <c r="F575" s="217" t="s">
        <v>752</v>
      </c>
      <c r="G575" s="218" t="s">
        <v>201</v>
      </c>
      <c r="H575" s="219">
        <v>0.91800000000000004</v>
      </c>
      <c r="I575" s="220"/>
      <c r="J575" s="221">
        <f>ROUND(I575*H575,2)</f>
        <v>0</v>
      </c>
      <c r="K575" s="217" t="s">
        <v>171</v>
      </c>
      <c r="L575" s="46"/>
      <c r="M575" s="222" t="s">
        <v>19</v>
      </c>
      <c r="N575" s="223" t="s">
        <v>42</v>
      </c>
      <c r="O575" s="87"/>
      <c r="P575" s="224">
        <f>O575*H575</f>
        <v>0</v>
      </c>
      <c r="Q575" s="224">
        <v>0</v>
      </c>
      <c r="R575" s="224">
        <f>Q575*H575</f>
        <v>0</v>
      </c>
      <c r="S575" s="224">
        <v>0</v>
      </c>
      <c r="T575" s="225">
        <f>S575*H575</f>
        <v>0</v>
      </c>
      <c r="U575" s="40"/>
      <c r="V575" s="40"/>
      <c r="W575" s="40"/>
      <c r="X575" s="40"/>
      <c r="Y575" s="40"/>
      <c r="Z575" s="40"/>
      <c r="AA575" s="40"/>
      <c r="AB575" s="40"/>
      <c r="AC575" s="40"/>
      <c r="AD575" s="40"/>
      <c r="AE575" s="40"/>
      <c r="AR575" s="226" t="s">
        <v>180</v>
      </c>
      <c r="AT575" s="226" t="s">
        <v>167</v>
      </c>
      <c r="AU575" s="226" t="s">
        <v>78</v>
      </c>
      <c r="AY575" s="19" t="s">
        <v>163</v>
      </c>
      <c r="BE575" s="227">
        <f>IF(N575="základní",J575,0)</f>
        <v>0</v>
      </c>
      <c r="BF575" s="227">
        <f>IF(N575="snížená",J575,0)</f>
        <v>0</v>
      </c>
      <c r="BG575" s="227">
        <f>IF(N575="zákl. přenesená",J575,0)</f>
        <v>0</v>
      </c>
      <c r="BH575" s="227">
        <f>IF(N575="sníž. přenesená",J575,0)</f>
        <v>0</v>
      </c>
      <c r="BI575" s="227">
        <f>IF(N575="nulová",J575,0)</f>
        <v>0</v>
      </c>
      <c r="BJ575" s="19" t="s">
        <v>172</v>
      </c>
      <c r="BK575" s="227">
        <f>ROUND(I575*H575,2)</f>
        <v>0</v>
      </c>
      <c r="BL575" s="19" t="s">
        <v>180</v>
      </c>
      <c r="BM575" s="226" t="s">
        <v>753</v>
      </c>
    </row>
    <row r="576" s="2" customFormat="1">
      <c r="A576" s="40"/>
      <c r="B576" s="41"/>
      <c r="C576" s="42"/>
      <c r="D576" s="228" t="s">
        <v>175</v>
      </c>
      <c r="E576" s="42"/>
      <c r="F576" s="229" t="s">
        <v>754</v>
      </c>
      <c r="G576" s="42"/>
      <c r="H576" s="42"/>
      <c r="I576" s="230"/>
      <c r="J576" s="42"/>
      <c r="K576" s="42"/>
      <c r="L576" s="46"/>
      <c r="M576" s="231"/>
      <c r="N576" s="232"/>
      <c r="O576" s="87"/>
      <c r="P576" s="87"/>
      <c r="Q576" s="87"/>
      <c r="R576" s="87"/>
      <c r="S576" s="87"/>
      <c r="T576" s="88"/>
      <c r="U576" s="40"/>
      <c r="V576" s="40"/>
      <c r="W576" s="40"/>
      <c r="X576" s="40"/>
      <c r="Y576" s="40"/>
      <c r="Z576" s="40"/>
      <c r="AA576" s="40"/>
      <c r="AB576" s="40"/>
      <c r="AC576" s="40"/>
      <c r="AD576" s="40"/>
      <c r="AE576" s="40"/>
      <c r="AT576" s="19" t="s">
        <v>175</v>
      </c>
      <c r="AU576" s="19" t="s">
        <v>78</v>
      </c>
    </row>
    <row r="577" s="12" customFormat="1" ht="22.8" customHeight="1">
      <c r="A577" s="12"/>
      <c r="B577" s="199"/>
      <c r="C577" s="200"/>
      <c r="D577" s="201" t="s">
        <v>68</v>
      </c>
      <c r="E577" s="213" t="s">
        <v>755</v>
      </c>
      <c r="F577" s="213" t="s">
        <v>756</v>
      </c>
      <c r="G577" s="200"/>
      <c r="H577" s="200"/>
      <c r="I577" s="203"/>
      <c r="J577" s="214">
        <f>BK577</f>
        <v>0</v>
      </c>
      <c r="K577" s="200"/>
      <c r="L577" s="205"/>
      <c r="M577" s="206"/>
      <c r="N577" s="207"/>
      <c r="O577" s="207"/>
      <c r="P577" s="208">
        <f>SUM(P578:P612)</f>
        <v>0</v>
      </c>
      <c r="Q577" s="207"/>
      <c r="R577" s="208">
        <f>SUM(R578:R612)</f>
        <v>0.27269066840000006</v>
      </c>
      <c r="S577" s="207"/>
      <c r="T577" s="209">
        <f>SUM(T578:T612)</f>
        <v>0</v>
      </c>
      <c r="U577" s="12"/>
      <c r="V577" s="12"/>
      <c r="W577" s="12"/>
      <c r="X577" s="12"/>
      <c r="Y577" s="12"/>
      <c r="Z577" s="12"/>
      <c r="AA577" s="12"/>
      <c r="AB577" s="12"/>
      <c r="AC577" s="12"/>
      <c r="AD577" s="12"/>
      <c r="AE577" s="12"/>
      <c r="AR577" s="210" t="s">
        <v>78</v>
      </c>
      <c r="AT577" s="211" t="s">
        <v>68</v>
      </c>
      <c r="AU577" s="211" t="s">
        <v>76</v>
      </c>
      <c r="AY577" s="210" t="s">
        <v>163</v>
      </c>
      <c r="BK577" s="212">
        <f>SUM(BK578:BK612)</f>
        <v>0</v>
      </c>
    </row>
    <row r="578" s="2" customFormat="1" ht="24.15" customHeight="1">
      <c r="A578" s="40"/>
      <c r="B578" s="41"/>
      <c r="C578" s="215" t="s">
        <v>484</v>
      </c>
      <c r="D578" s="215" t="s">
        <v>167</v>
      </c>
      <c r="E578" s="216" t="s">
        <v>757</v>
      </c>
      <c r="F578" s="217" t="s">
        <v>758</v>
      </c>
      <c r="G578" s="218" t="s">
        <v>320</v>
      </c>
      <c r="H578" s="219">
        <v>9</v>
      </c>
      <c r="I578" s="220"/>
      <c r="J578" s="221">
        <f>ROUND(I578*H578,2)</f>
        <v>0</v>
      </c>
      <c r="K578" s="217" t="s">
        <v>171</v>
      </c>
      <c r="L578" s="46"/>
      <c r="M578" s="222" t="s">
        <v>19</v>
      </c>
      <c r="N578" s="223" t="s">
        <v>42</v>
      </c>
      <c r="O578" s="87"/>
      <c r="P578" s="224">
        <f>O578*H578</f>
        <v>0</v>
      </c>
      <c r="Q578" s="224">
        <v>0.0034562500000000001</v>
      </c>
      <c r="R578" s="224">
        <f>Q578*H578</f>
        <v>0.031106250000000002</v>
      </c>
      <c r="S578" s="224">
        <v>0</v>
      </c>
      <c r="T578" s="225">
        <f>S578*H578</f>
        <v>0</v>
      </c>
      <c r="U578" s="40"/>
      <c r="V578" s="40"/>
      <c r="W578" s="40"/>
      <c r="X578" s="40"/>
      <c r="Y578" s="40"/>
      <c r="Z578" s="40"/>
      <c r="AA578" s="40"/>
      <c r="AB578" s="40"/>
      <c r="AC578" s="40"/>
      <c r="AD578" s="40"/>
      <c r="AE578" s="40"/>
      <c r="AR578" s="226" t="s">
        <v>180</v>
      </c>
      <c r="AT578" s="226" t="s">
        <v>167</v>
      </c>
      <c r="AU578" s="226" t="s">
        <v>78</v>
      </c>
      <c r="AY578" s="19" t="s">
        <v>163</v>
      </c>
      <c r="BE578" s="227">
        <f>IF(N578="základní",J578,0)</f>
        <v>0</v>
      </c>
      <c r="BF578" s="227">
        <f>IF(N578="snížená",J578,0)</f>
        <v>0</v>
      </c>
      <c r="BG578" s="227">
        <f>IF(N578="zákl. přenesená",J578,0)</f>
        <v>0</v>
      </c>
      <c r="BH578" s="227">
        <f>IF(N578="sníž. přenesená",J578,0)</f>
        <v>0</v>
      </c>
      <c r="BI578" s="227">
        <f>IF(N578="nulová",J578,0)</f>
        <v>0</v>
      </c>
      <c r="BJ578" s="19" t="s">
        <v>172</v>
      </c>
      <c r="BK578" s="227">
        <f>ROUND(I578*H578,2)</f>
        <v>0</v>
      </c>
      <c r="BL578" s="19" t="s">
        <v>180</v>
      </c>
      <c r="BM578" s="226" t="s">
        <v>759</v>
      </c>
    </row>
    <row r="579" s="2" customFormat="1">
      <c r="A579" s="40"/>
      <c r="B579" s="41"/>
      <c r="C579" s="42"/>
      <c r="D579" s="228" t="s">
        <v>175</v>
      </c>
      <c r="E579" s="42"/>
      <c r="F579" s="229" t="s">
        <v>760</v>
      </c>
      <c r="G579" s="42"/>
      <c r="H579" s="42"/>
      <c r="I579" s="230"/>
      <c r="J579" s="42"/>
      <c r="K579" s="42"/>
      <c r="L579" s="46"/>
      <c r="M579" s="231"/>
      <c r="N579" s="232"/>
      <c r="O579" s="87"/>
      <c r="P579" s="87"/>
      <c r="Q579" s="87"/>
      <c r="R579" s="87"/>
      <c r="S579" s="87"/>
      <c r="T579" s="88"/>
      <c r="U579" s="40"/>
      <c r="V579" s="40"/>
      <c r="W579" s="40"/>
      <c r="X579" s="40"/>
      <c r="Y579" s="40"/>
      <c r="Z579" s="40"/>
      <c r="AA579" s="40"/>
      <c r="AB579" s="40"/>
      <c r="AC579" s="40"/>
      <c r="AD579" s="40"/>
      <c r="AE579" s="40"/>
      <c r="AT579" s="19" t="s">
        <v>175</v>
      </c>
      <c r="AU579" s="19" t="s">
        <v>78</v>
      </c>
    </row>
    <row r="580" s="13" customFormat="1">
      <c r="A580" s="13"/>
      <c r="B580" s="233"/>
      <c r="C580" s="234"/>
      <c r="D580" s="235" t="s">
        <v>177</v>
      </c>
      <c r="E580" s="236" t="s">
        <v>19</v>
      </c>
      <c r="F580" s="237" t="s">
        <v>761</v>
      </c>
      <c r="G580" s="234"/>
      <c r="H580" s="238">
        <v>9</v>
      </c>
      <c r="I580" s="239"/>
      <c r="J580" s="234"/>
      <c r="K580" s="234"/>
      <c r="L580" s="240"/>
      <c r="M580" s="241"/>
      <c r="N580" s="242"/>
      <c r="O580" s="242"/>
      <c r="P580" s="242"/>
      <c r="Q580" s="242"/>
      <c r="R580" s="242"/>
      <c r="S580" s="242"/>
      <c r="T580" s="243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44" t="s">
        <v>177</v>
      </c>
      <c r="AU580" s="244" t="s">
        <v>78</v>
      </c>
      <c r="AV580" s="13" t="s">
        <v>78</v>
      </c>
      <c r="AW580" s="13" t="s">
        <v>31</v>
      </c>
      <c r="AX580" s="13" t="s">
        <v>69</v>
      </c>
      <c r="AY580" s="244" t="s">
        <v>163</v>
      </c>
    </row>
    <row r="581" s="14" customFormat="1">
      <c r="A581" s="14"/>
      <c r="B581" s="245"/>
      <c r="C581" s="246"/>
      <c r="D581" s="235" t="s">
        <v>177</v>
      </c>
      <c r="E581" s="247" t="s">
        <v>19</v>
      </c>
      <c r="F581" s="248" t="s">
        <v>179</v>
      </c>
      <c r="G581" s="246"/>
      <c r="H581" s="249">
        <v>9</v>
      </c>
      <c r="I581" s="250"/>
      <c r="J581" s="246"/>
      <c r="K581" s="246"/>
      <c r="L581" s="251"/>
      <c r="M581" s="252"/>
      <c r="N581" s="253"/>
      <c r="O581" s="253"/>
      <c r="P581" s="253"/>
      <c r="Q581" s="253"/>
      <c r="R581" s="253"/>
      <c r="S581" s="253"/>
      <c r="T581" s="254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5" t="s">
        <v>177</v>
      </c>
      <c r="AU581" s="255" t="s">
        <v>78</v>
      </c>
      <c r="AV581" s="14" t="s">
        <v>173</v>
      </c>
      <c r="AW581" s="14" t="s">
        <v>31</v>
      </c>
      <c r="AX581" s="14" t="s">
        <v>76</v>
      </c>
      <c r="AY581" s="255" t="s">
        <v>163</v>
      </c>
    </row>
    <row r="582" s="2" customFormat="1" ht="21.75" customHeight="1">
      <c r="A582" s="40"/>
      <c r="B582" s="41"/>
      <c r="C582" s="215" t="s">
        <v>536</v>
      </c>
      <c r="D582" s="215" t="s">
        <v>167</v>
      </c>
      <c r="E582" s="216" t="s">
        <v>762</v>
      </c>
      <c r="F582" s="217" t="s">
        <v>763</v>
      </c>
      <c r="G582" s="218" t="s">
        <v>320</v>
      </c>
      <c r="H582" s="219">
        <v>20</v>
      </c>
      <c r="I582" s="220"/>
      <c r="J582" s="221">
        <f>ROUND(I582*H582,2)</f>
        <v>0</v>
      </c>
      <c r="K582" s="217" t="s">
        <v>171</v>
      </c>
      <c r="L582" s="46"/>
      <c r="M582" s="222" t="s">
        <v>19</v>
      </c>
      <c r="N582" s="223" t="s">
        <v>42</v>
      </c>
      <c r="O582" s="87"/>
      <c r="P582" s="224">
        <f>O582*H582</f>
        <v>0</v>
      </c>
      <c r="Q582" s="224">
        <v>0.0028668500000000002</v>
      </c>
      <c r="R582" s="224">
        <f>Q582*H582</f>
        <v>0.057337000000000006</v>
      </c>
      <c r="S582" s="224">
        <v>0</v>
      </c>
      <c r="T582" s="225">
        <f>S582*H582</f>
        <v>0</v>
      </c>
      <c r="U582" s="40"/>
      <c r="V582" s="40"/>
      <c r="W582" s="40"/>
      <c r="X582" s="40"/>
      <c r="Y582" s="40"/>
      <c r="Z582" s="40"/>
      <c r="AA582" s="40"/>
      <c r="AB582" s="40"/>
      <c r="AC582" s="40"/>
      <c r="AD582" s="40"/>
      <c r="AE582" s="40"/>
      <c r="AR582" s="226" t="s">
        <v>180</v>
      </c>
      <c r="AT582" s="226" t="s">
        <v>167</v>
      </c>
      <c r="AU582" s="226" t="s">
        <v>78</v>
      </c>
      <c r="AY582" s="19" t="s">
        <v>163</v>
      </c>
      <c r="BE582" s="227">
        <f>IF(N582="základní",J582,0)</f>
        <v>0</v>
      </c>
      <c r="BF582" s="227">
        <f>IF(N582="snížená",J582,0)</f>
        <v>0</v>
      </c>
      <c r="BG582" s="227">
        <f>IF(N582="zákl. přenesená",J582,0)</f>
        <v>0</v>
      </c>
      <c r="BH582" s="227">
        <f>IF(N582="sníž. přenesená",J582,0)</f>
        <v>0</v>
      </c>
      <c r="BI582" s="227">
        <f>IF(N582="nulová",J582,0)</f>
        <v>0</v>
      </c>
      <c r="BJ582" s="19" t="s">
        <v>172</v>
      </c>
      <c r="BK582" s="227">
        <f>ROUND(I582*H582,2)</f>
        <v>0</v>
      </c>
      <c r="BL582" s="19" t="s">
        <v>180</v>
      </c>
      <c r="BM582" s="226" t="s">
        <v>764</v>
      </c>
    </row>
    <row r="583" s="2" customFormat="1">
      <c r="A583" s="40"/>
      <c r="B583" s="41"/>
      <c r="C583" s="42"/>
      <c r="D583" s="228" t="s">
        <v>175</v>
      </c>
      <c r="E583" s="42"/>
      <c r="F583" s="229" t="s">
        <v>765</v>
      </c>
      <c r="G583" s="42"/>
      <c r="H583" s="42"/>
      <c r="I583" s="230"/>
      <c r="J583" s="42"/>
      <c r="K583" s="42"/>
      <c r="L583" s="46"/>
      <c r="M583" s="231"/>
      <c r="N583" s="232"/>
      <c r="O583" s="87"/>
      <c r="P583" s="87"/>
      <c r="Q583" s="87"/>
      <c r="R583" s="87"/>
      <c r="S583" s="87"/>
      <c r="T583" s="88"/>
      <c r="U583" s="40"/>
      <c r="V583" s="40"/>
      <c r="W583" s="40"/>
      <c r="X583" s="40"/>
      <c r="Y583" s="40"/>
      <c r="Z583" s="40"/>
      <c r="AA583" s="40"/>
      <c r="AB583" s="40"/>
      <c r="AC583" s="40"/>
      <c r="AD583" s="40"/>
      <c r="AE583" s="40"/>
      <c r="AT583" s="19" t="s">
        <v>175</v>
      </c>
      <c r="AU583" s="19" t="s">
        <v>78</v>
      </c>
    </row>
    <row r="584" s="13" customFormat="1">
      <c r="A584" s="13"/>
      <c r="B584" s="233"/>
      <c r="C584" s="234"/>
      <c r="D584" s="235" t="s">
        <v>177</v>
      </c>
      <c r="E584" s="236" t="s">
        <v>19</v>
      </c>
      <c r="F584" s="237" t="s">
        <v>766</v>
      </c>
      <c r="G584" s="234"/>
      <c r="H584" s="238">
        <v>20</v>
      </c>
      <c r="I584" s="239"/>
      <c r="J584" s="234"/>
      <c r="K584" s="234"/>
      <c r="L584" s="240"/>
      <c r="M584" s="241"/>
      <c r="N584" s="242"/>
      <c r="O584" s="242"/>
      <c r="P584" s="242"/>
      <c r="Q584" s="242"/>
      <c r="R584" s="242"/>
      <c r="S584" s="242"/>
      <c r="T584" s="243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44" t="s">
        <v>177</v>
      </c>
      <c r="AU584" s="244" t="s">
        <v>78</v>
      </c>
      <c r="AV584" s="13" t="s">
        <v>78</v>
      </c>
      <c r="AW584" s="13" t="s">
        <v>31</v>
      </c>
      <c r="AX584" s="13" t="s">
        <v>69</v>
      </c>
      <c r="AY584" s="244" t="s">
        <v>163</v>
      </c>
    </row>
    <row r="585" s="14" customFormat="1">
      <c r="A585" s="14"/>
      <c r="B585" s="245"/>
      <c r="C585" s="246"/>
      <c r="D585" s="235" t="s">
        <v>177</v>
      </c>
      <c r="E585" s="247" t="s">
        <v>19</v>
      </c>
      <c r="F585" s="248" t="s">
        <v>179</v>
      </c>
      <c r="G585" s="246"/>
      <c r="H585" s="249">
        <v>20</v>
      </c>
      <c r="I585" s="250"/>
      <c r="J585" s="246"/>
      <c r="K585" s="246"/>
      <c r="L585" s="251"/>
      <c r="M585" s="252"/>
      <c r="N585" s="253"/>
      <c r="O585" s="253"/>
      <c r="P585" s="253"/>
      <c r="Q585" s="253"/>
      <c r="R585" s="253"/>
      <c r="S585" s="253"/>
      <c r="T585" s="254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5" t="s">
        <v>177</v>
      </c>
      <c r="AU585" s="255" t="s">
        <v>78</v>
      </c>
      <c r="AV585" s="14" t="s">
        <v>173</v>
      </c>
      <c r="AW585" s="14" t="s">
        <v>31</v>
      </c>
      <c r="AX585" s="14" t="s">
        <v>76</v>
      </c>
      <c r="AY585" s="255" t="s">
        <v>163</v>
      </c>
    </row>
    <row r="586" s="2" customFormat="1" ht="24.15" customHeight="1">
      <c r="A586" s="40"/>
      <c r="B586" s="41"/>
      <c r="C586" s="215" t="s">
        <v>767</v>
      </c>
      <c r="D586" s="215" t="s">
        <v>167</v>
      </c>
      <c r="E586" s="216" t="s">
        <v>768</v>
      </c>
      <c r="F586" s="217" t="s">
        <v>769</v>
      </c>
      <c r="G586" s="218" t="s">
        <v>320</v>
      </c>
      <c r="H586" s="219">
        <v>18</v>
      </c>
      <c r="I586" s="220"/>
      <c r="J586" s="221">
        <f>ROUND(I586*H586,2)</f>
        <v>0</v>
      </c>
      <c r="K586" s="217" t="s">
        <v>171</v>
      </c>
      <c r="L586" s="46"/>
      <c r="M586" s="222" t="s">
        <v>19</v>
      </c>
      <c r="N586" s="223" t="s">
        <v>42</v>
      </c>
      <c r="O586" s="87"/>
      <c r="P586" s="224">
        <f>O586*H586</f>
        <v>0</v>
      </c>
      <c r="Q586" s="224">
        <v>0.0029739499999999999</v>
      </c>
      <c r="R586" s="224">
        <f>Q586*H586</f>
        <v>0.053531099999999998</v>
      </c>
      <c r="S586" s="224">
        <v>0</v>
      </c>
      <c r="T586" s="225">
        <f>S586*H586</f>
        <v>0</v>
      </c>
      <c r="U586" s="40"/>
      <c r="V586" s="40"/>
      <c r="W586" s="40"/>
      <c r="X586" s="40"/>
      <c r="Y586" s="40"/>
      <c r="Z586" s="40"/>
      <c r="AA586" s="40"/>
      <c r="AB586" s="40"/>
      <c r="AC586" s="40"/>
      <c r="AD586" s="40"/>
      <c r="AE586" s="40"/>
      <c r="AR586" s="226" t="s">
        <v>180</v>
      </c>
      <c r="AT586" s="226" t="s">
        <v>167</v>
      </c>
      <c r="AU586" s="226" t="s">
        <v>78</v>
      </c>
      <c r="AY586" s="19" t="s">
        <v>163</v>
      </c>
      <c r="BE586" s="227">
        <f>IF(N586="základní",J586,0)</f>
        <v>0</v>
      </c>
      <c r="BF586" s="227">
        <f>IF(N586="snížená",J586,0)</f>
        <v>0</v>
      </c>
      <c r="BG586" s="227">
        <f>IF(N586="zákl. přenesená",J586,0)</f>
        <v>0</v>
      </c>
      <c r="BH586" s="227">
        <f>IF(N586="sníž. přenesená",J586,0)</f>
        <v>0</v>
      </c>
      <c r="BI586" s="227">
        <f>IF(N586="nulová",J586,0)</f>
        <v>0</v>
      </c>
      <c r="BJ586" s="19" t="s">
        <v>172</v>
      </c>
      <c r="BK586" s="227">
        <f>ROUND(I586*H586,2)</f>
        <v>0</v>
      </c>
      <c r="BL586" s="19" t="s">
        <v>180</v>
      </c>
      <c r="BM586" s="226" t="s">
        <v>770</v>
      </c>
    </row>
    <row r="587" s="2" customFormat="1">
      <c r="A587" s="40"/>
      <c r="B587" s="41"/>
      <c r="C587" s="42"/>
      <c r="D587" s="228" t="s">
        <v>175</v>
      </c>
      <c r="E587" s="42"/>
      <c r="F587" s="229" t="s">
        <v>771</v>
      </c>
      <c r="G587" s="42"/>
      <c r="H587" s="42"/>
      <c r="I587" s="230"/>
      <c r="J587" s="42"/>
      <c r="K587" s="42"/>
      <c r="L587" s="46"/>
      <c r="M587" s="231"/>
      <c r="N587" s="232"/>
      <c r="O587" s="87"/>
      <c r="P587" s="87"/>
      <c r="Q587" s="87"/>
      <c r="R587" s="87"/>
      <c r="S587" s="87"/>
      <c r="T587" s="88"/>
      <c r="U587" s="40"/>
      <c r="V587" s="40"/>
      <c r="W587" s="40"/>
      <c r="X587" s="40"/>
      <c r="Y587" s="40"/>
      <c r="Z587" s="40"/>
      <c r="AA587" s="40"/>
      <c r="AB587" s="40"/>
      <c r="AC587" s="40"/>
      <c r="AD587" s="40"/>
      <c r="AE587" s="40"/>
      <c r="AT587" s="19" t="s">
        <v>175</v>
      </c>
      <c r="AU587" s="19" t="s">
        <v>78</v>
      </c>
    </row>
    <row r="588" s="13" customFormat="1">
      <c r="A588" s="13"/>
      <c r="B588" s="233"/>
      <c r="C588" s="234"/>
      <c r="D588" s="235" t="s">
        <v>177</v>
      </c>
      <c r="E588" s="236" t="s">
        <v>19</v>
      </c>
      <c r="F588" s="237" t="s">
        <v>772</v>
      </c>
      <c r="G588" s="234"/>
      <c r="H588" s="238">
        <v>18</v>
      </c>
      <c r="I588" s="239"/>
      <c r="J588" s="234"/>
      <c r="K588" s="234"/>
      <c r="L588" s="240"/>
      <c r="M588" s="241"/>
      <c r="N588" s="242"/>
      <c r="O588" s="242"/>
      <c r="P588" s="242"/>
      <c r="Q588" s="242"/>
      <c r="R588" s="242"/>
      <c r="S588" s="242"/>
      <c r="T588" s="243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44" t="s">
        <v>177</v>
      </c>
      <c r="AU588" s="244" t="s">
        <v>78</v>
      </c>
      <c r="AV588" s="13" t="s">
        <v>78</v>
      </c>
      <c r="AW588" s="13" t="s">
        <v>31</v>
      </c>
      <c r="AX588" s="13" t="s">
        <v>69</v>
      </c>
      <c r="AY588" s="244" t="s">
        <v>163</v>
      </c>
    </row>
    <row r="589" s="14" customFormat="1">
      <c r="A589" s="14"/>
      <c r="B589" s="245"/>
      <c r="C589" s="246"/>
      <c r="D589" s="235" t="s">
        <v>177</v>
      </c>
      <c r="E589" s="247" t="s">
        <v>19</v>
      </c>
      <c r="F589" s="248" t="s">
        <v>179</v>
      </c>
      <c r="G589" s="246"/>
      <c r="H589" s="249">
        <v>18</v>
      </c>
      <c r="I589" s="250"/>
      <c r="J589" s="246"/>
      <c r="K589" s="246"/>
      <c r="L589" s="251"/>
      <c r="M589" s="252"/>
      <c r="N589" s="253"/>
      <c r="O589" s="253"/>
      <c r="P589" s="253"/>
      <c r="Q589" s="253"/>
      <c r="R589" s="253"/>
      <c r="S589" s="253"/>
      <c r="T589" s="254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55" t="s">
        <v>177</v>
      </c>
      <c r="AU589" s="255" t="s">
        <v>78</v>
      </c>
      <c r="AV589" s="14" t="s">
        <v>173</v>
      </c>
      <c r="AW589" s="14" t="s">
        <v>31</v>
      </c>
      <c r="AX589" s="14" t="s">
        <v>76</v>
      </c>
      <c r="AY589" s="255" t="s">
        <v>163</v>
      </c>
    </row>
    <row r="590" s="2" customFormat="1" ht="16.5" customHeight="1">
      <c r="A590" s="40"/>
      <c r="B590" s="41"/>
      <c r="C590" s="215" t="s">
        <v>773</v>
      </c>
      <c r="D590" s="215" t="s">
        <v>167</v>
      </c>
      <c r="E590" s="216" t="s">
        <v>774</v>
      </c>
      <c r="F590" s="217" t="s">
        <v>775</v>
      </c>
      <c r="G590" s="218" t="s">
        <v>522</v>
      </c>
      <c r="H590" s="219">
        <v>190</v>
      </c>
      <c r="I590" s="220"/>
      <c r="J590" s="221">
        <f>ROUND(I590*H590,2)</f>
        <v>0</v>
      </c>
      <c r="K590" s="217" t="s">
        <v>171</v>
      </c>
      <c r="L590" s="46"/>
      <c r="M590" s="222" t="s">
        <v>19</v>
      </c>
      <c r="N590" s="223" t="s">
        <v>42</v>
      </c>
      <c r="O590" s="87"/>
      <c r="P590" s="224">
        <f>O590*H590</f>
        <v>0</v>
      </c>
      <c r="Q590" s="224">
        <v>0.00040000000000000002</v>
      </c>
      <c r="R590" s="224">
        <f>Q590*H590</f>
        <v>0.075999999999999998</v>
      </c>
      <c r="S590" s="224">
        <v>0</v>
      </c>
      <c r="T590" s="225">
        <f>S590*H590</f>
        <v>0</v>
      </c>
      <c r="U590" s="40"/>
      <c r="V590" s="40"/>
      <c r="W590" s="40"/>
      <c r="X590" s="40"/>
      <c r="Y590" s="40"/>
      <c r="Z590" s="40"/>
      <c r="AA590" s="40"/>
      <c r="AB590" s="40"/>
      <c r="AC590" s="40"/>
      <c r="AD590" s="40"/>
      <c r="AE590" s="40"/>
      <c r="AR590" s="226" t="s">
        <v>180</v>
      </c>
      <c r="AT590" s="226" t="s">
        <v>167</v>
      </c>
      <c r="AU590" s="226" t="s">
        <v>78</v>
      </c>
      <c r="AY590" s="19" t="s">
        <v>163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19" t="s">
        <v>172</v>
      </c>
      <c r="BK590" s="227">
        <f>ROUND(I590*H590,2)</f>
        <v>0</v>
      </c>
      <c r="BL590" s="19" t="s">
        <v>180</v>
      </c>
      <c r="BM590" s="226" t="s">
        <v>776</v>
      </c>
    </row>
    <row r="591" s="2" customFormat="1">
      <c r="A591" s="40"/>
      <c r="B591" s="41"/>
      <c r="C591" s="42"/>
      <c r="D591" s="228" t="s">
        <v>175</v>
      </c>
      <c r="E591" s="42"/>
      <c r="F591" s="229" t="s">
        <v>777</v>
      </c>
      <c r="G591" s="42"/>
      <c r="H591" s="42"/>
      <c r="I591" s="230"/>
      <c r="J591" s="42"/>
      <c r="K591" s="42"/>
      <c r="L591" s="46"/>
      <c r="M591" s="231"/>
      <c r="N591" s="232"/>
      <c r="O591" s="87"/>
      <c r="P591" s="87"/>
      <c r="Q591" s="87"/>
      <c r="R591" s="87"/>
      <c r="S591" s="87"/>
      <c r="T591" s="88"/>
      <c r="U591" s="40"/>
      <c r="V591" s="40"/>
      <c r="W591" s="40"/>
      <c r="X591" s="40"/>
      <c r="Y591" s="40"/>
      <c r="Z591" s="40"/>
      <c r="AA591" s="40"/>
      <c r="AB591" s="40"/>
      <c r="AC591" s="40"/>
      <c r="AD591" s="40"/>
      <c r="AE591" s="40"/>
      <c r="AT591" s="19" t="s">
        <v>175</v>
      </c>
      <c r="AU591" s="19" t="s">
        <v>78</v>
      </c>
    </row>
    <row r="592" s="13" customFormat="1">
      <c r="A592" s="13"/>
      <c r="B592" s="233"/>
      <c r="C592" s="234"/>
      <c r="D592" s="235" t="s">
        <v>177</v>
      </c>
      <c r="E592" s="236" t="s">
        <v>19</v>
      </c>
      <c r="F592" s="237" t="s">
        <v>778</v>
      </c>
      <c r="G592" s="234"/>
      <c r="H592" s="238">
        <v>190</v>
      </c>
      <c r="I592" s="239"/>
      <c r="J592" s="234"/>
      <c r="K592" s="234"/>
      <c r="L592" s="240"/>
      <c r="M592" s="241"/>
      <c r="N592" s="242"/>
      <c r="O592" s="242"/>
      <c r="P592" s="242"/>
      <c r="Q592" s="242"/>
      <c r="R592" s="242"/>
      <c r="S592" s="242"/>
      <c r="T592" s="243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44" t="s">
        <v>177</v>
      </c>
      <c r="AU592" s="244" t="s">
        <v>78</v>
      </c>
      <c r="AV592" s="13" t="s">
        <v>78</v>
      </c>
      <c r="AW592" s="13" t="s">
        <v>31</v>
      </c>
      <c r="AX592" s="13" t="s">
        <v>69</v>
      </c>
      <c r="AY592" s="244" t="s">
        <v>163</v>
      </c>
    </row>
    <row r="593" s="14" customFormat="1">
      <c r="A593" s="14"/>
      <c r="B593" s="245"/>
      <c r="C593" s="246"/>
      <c r="D593" s="235" t="s">
        <v>177</v>
      </c>
      <c r="E593" s="247" t="s">
        <v>19</v>
      </c>
      <c r="F593" s="248" t="s">
        <v>179</v>
      </c>
      <c r="G593" s="246"/>
      <c r="H593" s="249">
        <v>190</v>
      </c>
      <c r="I593" s="250"/>
      <c r="J593" s="246"/>
      <c r="K593" s="246"/>
      <c r="L593" s="251"/>
      <c r="M593" s="252"/>
      <c r="N593" s="253"/>
      <c r="O593" s="253"/>
      <c r="P593" s="253"/>
      <c r="Q593" s="253"/>
      <c r="R593" s="253"/>
      <c r="S593" s="253"/>
      <c r="T593" s="254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5" t="s">
        <v>177</v>
      </c>
      <c r="AU593" s="255" t="s">
        <v>78</v>
      </c>
      <c r="AV593" s="14" t="s">
        <v>173</v>
      </c>
      <c r="AW593" s="14" t="s">
        <v>31</v>
      </c>
      <c r="AX593" s="14" t="s">
        <v>76</v>
      </c>
      <c r="AY593" s="255" t="s">
        <v>163</v>
      </c>
    </row>
    <row r="594" s="2" customFormat="1" ht="24.15" customHeight="1">
      <c r="A594" s="40"/>
      <c r="B594" s="41"/>
      <c r="C594" s="215" t="s">
        <v>555</v>
      </c>
      <c r="D594" s="215" t="s">
        <v>167</v>
      </c>
      <c r="E594" s="216" t="s">
        <v>779</v>
      </c>
      <c r="F594" s="217" t="s">
        <v>780</v>
      </c>
      <c r="G594" s="218" t="s">
        <v>320</v>
      </c>
      <c r="H594" s="219">
        <v>2.3999999999999999</v>
      </c>
      <c r="I594" s="220"/>
      <c r="J594" s="221">
        <f>ROUND(I594*H594,2)</f>
        <v>0</v>
      </c>
      <c r="K594" s="217" t="s">
        <v>171</v>
      </c>
      <c r="L594" s="46"/>
      <c r="M594" s="222" t="s">
        <v>19</v>
      </c>
      <c r="N594" s="223" t="s">
        <v>42</v>
      </c>
      <c r="O594" s="87"/>
      <c r="P594" s="224">
        <f>O594*H594</f>
        <v>0</v>
      </c>
      <c r="Q594" s="224">
        <v>0.0035152159999999998</v>
      </c>
      <c r="R594" s="224">
        <f>Q594*H594</f>
        <v>0.0084365183999999989</v>
      </c>
      <c r="S594" s="224">
        <v>0</v>
      </c>
      <c r="T594" s="225">
        <f>S594*H594</f>
        <v>0</v>
      </c>
      <c r="U594" s="40"/>
      <c r="V594" s="40"/>
      <c r="W594" s="40"/>
      <c r="X594" s="40"/>
      <c r="Y594" s="40"/>
      <c r="Z594" s="40"/>
      <c r="AA594" s="40"/>
      <c r="AB594" s="40"/>
      <c r="AC594" s="40"/>
      <c r="AD594" s="40"/>
      <c r="AE594" s="40"/>
      <c r="AR594" s="226" t="s">
        <v>180</v>
      </c>
      <c r="AT594" s="226" t="s">
        <v>167</v>
      </c>
      <c r="AU594" s="226" t="s">
        <v>78</v>
      </c>
      <c r="AY594" s="19" t="s">
        <v>163</v>
      </c>
      <c r="BE594" s="227">
        <f>IF(N594="základní",J594,0)</f>
        <v>0</v>
      </c>
      <c r="BF594" s="227">
        <f>IF(N594="snížená",J594,0)</f>
        <v>0</v>
      </c>
      <c r="BG594" s="227">
        <f>IF(N594="zákl. přenesená",J594,0)</f>
        <v>0</v>
      </c>
      <c r="BH594" s="227">
        <f>IF(N594="sníž. přenesená",J594,0)</f>
        <v>0</v>
      </c>
      <c r="BI594" s="227">
        <f>IF(N594="nulová",J594,0)</f>
        <v>0</v>
      </c>
      <c r="BJ594" s="19" t="s">
        <v>172</v>
      </c>
      <c r="BK594" s="227">
        <f>ROUND(I594*H594,2)</f>
        <v>0</v>
      </c>
      <c r="BL594" s="19" t="s">
        <v>180</v>
      </c>
      <c r="BM594" s="226" t="s">
        <v>781</v>
      </c>
    </row>
    <row r="595" s="2" customFormat="1">
      <c r="A595" s="40"/>
      <c r="B595" s="41"/>
      <c r="C595" s="42"/>
      <c r="D595" s="228" t="s">
        <v>175</v>
      </c>
      <c r="E595" s="42"/>
      <c r="F595" s="229" t="s">
        <v>782</v>
      </c>
      <c r="G595" s="42"/>
      <c r="H595" s="42"/>
      <c r="I595" s="230"/>
      <c r="J595" s="42"/>
      <c r="K595" s="42"/>
      <c r="L595" s="46"/>
      <c r="M595" s="231"/>
      <c r="N595" s="232"/>
      <c r="O595" s="87"/>
      <c r="P595" s="87"/>
      <c r="Q595" s="87"/>
      <c r="R595" s="87"/>
      <c r="S595" s="87"/>
      <c r="T595" s="88"/>
      <c r="U595" s="40"/>
      <c r="V595" s="40"/>
      <c r="W595" s="40"/>
      <c r="X595" s="40"/>
      <c r="Y595" s="40"/>
      <c r="Z595" s="40"/>
      <c r="AA595" s="40"/>
      <c r="AB595" s="40"/>
      <c r="AC595" s="40"/>
      <c r="AD595" s="40"/>
      <c r="AE595" s="40"/>
      <c r="AT595" s="19" t="s">
        <v>175</v>
      </c>
      <c r="AU595" s="19" t="s">
        <v>78</v>
      </c>
    </row>
    <row r="596" s="13" customFormat="1">
      <c r="A596" s="13"/>
      <c r="B596" s="233"/>
      <c r="C596" s="234"/>
      <c r="D596" s="235" t="s">
        <v>177</v>
      </c>
      <c r="E596" s="236" t="s">
        <v>19</v>
      </c>
      <c r="F596" s="237" t="s">
        <v>783</v>
      </c>
      <c r="G596" s="234"/>
      <c r="H596" s="238">
        <v>2.3999999999999999</v>
      </c>
      <c r="I596" s="239"/>
      <c r="J596" s="234"/>
      <c r="K596" s="234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177</v>
      </c>
      <c r="AU596" s="244" t="s">
        <v>78</v>
      </c>
      <c r="AV596" s="13" t="s">
        <v>78</v>
      </c>
      <c r="AW596" s="13" t="s">
        <v>31</v>
      </c>
      <c r="AX596" s="13" t="s">
        <v>69</v>
      </c>
      <c r="AY596" s="244" t="s">
        <v>163</v>
      </c>
    </row>
    <row r="597" s="14" customFormat="1">
      <c r="A597" s="14"/>
      <c r="B597" s="245"/>
      <c r="C597" s="246"/>
      <c r="D597" s="235" t="s">
        <v>177</v>
      </c>
      <c r="E597" s="247" t="s">
        <v>19</v>
      </c>
      <c r="F597" s="248" t="s">
        <v>179</v>
      </c>
      <c r="G597" s="246"/>
      <c r="H597" s="249">
        <v>2.3999999999999999</v>
      </c>
      <c r="I597" s="250"/>
      <c r="J597" s="246"/>
      <c r="K597" s="246"/>
      <c r="L597" s="251"/>
      <c r="M597" s="252"/>
      <c r="N597" s="253"/>
      <c r="O597" s="253"/>
      <c r="P597" s="253"/>
      <c r="Q597" s="253"/>
      <c r="R597" s="253"/>
      <c r="S597" s="253"/>
      <c r="T597" s="254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5" t="s">
        <v>177</v>
      </c>
      <c r="AU597" s="255" t="s">
        <v>78</v>
      </c>
      <c r="AV597" s="14" t="s">
        <v>173</v>
      </c>
      <c r="AW597" s="14" t="s">
        <v>31</v>
      </c>
      <c r="AX597" s="14" t="s">
        <v>76</v>
      </c>
      <c r="AY597" s="255" t="s">
        <v>163</v>
      </c>
    </row>
    <row r="598" s="2" customFormat="1" ht="21.75" customHeight="1">
      <c r="A598" s="40"/>
      <c r="B598" s="41"/>
      <c r="C598" s="215" t="s">
        <v>784</v>
      </c>
      <c r="D598" s="215" t="s">
        <v>167</v>
      </c>
      <c r="E598" s="216" t="s">
        <v>785</v>
      </c>
      <c r="F598" s="217" t="s">
        <v>786</v>
      </c>
      <c r="G598" s="218" t="s">
        <v>320</v>
      </c>
      <c r="H598" s="219">
        <v>18</v>
      </c>
      <c r="I598" s="220"/>
      <c r="J598" s="221">
        <f>ROUND(I598*H598,2)</f>
        <v>0</v>
      </c>
      <c r="K598" s="217" t="s">
        <v>171</v>
      </c>
      <c r="L598" s="46"/>
      <c r="M598" s="222" t="s">
        <v>19</v>
      </c>
      <c r="N598" s="223" t="s">
        <v>42</v>
      </c>
      <c r="O598" s="87"/>
      <c r="P598" s="224">
        <f>O598*H598</f>
        <v>0</v>
      </c>
      <c r="Q598" s="224">
        <v>0.0016887</v>
      </c>
      <c r="R598" s="224">
        <f>Q598*H598</f>
        <v>0.030396599999999999</v>
      </c>
      <c r="S598" s="224">
        <v>0</v>
      </c>
      <c r="T598" s="225">
        <f>S598*H598</f>
        <v>0</v>
      </c>
      <c r="U598" s="40"/>
      <c r="V598" s="40"/>
      <c r="W598" s="40"/>
      <c r="X598" s="40"/>
      <c r="Y598" s="40"/>
      <c r="Z598" s="40"/>
      <c r="AA598" s="40"/>
      <c r="AB598" s="40"/>
      <c r="AC598" s="40"/>
      <c r="AD598" s="40"/>
      <c r="AE598" s="40"/>
      <c r="AR598" s="226" t="s">
        <v>180</v>
      </c>
      <c r="AT598" s="226" t="s">
        <v>167</v>
      </c>
      <c r="AU598" s="226" t="s">
        <v>78</v>
      </c>
      <c r="AY598" s="19" t="s">
        <v>163</v>
      </c>
      <c r="BE598" s="227">
        <f>IF(N598="základní",J598,0)</f>
        <v>0</v>
      </c>
      <c r="BF598" s="227">
        <f>IF(N598="snížená",J598,0)</f>
        <v>0</v>
      </c>
      <c r="BG598" s="227">
        <f>IF(N598="zákl. přenesená",J598,0)</f>
        <v>0</v>
      </c>
      <c r="BH598" s="227">
        <f>IF(N598="sníž. přenesená",J598,0)</f>
        <v>0</v>
      </c>
      <c r="BI598" s="227">
        <f>IF(N598="nulová",J598,0)</f>
        <v>0</v>
      </c>
      <c r="BJ598" s="19" t="s">
        <v>172</v>
      </c>
      <c r="BK598" s="227">
        <f>ROUND(I598*H598,2)</f>
        <v>0</v>
      </c>
      <c r="BL598" s="19" t="s">
        <v>180</v>
      </c>
      <c r="BM598" s="226" t="s">
        <v>787</v>
      </c>
    </row>
    <row r="599" s="2" customFormat="1">
      <c r="A599" s="40"/>
      <c r="B599" s="41"/>
      <c r="C599" s="42"/>
      <c r="D599" s="228" t="s">
        <v>175</v>
      </c>
      <c r="E599" s="42"/>
      <c r="F599" s="229" t="s">
        <v>788</v>
      </c>
      <c r="G599" s="42"/>
      <c r="H599" s="42"/>
      <c r="I599" s="230"/>
      <c r="J599" s="42"/>
      <c r="K599" s="42"/>
      <c r="L599" s="46"/>
      <c r="M599" s="231"/>
      <c r="N599" s="232"/>
      <c r="O599" s="87"/>
      <c r="P599" s="87"/>
      <c r="Q599" s="87"/>
      <c r="R599" s="87"/>
      <c r="S599" s="87"/>
      <c r="T599" s="88"/>
      <c r="U599" s="40"/>
      <c r="V599" s="40"/>
      <c r="W599" s="40"/>
      <c r="X599" s="40"/>
      <c r="Y599" s="40"/>
      <c r="Z599" s="40"/>
      <c r="AA599" s="40"/>
      <c r="AB599" s="40"/>
      <c r="AC599" s="40"/>
      <c r="AD599" s="40"/>
      <c r="AE599" s="40"/>
      <c r="AT599" s="19" t="s">
        <v>175</v>
      </c>
      <c r="AU599" s="19" t="s">
        <v>78</v>
      </c>
    </row>
    <row r="600" s="13" customFormat="1">
      <c r="A600" s="13"/>
      <c r="B600" s="233"/>
      <c r="C600" s="234"/>
      <c r="D600" s="235" t="s">
        <v>177</v>
      </c>
      <c r="E600" s="236" t="s">
        <v>19</v>
      </c>
      <c r="F600" s="237" t="s">
        <v>789</v>
      </c>
      <c r="G600" s="234"/>
      <c r="H600" s="238">
        <v>18</v>
      </c>
      <c r="I600" s="239"/>
      <c r="J600" s="234"/>
      <c r="K600" s="234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177</v>
      </c>
      <c r="AU600" s="244" t="s">
        <v>78</v>
      </c>
      <c r="AV600" s="13" t="s">
        <v>78</v>
      </c>
      <c r="AW600" s="13" t="s">
        <v>31</v>
      </c>
      <c r="AX600" s="13" t="s">
        <v>69</v>
      </c>
      <c r="AY600" s="244" t="s">
        <v>163</v>
      </c>
    </row>
    <row r="601" s="14" customFormat="1">
      <c r="A601" s="14"/>
      <c r="B601" s="245"/>
      <c r="C601" s="246"/>
      <c r="D601" s="235" t="s">
        <v>177</v>
      </c>
      <c r="E601" s="247" t="s">
        <v>19</v>
      </c>
      <c r="F601" s="248" t="s">
        <v>179</v>
      </c>
      <c r="G601" s="246"/>
      <c r="H601" s="249">
        <v>18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177</v>
      </c>
      <c r="AU601" s="255" t="s">
        <v>78</v>
      </c>
      <c r="AV601" s="14" t="s">
        <v>173</v>
      </c>
      <c r="AW601" s="14" t="s">
        <v>31</v>
      </c>
      <c r="AX601" s="14" t="s">
        <v>76</v>
      </c>
      <c r="AY601" s="255" t="s">
        <v>163</v>
      </c>
    </row>
    <row r="602" s="2" customFormat="1" ht="24.15" customHeight="1">
      <c r="A602" s="40"/>
      <c r="B602" s="41"/>
      <c r="C602" s="215" t="s">
        <v>790</v>
      </c>
      <c r="D602" s="215" t="s">
        <v>167</v>
      </c>
      <c r="E602" s="216" t="s">
        <v>791</v>
      </c>
      <c r="F602" s="217" t="s">
        <v>792</v>
      </c>
      <c r="G602" s="218" t="s">
        <v>522</v>
      </c>
      <c r="H602" s="219">
        <v>2</v>
      </c>
      <c r="I602" s="220"/>
      <c r="J602" s="221">
        <f>ROUND(I602*H602,2)</f>
        <v>0</v>
      </c>
      <c r="K602" s="217" t="s">
        <v>171</v>
      </c>
      <c r="L602" s="46"/>
      <c r="M602" s="222" t="s">
        <v>19</v>
      </c>
      <c r="N602" s="223" t="s">
        <v>42</v>
      </c>
      <c r="O602" s="87"/>
      <c r="P602" s="224">
        <f>O602*H602</f>
        <v>0</v>
      </c>
      <c r="Q602" s="224">
        <v>0.00036200000000000002</v>
      </c>
      <c r="R602" s="224">
        <f>Q602*H602</f>
        <v>0.00072400000000000003</v>
      </c>
      <c r="S602" s="224">
        <v>0</v>
      </c>
      <c r="T602" s="225">
        <f>S602*H602</f>
        <v>0</v>
      </c>
      <c r="U602" s="40"/>
      <c r="V602" s="40"/>
      <c r="W602" s="40"/>
      <c r="X602" s="40"/>
      <c r="Y602" s="40"/>
      <c r="Z602" s="40"/>
      <c r="AA602" s="40"/>
      <c r="AB602" s="40"/>
      <c r="AC602" s="40"/>
      <c r="AD602" s="40"/>
      <c r="AE602" s="40"/>
      <c r="AR602" s="226" t="s">
        <v>180</v>
      </c>
      <c r="AT602" s="226" t="s">
        <v>167</v>
      </c>
      <c r="AU602" s="226" t="s">
        <v>78</v>
      </c>
      <c r="AY602" s="19" t="s">
        <v>163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19" t="s">
        <v>172</v>
      </c>
      <c r="BK602" s="227">
        <f>ROUND(I602*H602,2)</f>
        <v>0</v>
      </c>
      <c r="BL602" s="19" t="s">
        <v>180</v>
      </c>
      <c r="BM602" s="226" t="s">
        <v>793</v>
      </c>
    </row>
    <row r="603" s="2" customFormat="1">
      <c r="A603" s="40"/>
      <c r="B603" s="41"/>
      <c r="C603" s="42"/>
      <c r="D603" s="228" t="s">
        <v>175</v>
      </c>
      <c r="E603" s="42"/>
      <c r="F603" s="229" t="s">
        <v>794</v>
      </c>
      <c r="G603" s="42"/>
      <c r="H603" s="42"/>
      <c r="I603" s="230"/>
      <c r="J603" s="42"/>
      <c r="K603" s="42"/>
      <c r="L603" s="46"/>
      <c r="M603" s="231"/>
      <c r="N603" s="232"/>
      <c r="O603" s="87"/>
      <c r="P603" s="87"/>
      <c r="Q603" s="87"/>
      <c r="R603" s="87"/>
      <c r="S603" s="87"/>
      <c r="T603" s="88"/>
      <c r="U603" s="40"/>
      <c r="V603" s="40"/>
      <c r="W603" s="40"/>
      <c r="X603" s="40"/>
      <c r="Y603" s="40"/>
      <c r="Z603" s="40"/>
      <c r="AA603" s="40"/>
      <c r="AB603" s="40"/>
      <c r="AC603" s="40"/>
      <c r="AD603" s="40"/>
      <c r="AE603" s="40"/>
      <c r="AT603" s="19" t="s">
        <v>175</v>
      </c>
      <c r="AU603" s="19" t="s">
        <v>78</v>
      </c>
    </row>
    <row r="604" s="13" customFormat="1">
      <c r="A604" s="13"/>
      <c r="B604" s="233"/>
      <c r="C604" s="234"/>
      <c r="D604" s="235" t="s">
        <v>177</v>
      </c>
      <c r="E604" s="236" t="s">
        <v>19</v>
      </c>
      <c r="F604" s="237" t="s">
        <v>78</v>
      </c>
      <c r="G604" s="234"/>
      <c r="H604" s="238">
        <v>2</v>
      </c>
      <c r="I604" s="239"/>
      <c r="J604" s="234"/>
      <c r="K604" s="234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177</v>
      </c>
      <c r="AU604" s="244" t="s">
        <v>78</v>
      </c>
      <c r="AV604" s="13" t="s">
        <v>78</v>
      </c>
      <c r="AW604" s="13" t="s">
        <v>31</v>
      </c>
      <c r="AX604" s="13" t="s">
        <v>76</v>
      </c>
      <c r="AY604" s="244" t="s">
        <v>163</v>
      </c>
    </row>
    <row r="605" s="2" customFormat="1" ht="24.15" customHeight="1">
      <c r="A605" s="40"/>
      <c r="B605" s="41"/>
      <c r="C605" s="215" t="s">
        <v>795</v>
      </c>
      <c r="D605" s="215" t="s">
        <v>167</v>
      </c>
      <c r="E605" s="216" t="s">
        <v>796</v>
      </c>
      <c r="F605" s="217" t="s">
        <v>797</v>
      </c>
      <c r="G605" s="218" t="s">
        <v>320</v>
      </c>
      <c r="H605" s="219">
        <v>7</v>
      </c>
      <c r="I605" s="220"/>
      <c r="J605" s="221">
        <f>ROUND(I605*H605,2)</f>
        <v>0</v>
      </c>
      <c r="K605" s="217" t="s">
        <v>171</v>
      </c>
      <c r="L605" s="46"/>
      <c r="M605" s="222" t="s">
        <v>19</v>
      </c>
      <c r="N605" s="223" t="s">
        <v>42</v>
      </c>
      <c r="O605" s="87"/>
      <c r="P605" s="224">
        <f>O605*H605</f>
        <v>0</v>
      </c>
      <c r="Q605" s="224">
        <v>0.0021656000000000002</v>
      </c>
      <c r="R605" s="224">
        <f>Q605*H605</f>
        <v>0.015159200000000001</v>
      </c>
      <c r="S605" s="224">
        <v>0</v>
      </c>
      <c r="T605" s="225">
        <f>S605*H605</f>
        <v>0</v>
      </c>
      <c r="U605" s="40"/>
      <c r="V605" s="40"/>
      <c r="W605" s="40"/>
      <c r="X605" s="40"/>
      <c r="Y605" s="40"/>
      <c r="Z605" s="40"/>
      <c r="AA605" s="40"/>
      <c r="AB605" s="40"/>
      <c r="AC605" s="40"/>
      <c r="AD605" s="40"/>
      <c r="AE605" s="40"/>
      <c r="AR605" s="226" t="s">
        <v>180</v>
      </c>
      <c r="AT605" s="226" t="s">
        <v>167</v>
      </c>
      <c r="AU605" s="226" t="s">
        <v>78</v>
      </c>
      <c r="AY605" s="19" t="s">
        <v>163</v>
      </c>
      <c r="BE605" s="227">
        <f>IF(N605="základní",J605,0)</f>
        <v>0</v>
      </c>
      <c r="BF605" s="227">
        <f>IF(N605="snížená",J605,0)</f>
        <v>0</v>
      </c>
      <c r="BG605" s="227">
        <f>IF(N605="zákl. přenesená",J605,0)</f>
        <v>0</v>
      </c>
      <c r="BH605" s="227">
        <f>IF(N605="sníž. přenesená",J605,0)</f>
        <v>0</v>
      </c>
      <c r="BI605" s="227">
        <f>IF(N605="nulová",J605,0)</f>
        <v>0</v>
      </c>
      <c r="BJ605" s="19" t="s">
        <v>172</v>
      </c>
      <c r="BK605" s="227">
        <f>ROUND(I605*H605,2)</f>
        <v>0</v>
      </c>
      <c r="BL605" s="19" t="s">
        <v>180</v>
      </c>
      <c r="BM605" s="226" t="s">
        <v>798</v>
      </c>
    </row>
    <row r="606" s="2" customFormat="1">
      <c r="A606" s="40"/>
      <c r="B606" s="41"/>
      <c r="C606" s="42"/>
      <c r="D606" s="228" t="s">
        <v>175</v>
      </c>
      <c r="E606" s="42"/>
      <c r="F606" s="229" t="s">
        <v>799</v>
      </c>
      <c r="G606" s="42"/>
      <c r="H606" s="42"/>
      <c r="I606" s="230"/>
      <c r="J606" s="42"/>
      <c r="K606" s="42"/>
      <c r="L606" s="46"/>
      <c r="M606" s="231"/>
      <c r="N606" s="232"/>
      <c r="O606" s="87"/>
      <c r="P606" s="87"/>
      <c r="Q606" s="87"/>
      <c r="R606" s="87"/>
      <c r="S606" s="87"/>
      <c r="T606" s="88"/>
      <c r="U606" s="40"/>
      <c r="V606" s="40"/>
      <c r="W606" s="40"/>
      <c r="X606" s="40"/>
      <c r="Y606" s="40"/>
      <c r="Z606" s="40"/>
      <c r="AA606" s="40"/>
      <c r="AB606" s="40"/>
      <c r="AC606" s="40"/>
      <c r="AD606" s="40"/>
      <c r="AE606" s="40"/>
      <c r="AT606" s="19" t="s">
        <v>175</v>
      </c>
      <c r="AU606" s="19" t="s">
        <v>78</v>
      </c>
    </row>
    <row r="607" s="13" customFormat="1">
      <c r="A607" s="13"/>
      <c r="B607" s="233"/>
      <c r="C607" s="234"/>
      <c r="D607" s="235" t="s">
        <v>177</v>
      </c>
      <c r="E607" s="236" t="s">
        <v>19</v>
      </c>
      <c r="F607" s="237" t="s">
        <v>800</v>
      </c>
      <c r="G607" s="234"/>
      <c r="H607" s="238">
        <v>7</v>
      </c>
      <c r="I607" s="239"/>
      <c r="J607" s="234"/>
      <c r="K607" s="234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177</v>
      </c>
      <c r="AU607" s="244" t="s">
        <v>78</v>
      </c>
      <c r="AV607" s="13" t="s">
        <v>78</v>
      </c>
      <c r="AW607" s="13" t="s">
        <v>31</v>
      </c>
      <c r="AX607" s="13" t="s">
        <v>69</v>
      </c>
      <c r="AY607" s="244" t="s">
        <v>163</v>
      </c>
    </row>
    <row r="608" s="14" customFormat="1">
      <c r="A608" s="14"/>
      <c r="B608" s="245"/>
      <c r="C608" s="246"/>
      <c r="D608" s="235" t="s">
        <v>177</v>
      </c>
      <c r="E608" s="247" t="s">
        <v>19</v>
      </c>
      <c r="F608" s="248" t="s">
        <v>179</v>
      </c>
      <c r="G608" s="246"/>
      <c r="H608" s="249">
        <v>7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177</v>
      </c>
      <c r="AU608" s="255" t="s">
        <v>78</v>
      </c>
      <c r="AV608" s="14" t="s">
        <v>173</v>
      </c>
      <c r="AW608" s="14" t="s">
        <v>31</v>
      </c>
      <c r="AX608" s="14" t="s">
        <v>76</v>
      </c>
      <c r="AY608" s="255" t="s">
        <v>163</v>
      </c>
    </row>
    <row r="609" s="2" customFormat="1" ht="24.15" customHeight="1">
      <c r="A609" s="40"/>
      <c r="B609" s="41"/>
      <c r="C609" s="215" t="s">
        <v>801</v>
      </c>
      <c r="D609" s="215" t="s">
        <v>167</v>
      </c>
      <c r="E609" s="216" t="s">
        <v>802</v>
      </c>
      <c r="F609" s="217" t="s">
        <v>803</v>
      </c>
      <c r="G609" s="218" t="s">
        <v>201</v>
      </c>
      <c r="H609" s="219">
        <v>0.27300000000000002</v>
      </c>
      <c r="I609" s="220"/>
      <c r="J609" s="221">
        <f>ROUND(I609*H609,2)</f>
        <v>0</v>
      </c>
      <c r="K609" s="217" t="s">
        <v>171</v>
      </c>
      <c r="L609" s="46"/>
      <c r="M609" s="222" t="s">
        <v>19</v>
      </c>
      <c r="N609" s="223" t="s">
        <v>42</v>
      </c>
      <c r="O609" s="87"/>
      <c r="P609" s="224">
        <f>O609*H609</f>
        <v>0</v>
      </c>
      <c r="Q609" s="224">
        <v>0</v>
      </c>
      <c r="R609" s="224">
        <f>Q609*H609</f>
        <v>0</v>
      </c>
      <c r="S609" s="224">
        <v>0</v>
      </c>
      <c r="T609" s="225">
        <f>S609*H609</f>
        <v>0</v>
      </c>
      <c r="U609" s="40"/>
      <c r="V609" s="40"/>
      <c r="W609" s="40"/>
      <c r="X609" s="40"/>
      <c r="Y609" s="40"/>
      <c r="Z609" s="40"/>
      <c r="AA609" s="40"/>
      <c r="AB609" s="40"/>
      <c r="AC609" s="40"/>
      <c r="AD609" s="40"/>
      <c r="AE609" s="40"/>
      <c r="AR609" s="226" t="s">
        <v>180</v>
      </c>
      <c r="AT609" s="226" t="s">
        <v>167</v>
      </c>
      <c r="AU609" s="226" t="s">
        <v>78</v>
      </c>
      <c r="AY609" s="19" t="s">
        <v>163</v>
      </c>
      <c r="BE609" s="227">
        <f>IF(N609="základní",J609,0)</f>
        <v>0</v>
      </c>
      <c r="BF609" s="227">
        <f>IF(N609="snížená",J609,0)</f>
        <v>0</v>
      </c>
      <c r="BG609" s="227">
        <f>IF(N609="zákl. přenesená",J609,0)</f>
        <v>0</v>
      </c>
      <c r="BH609" s="227">
        <f>IF(N609="sníž. přenesená",J609,0)</f>
        <v>0</v>
      </c>
      <c r="BI609" s="227">
        <f>IF(N609="nulová",J609,0)</f>
        <v>0</v>
      </c>
      <c r="BJ609" s="19" t="s">
        <v>172</v>
      </c>
      <c r="BK609" s="227">
        <f>ROUND(I609*H609,2)</f>
        <v>0</v>
      </c>
      <c r="BL609" s="19" t="s">
        <v>180</v>
      </c>
      <c r="BM609" s="226" t="s">
        <v>804</v>
      </c>
    </row>
    <row r="610" s="2" customFormat="1">
      <c r="A610" s="40"/>
      <c r="B610" s="41"/>
      <c r="C610" s="42"/>
      <c r="D610" s="228" t="s">
        <v>175</v>
      </c>
      <c r="E610" s="42"/>
      <c r="F610" s="229" t="s">
        <v>805</v>
      </c>
      <c r="G610" s="42"/>
      <c r="H610" s="42"/>
      <c r="I610" s="230"/>
      <c r="J610" s="42"/>
      <c r="K610" s="42"/>
      <c r="L610" s="46"/>
      <c r="M610" s="231"/>
      <c r="N610" s="232"/>
      <c r="O610" s="87"/>
      <c r="P610" s="87"/>
      <c r="Q610" s="87"/>
      <c r="R610" s="87"/>
      <c r="S610" s="87"/>
      <c r="T610" s="88"/>
      <c r="U610" s="40"/>
      <c r="V610" s="40"/>
      <c r="W610" s="40"/>
      <c r="X610" s="40"/>
      <c r="Y610" s="40"/>
      <c r="Z610" s="40"/>
      <c r="AA610" s="40"/>
      <c r="AB610" s="40"/>
      <c r="AC610" s="40"/>
      <c r="AD610" s="40"/>
      <c r="AE610" s="40"/>
      <c r="AT610" s="19" t="s">
        <v>175</v>
      </c>
      <c r="AU610" s="19" t="s">
        <v>78</v>
      </c>
    </row>
    <row r="611" s="2" customFormat="1" ht="24.15" customHeight="1">
      <c r="A611" s="40"/>
      <c r="B611" s="41"/>
      <c r="C611" s="215" t="s">
        <v>806</v>
      </c>
      <c r="D611" s="215" t="s">
        <v>167</v>
      </c>
      <c r="E611" s="216" t="s">
        <v>807</v>
      </c>
      <c r="F611" s="217" t="s">
        <v>808</v>
      </c>
      <c r="G611" s="218" t="s">
        <v>201</v>
      </c>
      <c r="H611" s="219">
        <v>0.27300000000000002</v>
      </c>
      <c r="I611" s="220"/>
      <c r="J611" s="221">
        <f>ROUND(I611*H611,2)</f>
        <v>0</v>
      </c>
      <c r="K611" s="217" t="s">
        <v>171</v>
      </c>
      <c r="L611" s="46"/>
      <c r="M611" s="222" t="s">
        <v>19</v>
      </c>
      <c r="N611" s="223" t="s">
        <v>42</v>
      </c>
      <c r="O611" s="87"/>
      <c r="P611" s="224">
        <f>O611*H611</f>
        <v>0</v>
      </c>
      <c r="Q611" s="224">
        <v>0</v>
      </c>
      <c r="R611" s="224">
        <f>Q611*H611</f>
        <v>0</v>
      </c>
      <c r="S611" s="224">
        <v>0</v>
      </c>
      <c r="T611" s="225">
        <f>S611*H611</f>
        <v>0</v>
      </c>
      <c r="U611" s="40"/>
      <c r="V611" s="40"/>
      <c r="W611" s="40"/>
      <c r="X611" s="40"/>
      <c r="Y611" s="40"/>
      <c r="Z611" s="40"/>
      <c r="AA611" s="40"/>
      <c r="AB611" s="40"/>
      <c r="AC611" s="40"/>
      <c r="AD611" s="40"/>
      <c r="AE611" s="40"/>
      <c r="AR611" s="226" t="s">
        <v>180</v>
      </c>
      <c r="AT611" s="226" t="s">
        <v>167</v>
      </c>
      <c r="AU611" s="226" t="s">
        <v>78</v>
      </c>
      <c r="AY611" s="19" t="s">
        <v>163</v>
      </c>
      <c r="BE611" s="227">
        <f>IF(N611="základní",J611,0)</f>
        <v>0</v>
      </c>
      <c r="BF611" s="227">
        <f>IF(N611="snížená",J611,0)</f>
        <v>0</v>
      </c>
      <c r="BG611" s="227">
        <f>IF(N611="zákl. přenesená",J611,0)</f>
        <v>0</v>
      </c>
      <c r="BH611" s="227">
        <f>IF(N611="sníž. přenesená",J611,0)</f>
        <v>0</v>
      </c>
      <c r="BI611" s="227">
        <f>IF(N611="nulová",J611,0)</f>
        <v>0</v>
      </c>
      <c r="BJ611" s="19" t="s">
        <v>172</v>
      </c>
      <c r="BK611" s="227">
        <f>ROUND(I611*H611,2)</f>
        <v>0</v>
      </c>
      <c r="BL611" s="19" t="s">
        <v>180</v>
      </c>
      <c r="BM611" s="226" t="s">
        <v>809</v>
      </c>
    </row>
    <row r="612" s="2" customFormat="1">
      <c r="A612" s="40"/>
      <c r="B612" s="41"/>
      <c r="C612" s="42"/>
      <c r="D612" s="228" t="s">
        <v>175</v>
      </c>
      <c r="E612" s="42"/>
      <c r="F612" s="229" t="s">
        <v>810</v>
      </c>
      <c r="G612" s="42"/>
      <c r="H612" s="42"/>
      <c r="I612" s="230"/>
      <c r="J612" s="42"/>
      <c r="K612" s="42"/>
      <c r="L612" s="46"/>
      <c r="M612" s="231"/>
      <c r="N612" s="232"/>
      <c r="O612" s="87"/>
      <c r="P612" s="87"/>
      <c r="Q612" s="87"/>
      <c r="R612" s="87"/>
      <c r="S612" s="87"/>
      <c r="T612" s="88"/>
      <c r="U612" s="40"/>
      <c r="V612" s="40"/>
      <c r="W612" s="40"/>
      <c r="X612" s="40"/>
      <c r="Y612" s="40"/>
      <c r="Z612" s="40"/>
      <c r="AA612" s="40"/>
      <c r="AB612" s="40"/>
      <c r="AC612" s="40"/>
      <c r="AD612" s="40"/>
      <c r="AE612" s="40"/>
      <c r="AT612" s="19" t="s">
        <v>175</v>
      </c>
      <c r="AU612" s="19" t="s">
        <v>78</v>
      </c>
    </row>
    <row r="613" s="12" customFormat="1" ht="22.8" customHeight="1">
      <c r="A613" s="12"/>
      <c r="B613" s="199"/>
      <c r="C613" s="200"/>
      <c r="D613" s="201" t="s">
        <v>68</v>
      </c>
      <c r="E613" s="213" t="s">
        <v>811</v>
      </c>
      <c r="F613" s="213" t="s">
        <v>812</v>
      </c>
      <c r="G613" s="200"/>
      <c r="H613" s="200"/>
      <c r="I613" s="203"/>
      <c r="J613" s="214">
        <f>BK613</f>
        <v>0</v>
      </c>
      <c r="K613" s="200"/>
      <c r="L613" s="205"/>
      <c r="M613" s="206"/>
      <c r="N613" s="207"/>
      <c r="O613" s="207"/>
      <c r="P613" s="208">
        <f>SUM(P614:P635)</f>
        <v>0</v>
      </c>
      <c r="Q613" s="207"/>
      <c r="R613" s="208">
        <f>SUM(R614:R635)</f>
        <v>1.3807925999999999</v>
      </c>
      <c r="S613" s="207"/>
      <c r="T613" s="209">
        <f>SUM(T614:T635)</f>
        <v>0</v>
      </c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R613" s="210" t="s">
        <v>78</v>
      </c>
      <c r="AT613" s="211" t="s">
        <v>68</v>
      </c>
      <c r="AU613" s="211" t="s">
        <v>76</v>
      </c>
      <c r="AY613" s="210" t="s">
        <v>163</v>
      </c>
      <c r="BK613" s="212">
        <f>SUM(BK614:BK635)</f>
        <v>0</v>
      </c>
    </row>
    <row r="614" s="2" customFormat="1" ht="21.75" customHeight="1">
      <c r="A614" s="40"/>
      <c r="B614" s="41"/>
      <c r="C614" s="215" t="s">
        <v>813</v>
      </c>
      <c r="D614" s="215" t="s">
        <v>167</v>
      </c>
      <c r="E614" s="216" t="s">
        <v>814</v>
      </c>
      <c r="F614" s="217" t="s">
        <v>815</v>
      </c>
      <c r="G614" s="218" t="s">
        <v>236</v>
      </c>
      <c r="H614" s="219">
        <v>90</v>
      </c>
      <c r="I614" s="220"/>
      <c r="J614" s="221">
        <f>ROUND(I614*H614,2)</f>
        <v>0</v>
      </c>
      <c r="K614" s="217" t="s">
        <v>171</v>
      </c>
      <c r="L614" s="46"/>
      <c r="M614" s="222" t="s">
        <v>19</v>
      </c>
      <c r="N614" s="223" t="s">
        <v>42</v>
      </c>
      <c r="O614" s="87"/>
      <c r="P614" s="224">
        <f>O614*H614</f>
        <v>0</v>
      </c>
      <c r="Q614" s="224">
        <v>0.01349562</v>
      </c>
      <c r="R614" s="224">
        <f>Q614*H614</f>
        <v>1.2146058</v>
      </c>
      <c r="S614" s="224">
        <v>0</v>
      </c>
      <c r="T614" s="225">
        <f>S614*H614</f>
        <v>0</v>
      </c>
      <c r="U614" s="40"/>
      <c r="V614" s="40"/>
      <c r="W614" s="40"/>
      <c r="X614" s="40"/>
      <c r="Y614" s="40"/>
      <c r="Z614" s="40"/>
      <c r="AA614" s="40"/>
      <c r="AB614" s="40"/>
      <c r="AC614" s="40"/>
      <c r="AD614" s="40"/>
      <c r="AE614" s="40"/>
      <c r="AR614" s="226" t="s">
        <v>180</v>
      </c>
      <c r="AT614" s="226" t="s">
        <v>167</v>
      </c>
      <c r="AU614" s="226" t="s">
        <v>78</v>
      </c>
      <c r="AY614" s="19" t="s">
        <v>163</v>
      </c>
      <c r="BE614" s="227">
        <f>IF(N614="základní",J614,0)</f>
        <v>0</v>
      </c>
      <c r="BF614" s="227">
        <f>IF(N614="snížená",J614,0)</f>
        <v>0</v>
      </c>
      <c r="BG614" s="227">
        <f>IF(N614="zákl. přenesená",J614,0)</f>
        <v>0</v>
      </c>
      <c r="BH614" s="227">
        <f>IF(N614="sníž. přenesená",J614,0)</f>
        <v>0</v>
      </c>
      <c r="BI614" s="227">
        <f>IF(N614="nulová",J614,0)</f>
        <v>0</v>
      </c>
      <c r="BJ614" s="19" t="s">
        <v>172</v>
      </c>
      <c r="BK614" s="227">
        <f>ROUND(I614*H614,2)</f>
        <v>0</v>
      </c>
      <c r="BL614" s="19" t="s">
        <v>180</v>
      </c>
      <c r="BM614" s="226" t="s">
        <v>816</v>
      </c>
    </row>
    <row r="615" s="2" customFormat="1">
      <c r="A615" s="40"/>
      <c r="B615" s="41"/>
      <c r="C615" s="42"/>
      <c r="D615" s="228" t="s">
        <v>175</v>
      </c>
      <c r="E615" s="42"/>
      <c r="F615" s="229" t="s">
        <v>817</v>
      </c>
      <c r="G615" s="42"/>
      <c r="H615" s="42"/>
      <c r="I615" s="230"/>
      <c r="J615" s="42"/>
      <c r="K615" s="42"/>
      <c r="L615" s="46"/>
      <c r="M615" s="231"/>
      <c r="N615" s="232"/>
      <c r="O615" s="87"/>
      <c r="P615" s="87"/>
      <c r="Q615" s="87"/>
      <c r="R615" s="87"/>
      <c r="S615" s="87"/>
      <c r="T615" s="88"/>
      <c r="U615" s="40"/>
      <c r="V615" s="40"/>
      <c r="W615" s="40"/>
      <c r="X615" s="40"/>
      <c r="Y615" s="40"/>
      <c r="Z615" s="40"/>
      <c r="AA615" s="40"/>
      <c r="AB615" s="40"/>
      <c r="AC615" s="40"/>
      <c r="AD615" s="40"/>
      <c r="AE615" s="40"/>
      <c r="AT615" s="19" t="s">
        <v>175</v>
      </c>
      <c r="AU615" s="19" t="s">
        <v>78</v>
      </c>
    </row>
    <row r="616" s="13" customFormat="1">
      <c r="A616" s="13"/>
      <c r="B616" s="233"/>
      <c r="C616" s="234"/>
      <c r="D616" s="235" t="s">
        <v>177</v>
      </c>
      <c r="E616" s="236" t="s">
        <v>19</v>
      </c>
      <c r="F616" s="237" t="s">
        <v>694</v>
      </c>
      <c r="G616" s="234"/>
      <c r="H616" s="238">
        <v>90</v>
      </c>
      <c r="I616" s="239"/>
      <c r="J616" s="234"/>
      <c r="K616" s="234"/>
      <c r="L616" s="240"/>
      <c r="M616" s="241"/>
      <c r="N616" s="242"/>
      <c r="O616" s="242"/>
      <c r="P616" s="242"/>
      <c r="Q616" s="242"/>
      <c r="R616" s="242"/>
      <c r="S616" s="242"/>
      <c r="T616" s="243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44" t="s">
        <v>177</v>
      </c>
      <c r="AU616" s="244" t="s">
        <v>78</v>
      </c>
      <c r="AV616" s="13" t="s">
        <v>78</v>
      </c>
      <c r="AW616" s="13" t="s">
        <v>31</v>
      </c>
      <c r="AX616" s="13" t="s">
        <v>69</v>
      </c>
      <c r="AY616" s="244" t="s">
        <v>163</v>
      </c>
    </row>
    <row r="617" s="14" customFormat="1">
      <c r="A617" s="14"/>
      <c r="B617" s="245"/>
      <c r="C617" s="246"/>
      <c r="D617" s="235" t="s">
        <v>177</v>
      </c>
      <c r="E617" s="247" t="s">
        <v>19</v>
      </c>
      <c r="F617" s="248" t="s">
        <v>179</v>
      </c>
      <c r="G617" s="246"/>
      <c r="H617" s="249">
        <v>90</v>
      </c>
      <c r="I617" s="250"/>
      <c r="J617" s="246"/>
      <c r="K617" s="246"/>
      <c r="L617" s="251"/>
      <c r="M617" s="252"/>
      <c r="N617" s="253"/>
      <c r="O617" s="253"/>
      <c r="P617" s="253"/>
      <c r="Q617" s="253"/>
      <c r="R617" s="253"/>
      <c r="S617" s="253"/>
      <c r="T617" s="254"/>
      <c r="U617" s="14"/>
      <c r="V617" s="14"/>
      <c r="W617" s="14"/>
      <c r="X617" s="14"/>
      <c r="Y617" s="14"/>
      <c r="Z617" s="14"/>
      <c r="AA617" s="14"/>
      <c r="AB617" s="14"/>
      <c r="AC617" s="14"/>
      <c r="AD617" s="14"/>
      <c r="AE617" s="14"/>
      <c r="AT617" s="255" t="s">
        <v>177</v>
      </c>
      <c r="AU617" s="255" t="s">
        <v>78</v>
      </c>
      <c r="AV617" s="14" t="s">
        <v>173</v>
      </c>
      <c r="AW617" s="14" t="s">
        <v>31</v>
      </c>
      <c r="AX617" s="14" t="s">
        <v>76</v>
      </c>
      <c r="AY617" s="255" t="s">
        <v>163</v>
      </c>
    </row>
    <row r="618" s="2" customFormat="1" ht="24.15" customHeight="1">
      <c r="A618" s="40"/>
      <c r="B618" s="41"/>
      <c r="C618" s="215" t="s">
        <v>818</v>
      </c>
      <c r="D618" s="215" t="s">
        <v>167</v>
      </c>
      <c r="E618" s="216" t="s">
        <v>819</v>
      </c>
      <c r="F618" s="217" t="s">
        <v>820</v>
      </c>
      <c r="G618" s="218" t="s">
        <v>320</v>
      </c>
      <c r="H618" s="219">
        <v>18</v>
      </c>
      <c r="I618" s="220"/>
      <c r="J618" s="221">
        <f>ROUND(I618*H618,2)</f>
        <v>0</v>
      </c>
      <c r="K618" s="217" t="s">
        <v>171</v>
      </c>
      <c r="L618" s="46"/>
      <c r="M618" s="222" t="s">
        <v>19</v>
      </c>
      <c r="N618" s="223" t="s">
        <v>42</v>
      </c>
      <c r="O618" s="87"/>
      <c r="P618" s="224">
        <f>O618*H618</f>
        <v>0</v>
      </c>
      <c r="Q618" s="224">
        <v>0.0040086000000000002</v>
      </c>
      <c r="R618" s="224">
        <f>Q618*H618</f>
        <v>0.072154800000000005</v>
      </c>
      <c r="S618" s="224">
        <v>0</v>
      </c>
      <c r="T618" s="225">
        <f>S618*H618</f>
        <v>0</v>
      </c>
      <c r="U618" s="40"/>
      <c r="V618" s="40"/>
      <c r="W618" s="40"/>
      <c r="X618" s="40"/>
      <c r="Y618" s="40"/>
      <c r="Z618" s="40"/>
      <c r="AA618" s="40"/>
      <c r="AB618" s="40"/>
      <c r="AC618" s="40"/>
      <c r="AD618" s="40"/>
      <c r="AE618" s="40"/>
      <c r="AR618" s="226" t="s">
        <v>180</v>
      </c>
      <c r="AT618" s="226" t="s">
        <v>167</v>
      </c>
      <c r="AU618" s="226" t="s">
        <v>78</v>
      </c>
      <c r="AY618" s="19" t="s">
        <v>163</v>
      </c>
      <c r="BE618" s="227">
        <f>IF(N618="základní",J618,0)</f>
        <v>0</v>
      </c>
      <c r="BF618" s="227">
        <f>IF(N618="snížená",J618,0)</f>
        <v>0</v>
      </c>
      <c r="BG618" s="227">
        <f>IF(N618="zákl. přenesená",J618,0)</f>
        <v>0</v>
      </c>
      <c r="BH618" s="227">
        <f>IF(N618="sníž. přenesená",J618,0)</f>
        <v>0</v>
      </c>
      <c r="BI618" s="227">
        <f>IF(N618="nulová",J618,0)</f>
        <v>0</v>
      </c>
      <c r="BJ618" s="19" t="s">
        <v>172</v>
      </c>
      <c r="BK618" s="227">
        <f>ROUND(I618*H618,2)</f>
        <v>0</v>
      </c>
      <c r="BL618" s="19" t="s">
        <v>180</v>
      </c>
      <c r="BM618" s="226" t="s">
        <v>821</v>
      </c>
    </row>
    <row r="619" s="2" customFormat="1">
      <c r="A619" s="40"/>
      <c r="B619" s="41"/>
      <c r="C619" s="42"/>
      <c r="D619" s="228" t="s">
        <v>175</v>
      </c>
      <c r="E619" s="42"/>
      <c r="F619" s="229" t="s">
        <v>822</v>
      </c>
      <c r="G619" s="42"/>
      <c r="H619" s="42"/>
      <c r="I619" s="230"/>
      <c r="J619" s="42"/>
      <c r="K619" s="42"/>
      <c r="L619" s="46"/>
      <c r="M619" s="231"/>
      <c r="N619" s="232"/>
      <c r="O619" s="87"/>
      <c r="P619" s="87"/>
      <c r="Q619" s="87"/>
      <c r="R619" s="87"/>
      <c r="S619" s="87"/>
      <c r="T619" s="88"/>
      <c r="U619" s="40"/>
      <c r="V619" s="40"/>
      <c r="W619" s="40"/>
      <c r="X619" s="40"/>
      <c r="Y619" s="40"/>
      <c r="Z619" s="40"/>
      <c r="AA619" s="40"/>
      <c r="AB619" s="40"/>
      <c r="AC619" s="40"/>
      <c r="AD619" s="40"/>
      <c r="AE619" s="40"/>
      <c r="AT619" s="19" t="s">
        <v>175</v>
      </c>
      <c r="AU619" s="19" t="s">
        <v>78</v>
      </c>
    </row>
    <row r="620" s="13" customFormat="1">
      <c r="A620" s="13"/>
      <c r="B620" s="233"/>
      <c r="C620" s="234"/>
      <c r="D620" s="235" t="s">
        <v>177</v>
      </c>
      <c r="E620" s="236" t="s">
        <v>19</v>
      </c>
      <c r="F620" s="237" t="s">
        <v>823</v>
      </c>
      <c r="G620" s="234"/>
      <c r="H620" s="238">
        <v>18</v>
      </c>
      <c r="I620" s="239"/>
      <c r="J620" s="234"/>
      <c r="K620" s="234"/>
      <c r="L620" s="240"/>
      <c r="M620" s="241"/>
      <c r="N620" s="242"/>
      <c r="O620" s="242"/>
      <c r="P620" s="242"/>
      <c r="Q620" s="242"/>
      <c r="R620" s="242"/>
      <c r="S620" s="242"/>
      <c r="T620" s="243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44" t="s">
        <v>177</v>
      </c>
      <c r="AU620" s="244" t="s">
        <v>78</v>
      </c>
      <c r="AV620" s="13" t="s">
        <v>78</v>
      </c>
      <c r="AW620" s="13" t="s">
        <v>31</v>
      </c>
      <c r="AX620" s="13" t="s">
        <v>69</v>
      </c>
      <c r="AY620" s="244" t="s">
        <v>163</v>
      </c>
    </row>
    <row r="621" s="14" customFormat="1">
      <c r="A621" s="14"/>
      <c r="B621" s="245"/>
      <c r="C621" s="246"/>
      <c r="D621" s="235" t="s">
        <v>177</v>
      </c>
      <c r="E621" s="247" t="s">
        <v>19</v>
      </c>
      <c r="F621" s="248" t="s">
        <v>179</v>
      </c>
      <c r="G621" s="246"/>
      <c r="H621" s="249">
        <v>18</v>
      </c>
      <c r="I621" s="250"/>
      <c r="J621" s="246"/>
      <c r="K621" s="246"/>
      <c r="L621" s="251"/>
      <c r="M621" s="252"/>
      <c r="N621" s="253"/>
      <c r="O621" s="253"/>
      <c r="P621" s="253"/>
      <c r="Q621" s="253"/>
      <c r="R621" s="253"/>
      <c r="S621" s="253"/>
      <c r="T621" s="254"/>
      <c r="U621" s="14"/>
      <c r="V621" s="14"/>
      <c r="W621" s="14"/>
      <c r="X621" s="14"/>
      <c r="Y621" s="14"/>
      <c r="Z621" s="14"/>
      <c r="AA621" s="14"/>
      <c r="AB621" s="14"/>
      <c r="AC621" s="14"/>
      <c r="AD621" s="14"/>
      <c r="AE621" s="14"/>
      <c r="AT621" s="255" t="s">
        <v>177</v>
      </c>
      <c r="AU621" s="255" t="s">
        <v>78</v>
      </c>
      <c r="AV621" s="14" t="s">
        <v>173</v>
      </c>
      <c r="AW621" s="14" t="s">
        <v>31</v>
      </c>
      <c r="AX621" s="14" t="s">
        <v>76</v>
      </c>
      <c r="AY621" s="255" t="s">
        <v>163</v>
      </c>
    </row>
    <row r="622" s="2" customFormat="1" ht="16.5" customHeight="1">
      <c r="A622" s="40"/>
      <c r="B622" s="41"/>
      <c r="C622" s="215" t="s">
        <v>824</v>
      </c>
      <c r="D622" s="215" t="s">
        <v>167</v>
      </c>
      <c r="E622" s="216" t="s">
        <v>825</v>
      </c>
      <c r="F622" s="217" t="s">
        <v>826</v>
      </c>
      <c r="G622" s="218" t="s">
        <v>320</v>
      </c>
      <c r="H622" s="219">
        <v>20</v>
      </c>
      <c r="I622" s="220"/>
      <c r="J622" s="221">
        <f>ROUND(I622*H622,2)</f>
        <v>0</v>
      </c>
      <c r="K622" s="217" t="s">
        <v>171</v>
      </c>
      <c r="L622" s="46"/>
      <c r="M622" s="222" t="s">
        <v>19</v>
      </c>
      <c r="N622" s="223" t="s">
        <v>42</v>
      </c>
      <c r="O622" s="87"/>
      <c r="P622" s="224">
        <f>O622*H622</f>
        <v>0</v>
      </c>
      <c r="Q622" s="224">
        <v>0.0040086000000000002</v>
      </c>
      <c r="R622" s="224">
        <f>Q622*H622</f>
        <v>0.080172000000000007</v>
      </c>
      <c r="S622" s="224">
        <v>0</v>
      </c>
      <c r="T622" s="225">
        <f>S622*H622</f>
        <v>0</v>
      </c>
      <c r="U622" s="40"/>
      <c r="V622" s="40"/>
      <c r="W622" s="40"/>
      <c r="X622" s="40"/>
      <c r="Y622" s="40"/>
      <c r="Z622" s="40"/>
      <c r="AA622" s="40"/>
      <c r="AB622" s="40"/>
      <c r="AC622" s="40"/>
      <c r="AD622" s="40"/>
      <c r="AE622" s="40"/>
      <c r="AR622" s="226" t="s">
        <v>180</v>
      </c>
      <c r="AT622" s="226" t="s">
        <v>167</v>
      </c>
      <c r="AU622" s="226" t="s">
        <v>78</v>
      </c>
      <c r="AY622" s="19" t="s">
        <v>163</v>
      </c>
      <c r="BE622" s="227">
        <f>IF(N622="základní",J622,0)</f>
        <v>0</v>
      </c>
      <c r="BF622" s="227">
        <f>IF(N622="snížená",J622,0)</f>
        <v>0</v>
      </c>
      <c r="BG622" s="227">
        <f>IF(N622="zákl. přenesená",J622,0)</f>
        <v>0</v>
      </c>
      <c r="BH622" s="227">
        <f>IF(N622="sníž. přenesená",J622,0)</f>
        <v>0</v>
      </c>
      <c r="BI622" s="227">
        <f>IF(N622="nulová",J622,0)</f>
        <v>0</v>
      </c>
      <c r="BJ622" s="19" t="s">
        <v>172</v>
      </c>
      <c r="BK622" s="227">
        <f>ROUND(I622*H622,2)</f>
        <v>0</v>
      </c>
      <c r="BL622" s="19" t="s">
        <v>180</v>
      </c>
      <c r="BM622" s="226" t="s">
        <v>827</v>
      </c>
    </row>
    <row r="623" s="2" customFormat="1">
      <c r="A623" s="40"/>
      <c r="B623" s="41"/>
      <c r="C623" s="42"/>
      <c r="D623" s="228" t="s">
        <v>175</v>
      </c>
      <c r="E623" s="42"/>
      <c r="F623" s="229" t="s">
        <v>828</v>
      </c>
      <c r="G623" s="42"/>
      <c r="H623" s="42"/>
      <c r="I623" s="230"/>
      <c r="J623" s="42"/>
      <c r="K623" s="42"/>
      <c r="L623" s="46"/>
      <c r="M623" s="231"/>
      <c r="N623" s="232"/>
      <c r="O623" s="87"/>
      <c r="P623" s="87"/>
      <c r="Q623" s="87"/>
      <c r="R623" s="87"/>
      <c r="S623" s="87"/>
      <c r="T623" s="88"/>
      <c r="U623" s="40"/>
      <c r="V623" s="40"/>
      <c r="W623" s="40"/>
      <c r="X623" s="40"/>
      <c r="Y623" s="40"/>
      <c r="Z623" s="40"/>
      <c r="AA623" s="40"/>
      <c r="AB623" s="40"/>
      <c r="AC623" s="40"/>
      <c r="AD623" s="40"/>
      <c r="AE623" s="40"/>
      <c r="AT623" s="19" t="s">
        <v>175</v>
      </c>
      <c r="AU623" s="19" t="s">
        <v>78</v>
      </c>
    </row>
    <row r="624" s="13" customFormat="1">
      <c r="A624" s="13"/>
      <c r="B624" s="233"/>
      <c r="C624" s="234"/>
      <c r="D624" s="235" t="s">
        <v>177</v>
      </c>
      <c r="E624" s="236" t="s">
        <v>19</v>
      </c>
      <c r="F624" s="237" t="s">
        <v>829</v>
      </c>
      <c r="G624" s="234"/>
      <c r="H624" s="238">
        <v>20</v>
      </c>
      <c r="I624" s="239"/>
      <c r="J624" s="234"/>
      <c r="K624" s="234"/>
      <c r="L624" s="240"/>
      <c r="M624" s="241"/>
      <c r="N624" s="242"/>
      <c r="O624" s="242"/>
      <c r="P624" s="242"/>
      <c r="Q624" s="242"/>
      <c r="R624" s="242"/>
      <c r="S624" s="242"/>
      <c r="T624" s="243"/>
      <c r="U624" s="13"/>
      <c r="V624" s="13"/>
      <c r="W624" s="13"/>
      <c r="X624" s="13"/>
      <c r="Y624" s="13"/>
      <c r="Z624" s="13"/>
      <c r="AA624" s="13"/>
      <c r="AB624" s="13"/>
      <c r="AC624" s="13"/>
      <c r="AD624" s="13"/>
      <c r="AE624" s="13"/>
      <c r="AT624" s="244" t="s">
        <v>177</v>
      </c>
      <c r="AU624" s="244" t="s">
        <v>78</v>
      </c>
      <c r="AV624" s="13" t="s">
        <v>78</v>
      </c>
      <c r="AW624" s="13" t="s">
        <v>31</v>
      </c>
      <c r="AX624" s="13" t="s">
        <v>69</v>
      </c>
      <c r="AY624" s="244" t="s">
        <v>163</v>
      </c>
    </row>
    <row r="625" s="14" customFormat="1">
      <c r="A625" s="14"/>
      <c r="B625" s="245"/>
      <c r="C625" s="246"/>
      <c r="D625" s="235" t="s">
        <v>177</v>
      </c>
      <c r="E625" s="247" t="s">
        <v>19</v>
      </c>
      <c r="F625" s="248" t="s">
        <v>179</v>
      </c>
      <c r="G625" s="246"/>
      <c r="H625" s="249">
        <v>20</v>
      </c>
      <c r="I625" s="250"/>
      <c r="J625" s="246"/>
      <c r="K625" s="246"/>
      <c r="L625" s="251"/>
      <c r="M625" s="252"/>
      <c r="N625" s="253"/>
      <c r="O625" s="253"/>
      <c r="P625" s="253"/>
      <c r="Q625" s="253"/>
      <c r="R625" s="253"/>
      <c r="S625" s="253"/>
      <c r="T625" s="254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5" t="s">
        <v>177</v>
      </c>
      <c r="AU625" s="255" t="s">
        <v>78</v>
      </c>
      <c r="AV625" s="14" t="s">
        <v>173</v>
      </c>
      <c r="AW625" s="14" t="s">
        <v>31</v>
      </c>
      <c r="AX625" s="14" t="s">
        <v>76</v>
      </c>
      <c r="AY625" s="255" t="s">
        <v>163</v>
      </c>
    </row>
    <row r="626" s="2" customFormat="1" ht="24.15" customHeight="1">
      <c r="A626" s="40"/>
      <c r="B626" s="41"/>
      <c r="C626" s="215" t="s">
        <v>830</v>
      </c>
      <c r="D626" s="215" t="s">
        <v>167</v>
      </c>
      <c r="E626" s="216" t="s">
        <v>831</v>
      </c>
      <c r="F626" s="217" t="s">
        <v>832</v>
      </c>
      <c r="G626" s="218" t="s">
        <v>236</v>
      </c>
      <c r="H626" s="219">
        <v>90</v>
      </c>
      <c r="I626" s="220"/>
      <c r="J626" s="221">
        <f>ROUND(I626*H626,2)</f>
        <v>0</v>
      </c>
      <c r="K626" s="217" t="s">
        <v>171</v>
      </c>
      <c r="L626" s="46"/>
      <c r="M626" s="222" t="s">
        <v>19</v>
      </c>
      <c r="N626" s="223" t="s">
        <v>42</v>
      </c>
      <c r="O626" s="87"/>
      <c r="P626" s="224">
        <f>O626*H626</f>
        <v>0</v>
      </c>
      <c r="Q626" s="224">
        <v>0</v>
      </c>
      <c r="R626" s="224">
        <f>Q626*H626</f>
        <v>0</v>
      </c>
      <c r="S626" s="224">
        <v>0</v>
      </c>
      <c r="T626" s="225">
        <f>S626*H626</f>
        <v>0</v>
      </c>
      <c r="U626" s="40"/>
      <c r="V626" s="40"/>
      <c r="W626" s="40"/>
      <c r="X626" s="40"/>
      <c r="Y626" s="40"/>
      <c r="Z626" s="40"/>
      <c r="AA626" s="40"/>
      <c r="AB626" s="40"/>
      <c r="AC626" s="40"/>
      <c r="AD626" s="40"/>
      <c r="AE626" s="40"/>
      <c r="AR626" s="226" t="s">
        <v>180</v>
      </c>
      <c r="AT626" s="226" t="s">
        <v>167</v>
      </c>
      <c r="AU626" s="226" t="s">
        <v>78</v>
      </c>
      <c r="AY626" s="19" t="s">
        <v>163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19" t="s">
        <v>172</v>
      </c>
      <c r="BK626" s="227">
        <f>ROUND(I626*H626,2)</f>
        <v>0</v>
      </c>
      <c r="BL626" s="19" t="s">
        <v>180</v>
      </c>
      <c r="BM626" s="226" t="s">
        <v>833</v>
      </c>
    </row>
    <row r="627" s="2" customFormat="1">
      <c r="A627" s="40"/>
      <c r="B627" s="41"/>
      <c r="C627" s="42"/>
      <c r="D627" s="228" t="s">
        <v>175</v>
      </c>
      <c r="E627" s="42"/>
      <c r="F627" s="229" t="s">
        <v>834</v>
      </c>
      <c r="G627" s="42"/>
      <c r="H627" s="42"/>
      <c r="I627" s="230"/>
      <c r="J627" s="42"/>
      <c r="K627" s="42"/>
      <c r="L627" s="46"/>
      <c r="M627" s="231"/>
      <c r="N627" s="232"/>
      <c r="O627" s="87"/>
      <c r="P627" s="87"/>
      <c r="Q627" s="87"/>
      <c r="R627" s="87"/>
      <c r="S627" s="87"/>
      <c r="T627" s="88"/>
      <c r="U627" s="40"/>
      <c r="V627" s="40"/>
      <c r="W627" s="40"/>
      <c r="X627" s="40"/>
      <c r="Y627" s="40"/>
      <c r="Z627" s="40"/>
      <c r="AA627" s="40"/>
      <c r="AB627" s="40"/>
      <c r="AC627" s="40"/>
      <c r="AD627" s="40"/>
      <c r="AE627" s="40"/>
      <c r="AT627" s="19" t="s">
        <v>175</v>
      </c>
      <c r="AU627" s="19" t="s">
        <v>78</v>
      </c>
    </row>
    <row r="628" s="13" customFormat="1">
      <c r="A628" s="13"/>
      <c r="B628" s="233"/>
      <c r="C628" s="234"/>
      <c r="D628" s="235" t="s">
        <v>177</v>
      </c>
      <c r="E628" s="236" t="s">
        <v>19</v>
      </c>
      <c r="F628" s="237" t="s">
        <v>694</v>
      </c>
      <c r="G628" s="234"/>
      <c r="H628" s="238">
        <v>90</v>
      </c>
      <c r="I628" s="239"/>
      <c r="J628" s="234"/>
      <c r="K628" s="234"/>
      <c r="L628" s="240"/>
      <c r="M628" s="241"/>
      <c r="N628" s="242"/>
      <c r="O628" s="242"/>
      <c r="P628" s="242"/>
      <c r="Q628" s="242"/>
      <c r="R628" s="242"/>
      <c r="S628" s="242"/>
      <c r="T628" s="243"/>
      <c r="U628" s="13"/>
      <c r="V628" s="13"/>
      <c r="W628" s="13"/>
      <c r="X628" s="13"/>
      <c r="Y628" s="13"/>
      <c r="Z628" s="13"/>
      <c r="AA628" s="13"/>
      <c r="AB628" s="13"/>
      <c r="AC628" s="13"/>
      <c r="AD628" s="13"/>
      <c r="AE628" s="13"/>
      <c r="AT628" s="244" t="s">
        <v>177</v>
      </c>
      <c r="AU628" s="244" t="s">
        <v>78</v>
      </c>
      <c r="AV628" s="13" t="s">
        <v>78</v>
      </c>
      <c r="AW628" s="13" t="s">
        <v>31</v>
      </c>
      <c r="AX628" s="13" t="s">
        <v>69</v>
      </c>
      <c r="AY628" s="244" t="s">
        <v>163</v>
      </c>
    </row>
    <row r="629" s="14" customFormat="1">
      <c r="A629" s="14"/>
      <c r="B629" s="245"/>
      <c r="C629" s="246"/>
      <c r="D629" s="235" t="s">
        <v>177</v>
      </c>
      <c r="E629" s="247" t="s">
        <v>19</v>
      </c>
      <c r="F629" s="248" t="s">
        <v>179</v>
      </c>
      <c r="G629" s="246"/>
      <c r="H629" s="249">
        <v>90</v>
      </c>
      <c r="I629" s="250"/>
      <c r="J629" s="246"/>
      <c r="K629" s="246"/>
      <c r="L629" s="251"/>
      <c r="M629" s="252"/>
      <c r="N629" s="253"/>
      <c r="O629" s="253"/>
      <c r="P629" s="253"/>
      <c r="Q629" s="253"/>
      <c r="R629" s="253"/>
      <c r="S629" s="253"/>
      <c r="T629" s="254"/>
      <c r="U629" s="14"/>
      <c r="V629" s="14"/>
      <c r="W629" s="14"/>
      <c r="X629" s="14"/>
      <c r="Y629" s="14"/>
      <c r="Z629" s="14"/>
      <c r="AA629" s="14"/>
      <c r="AB629" s="14"/>
      <c r="AC629" s="14"/>
      <c r="AD629" s="14"/>
      <c r="AE629" s="14"/>
      <c r="AT629" s="255" t="s">
        <v>177</v>
      </c>
      <c r="AU629" s="255" t="s">
        <v>78</v>
      </c>
      <c r="AV629" s="14" t="s">
        <v>173</v>
      </c>
      <c r="AW629" s="14" t="s">
        <v>31</v>
      </c>
      <c r="AX629" s="14" t="s">
        <v>76</v>
      </c>
      <c r="AY629" s="255" t="s">
        <v>163</v>
      </c>
    </row>
    <row r="630" s="2" customFormat="1" ht="24.15" customHeight="1">
      <c r="A630" s="40"/>
      <c r="B630" s="41"/>
      <c r="C630" s="267" t="s">
        <v>835</v>
      </c>
      <c r="D630" s="267" t="s">
        <v>212</v>
      </c>
      <c r="E630" s="268" t="s">
        <v>836</v>
      </c>
      <c r="F630" s="269" t="s">
        <v>837</v>
      </c>
      <c r="G630" s="270" t="s">
        <v>236</v>
      </c>
      <c r="H630" s="271">
        <v>99</v>
      </c>
      <c r="I630" s="272"/>
      <c r="J630" s="273">
        <f>ROUND(I630*H630,2)</f>
        <v>0</v>
      </c>
      <c r="K630" s="269" t="s">
        <v>171</v>
      </c>
      <c r="L630" s="274"/>
      <c r="M630" s="275" t="s">
        <v>19</v>
      </c>
      <c r="N630" s="276" t="s">
        <v>42</v>
      </c>
      <c r="O630" s="87"/>
      <c r="P630" s="224">
        <f>O630*H630</f>
        <v>0</v>
      </c>
      <c r="Q630" s="224">
        <v>0.00013999999999999999</v>
      </c>
      <c r="R630" s="224">
        <f>Q630*H630</f>
        <v>0.013859999999999999</v>
      </c>
      <c r="S630" s="224">
        <v>0</v>
      </c>
      <c r="T630" s="225">
        <f>S630*H630</f>
        <v>0</v>
      </c>
      <c r="U630" s="40"/>
      <c r="V630" s="40"/>
      <c r="W630" s="40"/>
      <c r="X630" s="40"/>
      <c r="Y630" s="40"/>
      <c r="Z630" s="40"/>
      <c r="AA630" s="40"/>
      <c r="AB630" s="40"/>
      <c r="AC630" s="40"/>
      <c r="AD630" s="40"/>
      <c r="AE630" s="40"/>
      <c r="AR630" s="226" t="s">
        <v>388</v>
      </c>
      <c r="AT630" s="226" t="s">
        <v>212</v>
      </c>
      <c r="AU630" s="226" t="s">
        <v>78</v>
      </c>
      <c r="AY630" s="19" t="s">
        <v>163</v>
      </c>
      <c r="BE630" s="227">
        <f>IF(N630="základní",J630,0)</f>
        <v>0</v>
      </c>
      <c r="BF630" s="227">
        <f>IF(N630="snížená",J630,0)</f>
        <v>0</v>
      </c>
      <c r="BG630" s="227">
        <f>IF(N630="zákl. přenesená",J630,0)</f>
        <v>0</v>
      </c>
      <c r="BH630" s="227">
        <f>IF(N630="sníž. přenesená",J630,0)</f>
        <v>0</v>
      </c>
      <c r="BI630" s="227">
        <f>IF(N630="nulová",J630,0)</f>
        <v>0</v>
      </c>
      <c r="BJ630" s="19" t="s">
        <v>172</v>
      </c>
      <c r="BK630" s="227">
        <f>ROUND(I630*H630,2)</f>
        <v>0</v>
      </c>
      <c r="BL630" s="19" t="s">
        <v>180</v>
      </c>
      <c r="BM630" s="226" t="s">
        <v>838</v>
      </c>
    </row>
    <row r="631" s="13" customFormat="1">
      <c r="A631" s="13"/>
      <c r="B631" s="233"/>
      <c r="C631" s="234"/>
      <c r="D631" s="235" t="s">
        <v>177</v>
      </c>
      <c r="E631" s="236" t="s">
        <v>19</v>
      </c>
      <c r="F631" s="237" t="s">
        <v>839</v>
      </c>
      <c r="G631" s="234"/>
      <c r="H631" s="238">
        <v>99</v>
      </c>
      <c r="I631" s="239"/>
      <c r="J631" s="234"/>
      <c r="K631" s="234"/>
      <c r="L631" s="240"/>
      <c r="M631" s="241"/>
      <c r="N631" s="242"/>
      <c r="O631" s="242"/>
      <c r="P631" s="242"/>
      <c r="Q631" s="242"/>
      <c r="R631" s="242"/>
      <c r="S631" s="242"/>
      <c r="T631" s="243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44" t="s">
        <v>177</v>
      </c>
      <c r="AU631" s="244" t="s">
        <v>78</v>
      </c>
      <c r="AV631" s="13" t="s">
        <v>78</v>
      </c>
      <c r="AW631" s="13" t="s">
        <v>31</v>
      </c>
      <c r="AX631" s="13" t="s">
        <v>76</v>
      </c>
      <c r="AY631" s="244" t="s">
        <v>163</v>
      </c>
    </row>
    <row r="632" s="2" customFormat="1" ht="24.15" customHeight="1">
      <c r="A632" s="40"/>
      <c r="B632" s="41"/>
      <c r="C632" s="215" t="s">
        <v>840</v>
      </c>
      <c r="D632" s="215" t="s">
        <v>167</v>
      </c>
      <c r="E632" s="216" t="s">
        <v>841</v>
      </c>
      <c r="F632" s="217" t="s">
        <v>842</v>
      </c>
      <c r="G632" s="218" t="s">
        <v>201</v>
      </c>
      <c r="H632" s="219">
        <v>1.381</v>
      </c>
      <c r="I632" s="220"/>
      <c r="J632" s="221">
        <f>ROUND(I632*H632,2)</f>
        <v>0</v>
      </c>
      <c r="K632" s="217" t="s">
        <v>171</v>
      </c>
      <c r="L632" s="46"/>
      <c r="M632" s="222" t="s">
        <v>19</v>
      </c>
      <c r="N632" s="223" t="s">
        <v>42</v>
      </c>
      <c r="O632" s="87"/>
      <c r="P632" s="224">
        <f>O632*H632</f>
        <v>0</v>
      </c>
      <c r="Q632" s="224">
        <v>0</v>
      </c>
      <c r="R632" s="224">
        <f>Q632*H632</f>
        <v>0</v>
      </c>
      <c r="S632" s="224">
        <v>0</v>
      </c>
      <c r="T632" s="225">
        <f>S632*H632</f>
        <v>0</v>
      </c>
      <c r="U632" s="40"/>
      <c r="V632" s="40"/>
      <c r="W632" s="40"/>
      <c r="X632" s="40"/>
      <c r="Y632" s="40"/>
      <c r="Z632" s="40"/>
      <c r="AA632" s="40"/>
      <c r="AB632" s="40"/>
      <c r="AC632" s="40"/>
      <c r="AD632" s="40"/>
      <c r="AE632" s="40"/>
      <c r="AR632" s="226" t="s">
        <v>180</v>
      </c>
      <c r="AT632" s="226" t="s">
        <v>167</v>
      </c>
      <c r="AU632" s="226" t="s">
        <v>78</v>
      </c>
      <c r="AY632" s="19" t="s">
        <v>163</v>
      </c>
      <c r="BE632" s="227">
        <f>IF(N632="základní",J632,0)</f>
        <v>0</v>
      </c>
      <c r="BF632" s="227">
        <f>IF(N632="snížená",J632,0)</f>
        <v>0</v>
      </c>
      <c r="BG632" s="227">
        <f>IF(N632="zákl. přenesená",J632,0)</f>
        <v>0</v>
      </c>
      <c r="BH632" s="227">
        <f>IF(N632="sníž. přenesená",J632,0)</f>
        <v>0</v>
      </c>
      <c r="BI632" s="227">
        <f>IF(N632="nulová",J632,0)</f>
        <v>0</v>
      </c>
      <c r="BJ632" s="19" t="s">
        <v>172</v>
      </c>
      <c r="BK632" s="227">
        <f>ROUND(I632*H632,2)</f>
        <v>0</v>
      </c>
      <c r="BL632" s="19" t="s">
        <v>180</v>
      </c>
      <c r="BM632" s="226" t="s">
        <v>843</v>
      </c>
    </row>
    <row r="633" s="2" customFormat="1">
      <c r="A633" s="40"/>
      <c r="B633" s="41"/>
      <c r="C633" s="42"/>
      <c r="D633" s="228" t="s">
        <v>175</v>
      </c>
      <c r="E633" s="42"/>
      <c r="F633" s="229" t="s">
        <v>844</v>
      </c>
      <c r="G633" s="42"/>
      <c r="H633" s="42"/>
      <c r="I633" s="230"/>
      <c r="J633" s="42"/>
      <c r="K633" s="42"/>
      <c r="L633" s="46"/>
      <c r="M633" s="231"/>
      <c r="N633" s="232"/>
      <c r="O633" s="87"/>
      <c r="P633" s="87"/>
      <c r="Q633" s="87"/>
      <c r="R633" s="87"/>
      <c r="S633" s="87"/>
      <c r="T633" s="88"/>
      <c r="U633" s="40"/>
      <c r="V633" s="40"/>
      <c r="W633" s="40"/>
      <c r="X633" s="40"/>
      <c r="Y633" s="40"/>
      <c r="Z633" s="40"/>
      <c r="AA633" s="40"/>
      <c r="AB633" s="40"/>
      <c r="AC633" s="40"/>
      <c r="AD633" s="40"/>
      <c r="AE633" s="40"/>
      <c r="AT633" s="19" t="s">
        <v>175</v>
      </c>
      <c r="AU633" s="19" t="s">
        <v>78</v>
      </c>
    </row>
    <row r="634" s="2" customFormat="1" ht="24.15" customHeight="1">
      <c r="A634" s="40"/>
      <c r="B634" s="41"/>
      <c r="C634" s="215" t="s">
        <v>845</v>
      </c>
      <c r="D634" s="215" t="s">
        <v>167</v>
      </c>
      <c r="E634" s="216" t="s">
        <v>846</v>
      </c>
      <c r="F634" s="217" t="s">
        <v>847</v>
      </c>
      <c r="G634" s="218" t="s">
        <v>201</v>
      </c>
      <c r="H634" s="219">
        <v>1.381</v>
      </c>
      <c r="I634" s="220"/>
      <c r="J634" s="221">
        <f>ROUND(I634*H634,2)</f>
        <v>0</v>
      </c>
      <c r="K634" s="217" t="s">
        <v>171</v>
      </c>
      <c r="L634" s="46"/>
      <c r="M634" s="222" t="s">
        <v>19</v>
      </c>
      <c r="N634" s="223" t="s">
        <v>42</v>
      </c>
      <c r="O634" s="87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40"/>
      <c r="V634" s="40"/>
      <c r="W634" s="40"/>
      <c r="X634" s="40"/>
      <c r="Y634" s="40"/>
      <c r="Z634" s="40"/>
      <c r="AA634" s="40"/>
      <c r="AB634" s="40"/>
      <c r="AC634" s="40"/>
      <c r="AD634" s="40"/>
      <c r="AE634" s="40"/>
      <c r="AR634" s="226" t="s">
        <v>180</v>
      </c>
      <c r="AT634" s="226" t="s">
        <v>167</v>
      </c>
      <c r="AU634" s="226" t="s">
        <v>78</v>
      </c>
      <c r="AY634" s="19" t="s">
        <v>163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19" t="s">
        <v>172</v>
      </c>
      <c r="BK634" s="227">
        <f>ROUND(I634*H634,2)</f>
        <v>0</v>
      </c>
      <c r="BL634" s="19" t="s">
        <v>180</v>
      </c>
      <c r="BM634" s="226" t="s">
        <v>848</v>
      </c>
    </row>
    <row r="635" s="2" customFormat="1">
      <c r="A635" s="40"/>
      <c r="B635" s="41"/>
      <c r="C635" s="42"/>
      <c r="D635" s="228" t="s">
        <v>175</v>
      </c>
      <c r="E635" s="42"/>
      <c r="F635" s="229" t="s">
        <v>849</v>
      </c>
      <c r="G635" s="42"/>
      <c r="H635" s="42"/>
      <c r="I635" s="230"/>
      <c r="J635" s="42"/>
      <c r="K635" s="42"/>
      <c r="L635" s="46"/>
      <c r="M635" s="231"/>
      <c r="N635" s="232"/>
      <c r="O635" s="87"/>
      <c r="P635" s="87"/>
      <c r="Q635" s="87"/>
      <c r="R635" s="87"/>
      <c r="S635" s="87"/>
      <c r="T635" s="88"/>
      <c r="U635" s="40"/>
      <c r="V635" s="40"/>
      <c r="W635" s="40"/>
      <c r="X635" s="40"/>
      <c r="Y635" s="40"/>
      <c r="Z635" s="40"/>
      <c r="AA635" s="40"/>
      <c r="AB635" s="40"/>
      <c r="AC635" s="40"/>
      <c r="AD635" s="40"/>
      <c r="AE635" s="40"/>
      <c r="AT635" s="19" t="s">
        <v>175</v>
      </c>
      <c r="AU635" s="19" t="s">
        <v>78</v>
      </c>
    </row>
    <row r="636" s="12" customFormat="1" ht="22.8" customHeight="1">
      <c r="A636" s="12"/>
      <c r="B636" s="199"/>
      <c r="C636" s="200"/>
      <c r="D636" s="201" t="s">
        <v>68</v>
      </c>
      <c r="E636" s="213" t="s">
        <v>850</v>
      </c>
      <c r="F636" s="213" t="s">
        <v>851</v>
      </c>
      <c r="G636" s="200"/>
      <c r="H636" s="200"/>
      <c r="I636" s="203"/>
      <c r="J636" s="214">
        <f>BK636</f>
        <v>0</v>
      </c>
      <c r="K636" s="200"/>
      <c r="L636" s="205"/>
      <c r="M636" s="206"/>
      <c r="N636" s="207"/>
      <c r="O636" s="207"/>
      <c r="P636" s="208">
        <f>SUM(P637:P655)</f>
        <v>0</v>
      </c>
      <c r="Q636" s="207"/>
      <c r="R636" s="208">
        <f>SUM(R637:R655)</f>
        <v>0.13933429950000001</v>
      </c>
      <c r="S636" s="207"/>
      <c r="T636" s="209">
        <f>SUM(T637:T655)</f>
        <v>0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0" t="s">
        <v>78</v>
      </c>
      <c r="AT636" s="211" t="s">
        <v>68</v>
      </c>
      <c r="AU636" s="211" t="s">
        <v>76</v>
      </c>
      <c r="AY636" s="210" t="s">
        <v>163</v>
      </c>
      <c r="BK636" s="212">
        <f>SUM(BK637:BK655)</f>
        <v>0</v>
      </c>
    </row>
    <row r="637" s="2" customFormat="1" ht="21.75" customHeight="1">
      <c r="A637" s="40"/>
      <c r="B637" s="41"/>
      <c r="C637" s="215" t="s">
        <v>852</v>
      </c>
      <c r="D637" s="215" t="s">
        <v>167</v>
      </c>
      <c r="E637" s="216" t="s">
        <v>853</v>
      </c>
      <c r="F637" s="217" t="s">
        <v>854</v>
      </c>
      <c r="G637" s="218" t="s">
        <v>236</v>
      </c>
      <c r="H637" s="219">
        <v>3.2400000000000002</v>
      </c>
      <c r="I637" s="220"/>
      <c r="J637" s="221">
        <f>ROUND(I637*H637,2)</f>
        <v>0</v>
      </c>
      <c r="K637" s="217" t="s">
        <v>171</v>
      </c>
      <c r="L637" s="46"/>
      <c r="M637" s="222" t="s">
        <v>19</v>
      </c>
      <c r="N637" s="223" t="s">
        <v>42</v>
      </c>
      <c r="O637" s="87"/>
      <c r="P637" s="224">
        <f>O637*H637</f>
        <v>0</v>
      </c>
      <c r="Q637" s="224">
        <v>0.00026848749999999999</v>
      </c>
      <c r="R637" s="224">
        <f>Q637*H637</f>
        <v>0.00086989949999999999</v>
      </c>
      <c r="S637" s="224">
        <v>0</v>
      </c>
      <c r="T637" s="225">
        <f>S637*H637</f>
        <v>0</v>
      </c>
      <c r="U637" s="40"/>
      <c r="V637" s="40"/>
      <c r="W637" s="40"/>
      <c r="X637" s="40"/>
      <c r="Y637" s="40"/>
      <c r="Z637" s="40"/>
      <c r="AA637" s="40"/>
      <c r="AB637" s="40"/>
      <c r="AC637" s="40"/>
      <c r="AD637" s="40"/>
      <c r="AE637" s="40"/>
      <c r="AR637" s="226" t="s">
        <v>180</v>
      </c>
      <c r="AT637" s="226" t="s">
        <v>167</v>
      </c>
      <c r="AU637" s="226" t="s">
        <v>78</v>
      </c>
      <c r="AY637" s="19" t="s">
        <v>163</v>
      </c>
      <c r="BE637" s="227">
        <f>IF(N637="základní",J637,0)</f>
        <v>0</v>
      </c>
      <c r="BF637" s="227">
        <f>IF(N637="snížená",J637,0)</f>
        <v>0</v>
      </c>
      <c r="BG637" s="227">
        <f>IF(N637="zákl. přenesená",J637,0)</f>
        <v>0</v>
      </c>
      <c r="BH637" s="227">
        <f>IF(N637="sníž. přenesená",J637,0)</f>
        <v>0</v>
      </c>
      <c r="BI637" s="227">
        <f>IF(N637="nulová",J637,0)</f>
        <v>0</v>
      </c>
      <c r="BJ637" s="19" t="s">
        <v>172</v>
      </c>
      <c r="BK637" s="227">
        <f>ROUND(I637*H637,2)</f>
        <v>0</v>
      </c>
      <c r="BL637" s="19" t="s">
        <v>180</v>
      </c>
      <c r="BM637" s="226" t="s">
        <v>855</v>
      </c>
    </row>
    <row r="638" s="2" customFormat="1">
      <c r="A638" s="40"/>
      <c r="B638" s="41"/>
      <c r="C638" s="42"/>
      <c r="D638" s="228" t="s">
        <v>175</v>
      </c>
      <c r="E638" s="42"/>
      <c r="F638" s="229" t="s">
        <v>856</v>
      </c>
      <c r="G638" s="42"/>
      <c r="H638" s="42"/>
      <c r="I638" s="230"/>
      <c r="J638" s="42"/>
      <c r="K638" s="42"/>
      <c r="L638" s="46"/>
      <c r="M638" s="231"/>
      <c r="N638" s="232"/>
      <c r="O638" s="87"/>
      <c r="P638" s="87"/>
      <c r="Q638" s="87"/>
      <c r="R638" s="87"/>
      <c r="S638" s="87"/>
      <c r="T638" s="88"/>
      <c r="U638" s="40"/>
      <c r="V638" s="40"/>
      <c r="W638" s="40"/>
      <c r="X638" s="40"/>
      <c r="Y638" s="40"/>
      <c r="Z638" s="40"/>
      <c r="AA638" s="40"/>
      <c r="AB638" s="40"/>
      <c r="AC638" s="40"/>
      <c r="AD638" s="40"/>
      <c r="AE638" s="40"/>
      <c r="AT638" s="19" t="s">
        <v>175</v>
      </c>
      <c r="AU638" s="19" t="s">
        <v>78</v>
      </c>
    </row>
    <row r="639" s="13" customFormat="1">
      <c r="A639" s="13"/>
      <c r="B639" s="233"/>
      <c r="C639" s="234"/>
      <c r="D639" s="235" t="s">
        <v>177</v>
      </c>
      <c r="E639" s="236" t="s">
        <v>19</v>
      </c>
      <c r="F639" s="237" t="s">
        <v>857</v>
      </c>
      <c r="G639" s="234"/>
      <c r="H639" s="238">
        <v>3.2400000000000002</v>
      </c>
      <c r="I639" s="239"/>
      <c r="J639" s="234"/>
      <c r="K639" s="234"/>
      <c r="L639" s="240"/>
      <c r="M639" s="241"/>
      <c r="N639" s="242"/>
      <c r="O639" s="242"/>
      <c r="P639" s="242"/>
      <c r="Q639" s="242"/>
      <c r="R639" s="242"/>
      <c r="S639" s="242"/>
      <c r="T639" s="243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44" t="s">
        <v>177</v>
      </c>
      <c r="AU639" s="244" t="s">
        <v>78</v>
      </c>
      <c r="AV639" s="13" t="s">
        <v>78</v>
      </c>
      <c r="AW639" s="13" t="s">
        <v>31</v>
      </c>
      <c r="AX639" s="13" t="s">
        <v>69</v>
      </c>
      <c r="AY639" s="244" t="s">
        <v>163</v>
      </c>
    </row>
    <row r="640" s="14" customFormat="1">
      <c r="A640" s="14"/>
      <c r="B640" s="245"/>
      <c r="C640" s="246"/>
      <c r="D640" s="235" t="s">
        <v>177</v>
      </c>
      <c r="E640" s="247" t="s">
        <v>19</v>
      </c>
      <c r="F640" s="248" t="s">
        <v>179</v>
      </c>
      <c r="G640" s="246"/>
      <c r="H640" s="249">
        <v>3.2400000000000002</v>
      </c>
      <c r="I640" s="250"/>
      <c r="J640" s="246"/>
      <c r="K640" s="246"/>
      <c r="L640" s="251"/>
      <c r="M640" s="252"/>
      <c r="N640" s="253"/>
      <c r="O640" s="253"/>
      <c r="P640" s="253"/>
      <c r="Q640" s="253"/>
      <c r="R640" s="253"/>
      <c r="S640" s="253"/>
      <c r="T640" s="254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5" t="s">
        <v>177</v>
      </c>
      <c r="AU640" s="255" t="s">
        <v>78</v>
      </c>
      <c r="AV640" s="14" t="s">
        <v>173</v>
      </c>
      <c r="AW640" s="14" t="s">
        <v>31</v>
      </c>
      <c r="AX640" s="14" t="s">
        <v>76</v>
      </c>
      <c r="AY640" s="255" t="s">
        <v>163</v>
      </c>
    </row>
    <row r="641" s="2" customFormat="1" ht="16.5" customHeight="1">
      <c r="A641" s="40"/>
      <c r="B641" s="41"/>
      <c r="C641" s="267" t="s">
        <v>858</v>
      </c>
      <c r="D641" s="267" t="s">
        <v>212</v>
      </c>
      <c r="E641" s="268" t="s">
        <v>859</v>
      </c>
      <c r="F641" s="269" t="s">
        <v>860</v>
      </c>
      <c r="G641" s="270" t="s">
        <v>236</v>
      </c>
      <c r="H641" s="271">
        <v>3.2400000000000002</v>
      </c>
      <c r="I641" s="272"/>
      <c r="J641" s="273">
        <f>ROUND(I641*H641,2)</f>
        <v>0</v>
      </c>
      <c r="K641" s="269" t="s">
        <v>171</v>
      </c>
      <c r="L641" s="274"/>
      <c r="M641" s="275" t="s">
        <v>19</v>
      </c>
      <c r="N641" s="276" t="s">
        <v>42</v>
      </c>
      <c r="O641" s="87"/>
      <c r="P641" s="224">
        <f>O641*H641</f>
        <v>0</v>
      </c>
      <c r="Q641" s="224">
        <v>0.036810000000000002</v>
      </c>
      <c r="R641" s="224">
        <f>Q641*H641</f>
        <v>0.11926440000000002</v>
      </c>
      <c r="S641" s="224">
        <v>0</v>
      </c>
      <c r="T641" s="225">
        <f>S641*H641</f>
        <v>0</v>
      </c>
      <c r="U641" s="40"/>
      <c r="V641" s="40"/>
      <c r="W641" s="40"/>
      <c r="X641" s="40"/>
      <c r="Y641" s="40"/>
      <c r="Z641" s="40"/>
      <c r="AA641" s="40"/>
      <c r="AB641" s="40"/>
      <c r="AC641" s="40"/>
      <c r="AD641" s="40"/>
      <c r="AE641" s="40"/>
      <c r="AR641" s="226" t="s">
        <v>388</v>
      </c>
      <c r="AT641" s="226" t="s">
        <v>212</v>
      </c>
      <c r="AU641" s="226" t="s">
        <v>78</v>
      </c>
      <c r="AY641" s="19" t="s">
        <v>163</v>
      </c>
      <c r="BE641" s="227">
        <f>IF(N641="základní",J641,0)</f>
        <v>0</v>
      </c>
      <c r="BF641" s="227">
        <f>IF(N641="snížená",J641,0)</f>
        <v>0</v>
      </c>
      <c r="BG641" s="227">
        <f>IF(N641="zákl. přenesená",J641,0)</f>
        <v>0</v>
      </c>
      <c r="BH641" s="227">
        <f>IF(N641="sníž. přenesená",J641,0)</f>
        <v>0</v>
      </c>
      <c r="BI641" s="227">
        <f>IF(N641="nulová",J641,0)</f>
        <v>0</v>
      </c>
      <c r="BJ641" s="19" t="s">
        <v>172</v>
      </c>
      <c r="BK641" s="227">
        <f>ROUND(I641*H641,2)</f>
        <v>0</v>
      </c>
      <c r="BL641" s="19" t="s">
        <v>180</v>
      </c>
      <c r="BM641" s="226" t="s">
        <v>861</v>
      </c>
    </row>
    <row r="642" s="13" customFormat="1">
      <c r="A642" s="13"/>
      <c r="B642" s="233"/>
      <c r="C642" s="234"/>
      <c r="D642" s="235" t="s">
        <v>177</v>
      </c>
      <c r="E642" s="236" t="s">
        <v>19</v>
      </c>
      <c r="F642" s="237" t="s">
        <v>857</v>
      </c>
      <c r="G642" s="234"/>
      <c r="H642" s="238">
        <v>3.2400000000000002</v>
      </c>
      <c r="I642" s="239"/>
      <c r="J642" s="234"/>
      <c r="K642" s="234"/>
      <c r="L642" s="240"/>
      <c r="M642" s="241"/>
      <c r="N642" s="242"/>
      <c r="O642" s="242"/>
      <c r="P642" s="242"/>
      <c r="Q642" s="242"/>
      <c r="R642" s="242"/>
      <c r="S642" s="242"/>
      <c r="T642" s="243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44" t="s">
        <v>177</v>
      </c>
      <c r="AU642" s="244" t="s">
        <v>78</v>
      </c>
      <c r="AV642" s="13" t="s">
        <v>78</v>
      </c>
      <c r="AW642" s="13" t="s">
        <v>31</v>
      </c>
      <c r="AX642" s="13" t="s">
        <v>69</v>
      </c>
      <c r="AY642" s="244" t="s">
        <v>163</v>
      </c>
    </row>
    <row r="643" s="14" customFormat="1">
      <c r="A643" s="14"/>
      <c r="B643" s="245"/>
      <c r="C643" s="246"/>
      <c r="D643" s="235" t="s">
        <v>177</v>
      </c>
      <c r="E643" s="247" t="s">
        <v>19</v>
      </c>
      <c r="F643" s="248" t="s">
        <v>179</v>
      </c>
      <c r="G643" s="246"/>
      <c r="H643" s="249">
        <v>3.2400000000000002</v>
      </c>
      <c r="I643" s="250"/>
      <c r="J643" s="246"/>
      <c r="K643" s="246"/>
      <c r="L643" s="251"/>
      <c r="M643" s="252"/>
      <c r="N643" s="253"/>
      <c r="O643" s="253"/>
      <c r="P643" s="253"/>
      <c r="Q643" s="253"/>
      <c r="R643" s="253"/>
      <c r="S643" s="253"/>
      <c r="T643" s="254"/>
      <c r="U643" s="14"/>
      <c r="V643" s="14"/>
      <c r="W643" s="14"/>
      <c r="X643" s="14"/>
      <c r="Y643" s="14"/>
      <c r="Z643" s="14"/>
      <c r="AA643" s="14"/>
      <c r="AB643" s="14"/>
      <c r="AC643" s="14"/>
      <c r="AD643" s="14"/>
      <c r="AE643" s="14"/>
      <c r="AT643" s="255" t="s">
        <v>177</v>
      </c>
      <c r="AU643" s="255" t="s">
        <v>78</v>
      </c>
      <c r="AV643" s="14" t="s">
        <v>173</v>
      </c>
      <c r="AW643" s="14" t="s">
        <v>31</v>
      </c>
      <c r="AX643" s="14" t="s">
        <v>76</v>
      </c>
      <c r="AY643" s="255" t="s">
        <v>163</v>
      </c>
    </row>
    <row r="644" s="2" customFormat="1" ht="24.15" customHeight="1">
      <c r="A644" s="40"/>
      <c r="B644" s="41"/>
      <c r="C644" s="215" t="s">
        <v>862</v>
      </c>
      <c r="D644" s="215" t="s">
        <v>167</v>
      </c>
      <c r="E644" s="216" t="s">
        <v>863</v>
      </c>
      <c r="F644" s="217" t="s">
        <v>864</v>
      </c>
      <c r="G644" s="218" t="s">
        <v>522</v>
      </c>
      <c r="H644" s="219">
        <v>2</v>
      </c>
      <c r="I644" s="220"/>
      <c r="J644" s="221">
        <f>ROUND(I644*H644,2)</f>
        <v>0</v>
      </c>
      <c r="K644" s="217" t="s">
        <v>360</v>
      </c>
      <c r="L644" s="46"/>
      <c r="M644" s="222" t="s">
        <v>19</v>
      </c>
      <c r="N644" s="223" t="s">
        <v>42</v>
      </c>
      <c r="O644" s="87"/>
      <c r="P644" s="224">
        <f>O644*H644</f>
        <v>0</v>
      </c>
      <c r="Q644" s="224">
        <v>0</v>
      </c>
      <c r="R644" s="224">
        <f>Q644*H644</f>
        <v>0</v>
      </c>
      <c r="S644" s="224">
        <v>0</v>
      </c>
      <c r="T644" s="225">
        <f>S644*H644</f>
        <v>0</v>
      </c>
      <c r="U644" s="40"/>
      <c r="V644" s="40"/>
      <c r="W644" s="40"/>
      <c r="X644" s="40"/>
      <c r="Y644" s="40"/>
      <c r="Z644" s="40"/>
      <c r="AA644" s="40"/>
      <c r="AB644" s="40"/>
      <c r="AC644" s="40"/>
      <c r="AD644" s="40"/>
      <c r="AE644" s="40"/>
      <c r="AR644" s="226" t="s">
        <v>180</v>
      </c>
      <c r="AT644" s="226" t="s">
        <v>167</v>
      </c>
      <c r="AU644" s="226" t="s">
        <v>78</v>
      </c>
      <c r="AY644" s="19" t="s">
        <v>163</v>
      </c>
      <c r="BE644" s="227">
        <f>IF(N644="základní",J644,0)</f>
        <v>0</v>
      </c>
      <c r="BF644" s="227">
        <f>IF(N644="snížená",J644,0)</f>
        <v>0</v>
      </c>
      <c r="BG644" s="227">
        <f>IF(N644="zákl. přenesená",J644,0)</f>
        <v>0</v>
      </c>
      <c r="BH644" s="227">
        <f>IF(N644="sníž. přenesená",J644,0)</f>
        <v>0</v>
      </c>
      <c r="BI644" s="227">
        <f>IF(N644="nulová",J644,0)</f>
        <v>0</v>
      </c>
      <c r="BJ644" s="19" t="s">
        <v>172</v>
      </c>
      <c r="BK644" s="227">
        <f>ROUND(I644*H644,2)</f>
        <v>0</v>
      </c>
      <c r="BL644" s="19" t="s">
        <v>180</v>
      </c>
      <c r="BM644" s="226" t="s">
        <v>865</v>
      </c>
    </row>
    <row r="645" s="2" customFormat="1">
      <c r="A645" s="40"/>
      <c r="B645" s="41"/>
      <c r="C645" s="42"/>
      <c r="D645" s="228" t="s">
        <v>175</v>
      </c>
      <c r="E645" s="42"/>
      <c r="F645" s="229" t="s">
        <v>866</v>
      </c>
      <c r="G645" s="42"/>
      <c r="H645" s="42"/>
      <c r="I645" s="230"/>
      <c r="J645" s="42"/>
      <c r="K645" s="42"/>
      <c r="L645" s="46"/>
      <c r="M645" s="231"/>
      <c r="N645" s="232"/>
      <c r="O645" s="87"/>
      <c r="P645" s="87"/>
      <c r="Q645" s="87"/>
      <c r="R645" s="87"/>
      <c r="S645" s="87"/>
      <c r="T645" s="88"/>
      <c r="U645" s="40"/>
      <c r="V645" s="40"/>
      <c r="W645" s="40"/>
      <c r="X645" s="40"/>
      <c r="Y645" s="40"/>
      <c r="Z645" s="40"/>
      <c r="AA645" s="40"/>
      <c r="AB645" s="40"/>
      <c r="AC645" s="40"/>
      <c r="AD645" s="40"/>
      <c r="AE645" s="40"/>
      <c r="AT645" s="19" t="s">
        <v>175</v>
      </c>
      <c r="AU645" s="19" t="s">
        <v>78</v>
      </c>
    </row>
    <row r="646" s="16" customFormat="1">
      <c r="A646" s="16"/>
      <c r="B646" s="277"/>
      <c r="C646" s="278"/>
      <c r="D646" s="235" t="s">
        <v>177</v>
      </c>
      <c r="E646" s="279" t="s">
        <v>19</v>
      </c>
      <c r="F646" s="280" t="s">
        <v>867</v>
      </c>
      <c r="G646" s="278"/>
      <c r="H646" s="279" t="s">
        <v>19</v>
      </c>
      <c r="I646" s="281"/>
      <c r="J646" s="278"/>
      <c r="K646" s="278"/>
      <c r="L646" s="282"/>
      <c r="M646" s="283"/>
      <c r="N646" s="284"/>
      <c r="O646" s="284"/>
      <c r="P646" s="284"/>
      <c r="Q646" s="284"/>
      <c r="R646" s="284"/>
      <c r="S646" s="284"/>
      <c r="T646" s="285"/>
      <c r="U646" s="16"/>
      <c r="V646" s="16"/>
      <c r="W646" s="16"/>
      <c r="X646" s="16"/>
      <c r="Y646" s="16"/>
      <c r="Z646" s="16"/>
      <c r="AA646" s="16"/>
      <c r="AB646" s="16"/>
      <c r="AC646" s="16"/>
      <c r="AD646" s="16"/>
      <c r="AE646" s="16"/>
      <c r="AT646" s="286" t="s">
        <v>177</v>
      </c>
      <c r="AU646" s="286" t="s">
        <v>78</v>
      </c>
      <c r="AV646" s="16" t="s">
        <v>76</v>
      </c>
      <c r="AW646" s="16" t="s">
        <v>31</v>
      </c>
      <c r="AX646" s="16" t="s">
        <v>69</v>
      </c>
      <c r="AY646" s="286" t="s">
        <v>163</v>
      </c>
    </row>
    <row r="647" s="13" customFormat="1">
      <c r="A647" s="13"/>
      <c r="B647" s="233"/>
      <c r="C647" s="234"/>
      <c r="D647" s="235" t="s">
        <v>177</v>
      </c>
      <c r="E647" s="236" t="s">
        <v>19</v>
      </c>
      <c r="F647" s="237" t="s">
        <v>868</v>
      </c>
      <c r="G647" s="234"/>
      <c r="H647" s="238">
        <v>2</v>
      </c>
      <c r="I647" s="239"/>
      <c r="J647" s="234"/>
      <c r="K647" s="234"/>
      <c r="L647" s="240"/>
      <c r="M647" s="241"/>
      <c r="N647" s="242"/>
      <c r="O647" s="242"/>
      <c r="P647" s="242"/>
      <c r="Q647" s="242"/>
      <c r="R647" s="242"/>
      <c r="S647" s="242"/>
      <c r="T647" s="243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44" t="s">
        <v>177</v>
      </c>
      <c r="AU647" s="244" t="s">
        <v>78</v>
      </c>
      <c r="AV647" s="13" t="s">
        <v>78</v>
      </c>
      <c r="AW647" s="13" t="s">
        <v>31</v>
      </c>
      <c r="AX647" s="13" t="s">
        <v>69</v>
      </c>
      <c r="AY647" s="244" t="s">
        <v>163</v>
      </c>
    </row>
    <row r="648" s="14" customFormat="1">
      <c r="A648" s="14"/>
      <c r="B648" s="245"/>
      <c r="C648" s="246"/>
      <c r="D648" s="235" t="s">
        <v>177</v>
      </c>
      <c r="E648" s="247" t="s">
        <v>19</v>
      </c>
      <c r="F648" s="248" t="s">
        <v>179</v>
      </c>
      <c r="G648" s="246"/>
      <c r="H648" s="249">
        <v>2</v>
      </c>
      <c r="I648" s="250"/>
      <c r="J648" s="246"/>
      <c r="K648" s="246"/>
      <c r="L648" s="251"/>
      <c r="M648" s="252"/>
      <c r="N648" s="253"/>
      <c r="O648" s="253"/>
      <c r="P648" s="253"/>
      <c r="Q648" s="253"/>
      <c r="R648" s="253"/>
      <c r="S648" s="253"/>
      <c r="T648" s="254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5" t="s">
        <v>177</v>
      </c>
      <c r="AU648" s="255" t="s">
        <v>78</v>
      </c>
      <c r="AV648" s="14" t="s">
        <v>173</v>
      </c>
      <c r="AW648" s="14" t="s">
        <v>31</v>
      </c>
      <c r="AX648" s="14" t="s">
        <v>76</v>
      </c>
      <c r="AY648" s="255" t="s">
        <v>163</v>
      </c>
    </row>
    <row r="649" s="2" customFormat="1" ht="16.5" customHeight="1">
      <c r="A649" s="40"/>
      <c r="B649" s="41"/>
      <c r="C649" s="267" t="s">
        <v>869</v>
      </c>
      <c r="D649" s="267" t="s">
        <v>212</v>
      </c>
      <c r="E649" s="268" t="s">
        <v>870</v>
      </c>
      <c r="F649" s="269" t="s">
        <v>871</v>
      </c>
      <c r="G649" s="270" t="s">
        <v>320</v>
      </c>
      <c r="H649" s="271">
        <v>2.3999999999999999</v>
      </c>
      <c r="I649" s="272"/>
      <c r="J649" s="273">
        <f>ROUND(I649*H649,2)</f>
        <v>0</v>
      </c>
      <c r="K649" s="269" t="s">
        <v>171</v>
      </c>
      <c r="L649" s="274"/>
      <c r="M649" s="275" t="s">
        <v>19</v>
      </c>
      <c r="N649" s="276" t="s">
        <v>42</v>
      </c>
      <c r="O649" s="87"/>
      <c r="P649" s="224">
        <f>O649*H649</f>
        <v>0</v>
      </c>
      <c r="Q649" s="224">
        <v>0.0080000000000000002</v>
      </c>
      <c r="R649" s="224">
        <f>Q649*H649</f>
        <v>0.019199999999999998</v>
      </c>
      <c r="S649" s="224">
        <v>0</v>
      </c>
      <c r="T649" s="225">
        <f>S649*H649</f>
        <v>0</v>
      </c>
      <c r="U649" s="40"/>
      <c r="V649" s="40"/>
      <c r="W649" s="40"/>
      <c r="X649" s="40"/>
      <c r="Y649" s="40"/>
      <c r="Z649" s="40"/>
      <c r="AA649" s="40"/>
      <c r="AB649" s="40"/>
      <c r="AC649" s="40"/>
      <c r="AD649" s="40"/>
      <c r="AE649" s="40"/>
      <c r="AR649" s="226" t="s">
        <v>388</v>
      </c>
      <c r="AT649" s="226" t="s">
        <v>212</v>
      </c>
      <c r="AU649" s="226" t="s">
        <v>78</v>
      </c>
      <c r="AY649" s="19" t="s">
        <v>163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19" t="s">
        <v>172</v>
      </c>
      <c r="BK649" s="227">
        <f>ROUND(I649*H649,2)</f>
        <v>0</v>
      </c>
      <c r="BL649" s="19" t="s">
        <v>180</v>
      </c>
      <c r="BM649" s="226" t="s">
        <v>872</v>
      </c>
    </row>
    <row r="650" s="13" customFormat="1">
      <c r="A650" s="13"/>
      <c r="B650" s="233"/>
      <c r="C650" s="234"/>
      <c r="D650" s="235" t="s">
        <v>177</v>
      </c>
      <c r="E650" s="236" t="s">
        <v>19</v>
      </c>
      <c r="F650" s="237" t="s">
        <v>873</v>
      </c>
      <c r="G650" s="234"/>
      <c r="H650" s="238">
        <v>2.3999999999999999</v>
      </c>
      <c r="I650" s="239"/>
      <c r="J650" s="234"/>
      <c r="K650" s="234"/>
      <c r="L650" s="240"/>
      <c r="M650" s="241"/>
      <c r="N650" s="242"/>
      <c r="O650" s="242"/>
      <c r="P650" s="242"/>
      <c r="Q650" s="242"/>
      <c r="R650" s="242"/>
      <c r="S650" s="242"/>
      <c r="T650" s="243"/>
      <c r="U650" s="13"/>
      <c r="V650" s="13"/>
      <c r="W650" s="13"/>
      <c r="X650" s="13"/>
      <c r="Y650" s="13"/>
      <c r="Z650" s="13"/>
      <c r="AA650" s="13"/>
      <c r="AB650" s="13"/>
      <c r="AC650" s="13"/>
      <c r="AD650" s="13"/>
      <c r="AE650" s="13"/>
      <c r="AT650" s="244" t="s">
        <v>177</v>
      </c>
      <c r="AU650" s="244" t="s">
        <v>78</v>
      </c>
      <c r="AV650" s="13" t="s">
        <v>78</v>
      </c>
      <c r="AW650" s="13" t="s">
        <v>31</v>
      </c>
      <c r="AX650" s="13" t="s">
        <v>69</v>
      </c>
      <c r="AY650" s="244" t="s">
        <v>163</v>
      </c>
    </row>
    <row r="651" s="14" customFormat="1">
      <c r="A651" s="14"/>
      <c r="B651" s="245"/>
      <c r="C651" s="246"/>
      <c r="D651" s="235" t="s">
        <v>177</v>
      </c>
      <c r="E651" s="247" t="s">
        <v>19</v>
      </c>
      <c r="F651" s="248" t="s">
        <v>179</v>
      </c>
      <c r="G651" s="246"/>
      <c r="H651" s="249">
        <v>2.3999999999999999</v>
      </c>
      <c r="I651" s="250"/>
      <c r="J651" s="246"/>
      <c r="K651" s="246"/>
      <c r="L651" s="251"/>
      <c r="M651" s="252"/>
      <c r="N651" s="253"/>
      <c r="O651" s="253"/>
      <c r="P651" s="253"/>
      <c r="Q651" s="253"/>
      <c r="R651" s="253"/>
      <c r="S651" s="253"/>
      <c r="T651" s="254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5" t="s">
        <v>177</v>
      </c>
      <c r="AU651" s="255" t="s">
        <v>78</v>
      </c>
      <c r="AV651" s="14" t="s">
        <v>173</v>
      </c>
      <c r="AW651" s="14" t="s">
        <v>31</v>
      </c>
      <c r="AX651" s="14" t="s">
        <v>76</v>
      </c>
      <c r="AY651" s="255" t="s">
        <v>163</v>
      </c>
    </row>
    <row r="652" s="2" customFormat="1" ht="24.15" customHeight="1">
      <c r="A652" s="40"/>
      <c r="B652" s="41"/>
      <c r="C652" s="215" t="s">
        <v>874</v>
      </c>
      <c r="D652" s="215" t="s">
        <v>167</v>
      </c>
      <c r="E652" s="216" t="s">
        <v>875</v>
      </c>
      <c r="F652" s="217" t="s">
        <v>876</v>
      </c>
      <c r="G652" s="218" t="s">
        <v>201</v>
      </c>
      <c r="H652" s="219">
        <v>0.13900000000000001</v>
      </c>
      <c r="I652" s="220"/>
      <c r="J652" s="221">
        <f>ROUND(I652*H652,2)</f>
        <v>0</v>
      </c>
      <c r="K652" s="217" t="s">
        <v>171</v>
      </c>
      <c r="L652" s="46"/>
      <c r="M652" s="222" t="s">
        <v>19</v>
      </c>
      <c r="N652" s="223" t="s">
        <v>42</v>
      </c>
      <c r="O652" s="87"/>
      <c r="P652" s="224">
        <f>O652*H652</f>
        <v>0</v>
      </c>
      <c r="Q652" s="224">
        <v>0</v>
      </c>
      <c r="R652" s="224">
        <f>Q652*H652</f>
        <v>0</v>
      </c>
      <c r="S652" s="224">
        <v>0</v>
      </c>
      <c r="T652" s="225">
        <f>S652*H652</f>
        <v>0</v>
      </c>
      <c r="U652" s="40"/>
      <c r="V652" s="40"/>
      <c r="W652" s="40"/>
      <c r="X652" s="40"/>
      <c r="Y652" s="40"/>
      <c r="Z652" s="40"/>
      <c r="AA652" s="40"/>
      <c r="AB652" s="40"/>
      <c r="AC652" s="40"/>
      <c r="AD652" s="40"/>
      <c r="AE652" s="40"/>
      <c r="AR652" s="226" t="s">
        <v>180</v>
      </c>
      <c r="AT652" s="226" t="s">
        <v>167</v>
      </c>
      <c r="AU652" s="226" t="s">
        <v>78</v>
      </c>
      <c r="AY652" s="19" t="s">
        <v>163</v>
      </c>
      <c r="BE652" s="227">
        <f>IF(N652="základní",J652,0)</f>
        <v>0</v>
      </c>
      <c r="BF652" s="227">
        <f>IF(N652="snížená",J652,0)</f>
        <v>0</v>
      </c>
      <c r="BG652" s="227">
        <f>IF(N652="zákl. přenesená",J652,0)</f>
        <v>0</v>
      </c>
      <c r="BH652" s="227">
        <f>IF(N652="sníž. přenesená",J652,0)</f>
        <v>0</v>
      </c>
      <c r="BI652" s="227">
        <f>IF(N652="nulová",J652,0)</f>
        <v>0</v>
      </c>
      <c r="BJ652" s="19" t="s">
        <v>172</v>
      </c>
      <c r="BK652" s="227">
        <f>ROUND(I652*H652,2)</f>
        <v>0</v>
      </c>
      <c r="BL652" s="19" t="s">
        <v>180</v>
      </c>
      <c r="BM652" s="226" t="s">
        <v>877</v>
      </c>
    </row>
    <row r="653" s="2" customFormat="1">
      <c r="A653" s="40"/>
      <c r="B653" s="41"/>
      <c r="C653" s="42"/>
      <c r="D653" s="228" t="s">
        <v>175</v>
      </c>
      <c r="E653" s="42"/>
      <c r="F653" s="229" t="s">
        <v>878</v>
      </c>
      <c r="G653" s="42"/>
      <c r="H653" s="42"/>
      <c r="I653" s="230"/>
      <c r="J653" s="42"/>
      <c r="K653" s="42"/>
      <c r="L653" s="46"/>
      <c r="M653" s="231"/>
      <c r="N653" s="232"/>
      <c r="O653" s="87"/>
      <c r="P653" s="87"/>
      <c r="Q653" s="87"/>
      <c r="R653" s="87"/>
      <c r="S653" s="87"/>
      <c r="T653" s="88"/>
      <c r="U653" s="40"/>
      <c r="V653" s="40"/>
      <c r="W653" s="40"/>
      <c r="X653" s="40"/>
      <c r="Y653" s="40"/>
      <c r="Z653" s="40"/>
      <c r="AA653" s="40"/>
      <c r="AB653" s="40"/>
      <c r="AC653" s="40"/>
      <c r="AD653" s="40"/>
      <c r="AE653" s="40"/>
      <c r="AT653" s="19" t="s">
        <v>175</v>
      </c>
      <c r="AU653" s="19" t="s">
        <v>78</v>
      </c>
    </row>
    <row r="654" s="2" customFormat="1" ht="24.15" customHeight="1">
      <c r="A654" s="40"/>
      <c r="B654" s="41"/>
      <c r="C654" s="215" t="s">
        <v>879</v>
      </c>
      <c r="D654" s="215" t="s">
        <v>167</v>
      </c>
      <c r="E654" s="216" t="s">
        <v>880</v>
      </c>
      <c r="F654" s="217" t="s">
        <v>881</v>
      </c>
      <c r="G654" s="218" t="s">
        <v>201</v>
      </c>
      <c r="H654" s="219">
        <v>0.13900000000000001</v>
      </c>
      <c r="I654" s="220"/>
      <c r="J654" s="221">
        <f>ROUND(I654*H654,2)</f>
        <v>0</v>
      </c>
      <c r="K654" s="217" t="s">
        <v>171</v>
      </c>
      <c r="L654" s="46"/>
      <c r="M654" s="222" t="s">
        <v>19</v>
      </c>
      <c r="N654" s="223" t="s">
        <v>42</v>
      </c>
      <c r="O654" s="87"/>
      <c r="P654" s="224">
        <f>O654*H654</f>
        <v>0</v>
      </c>
      <c r="Q654" s="224">
        <v>0</v>
      </c>
      <c r="R654" s="224">
        <f>Q654*H654</f>
        <v>0</v>
      </c>
      <c r="S654" s="224">
        <v>0</v>
      </c>
      <c r="T654" s="225">
        <f>S654*H654</f>
        <v>0</v>
      </c>
      <c r="U654" s="40"/>
      <c r="V654" s="40"/>
      <c r="W654" s="40"/>
      <c r="X654" s="40"/>
      <c r="Y654" s="40"/>
      <c r="Z654" s="40"/>
      <c r="AA654" s="40"/>
      <c r="AB654" s="40"/>
      <c r="AC654" s="40"/>
      <c r="AD654" s="40"/>
      <c r="AE654" s="40"/>
      <c r="AR654" s="226" t="s">
        <v>180</v>
      </c>
      <c r="AT654" s="226" t="s">
        <v>167</v>
      </c>
      <c r="AU654" s="226" t="s">
        <v>78</v>
      </c>
      <c r="AY654" s="19" t="s">
        <v>163</v>
      </c>
      <c r="BE654" s="227">
        <f>IF(N654="základní",J654,0)</f>
        <v>0</v>
      </c>
      <c r="BF654" s="227">
        <f>IF(N654="snížená",J654,0)</f>
        <v>0</v>
      </c>
      <c r="BG654" s="227">
        <f>IF(N654="zákl. přenesená",J654,0)</f>
        <v>0</v>
      </c>
      <c r="BH654" s="227">
        <f>IF(N654="sníž. přenesená",J654,0)</f>
        <v>0</v>
      </c>
      <c r="BI654" s="227">
        <f>IF(N654="nulová",J654,0)</f>
        <v>0</v>
      </c>
      <c r="BJ654" s="19" t="s">
        <v>172</v>
      </c>
      <c r="BK654" s="227">
        <f>ROUND(I654*H654,2)</f>
        <v>0</v>
      </c>
      <c r="BL654" s="19" t="s">
        <v>180</v>
      </c>
      <c r="BM654" s="226" t="s">
        <v>882</v>
      </c>
    </row>
    <row r="655" s="2" customFormat="1">
      <c r="A655" s="40"/>
      <c r="B655" s="41"/>
      <c r="C655" s="42"/>
      <c r="D655" s="228" t="s">
        <v>175</v>
      </c>
      <c r="E655" s="42"/>
      <c r="F655" s="229" t="s">
        <v>883</v>
      </c>
      <c r="G655" s="42"/>
      <c r="H655" s="42"/>
      <c r="I655" s="230"/>
      <c r="J655" s="42"/>
      <c r="K655" s="42"/>
      <c r="L655" s="46"/>
      <c r="M655" s="231"/>
      <c r="N655" s="232"/>
      <c r="O655" s="87"/>
      <c r="P655" s="87"/>
      <c r="Q655" s="87"/>
      <c r="R655" s="87"/>
      <c r="S655" s="87"/>
      <c r="T655" s="88"/>
      <c r="U655" s="40"/>
      <c r="V655" s="40"/>
      <c r="W655" s="40"/>
      <c r="X655" s="40"/>
      <c r="Y655" s="40"/>
      <c r="Z655" s="40"/>
      <c r="AA655" s="40"/>
      <c r="AB655" s="40"/>
      <c r="AC655" s="40"/>
      <c r="AD655" s="40"/>
      <c r="AE655" s="40"/>
      <c r="AT655" s="19" t="s">
        <v>175</v>
      </c>
      <c r="AU655" s="19" t="s">
        <v>78</v>
      </c>
    </row>
    <row r="656" s="12" customFormat="1" ht="22.8" customHeight="1">
      <c r="A656" s="12"/>
      <c r="B656" s="199"/>
      <c r="C656" s="200"/>
      <c r="D656" s="201" t="s">
        <v>68</v>
      </c>
      <c r="E656" s="213" t="s">
        <v>884</v>
      </c>
      <c r="F656" s="213" t="s">
        <v>885</v>
      </c>
      <c r="G656" s="200"/>
      <c r="H656" s="200"/>
      <c r="I656" s="203"/>
      <c r="J656" s="214">
        <f>BK656</f>
        <v>0</v>
      </c>
      <c r="K656" s="200"/>
      <c r="L656" s="205"/>
      <c r="M656" s="206"/>
      <c r="N656" s="207"/>
      <c r="O656" s="207"/>
      <c r="P656" s="208">
        <f>SUM(P657:P669)</f>
        <v>0</v>
      </c>
      <c r="Q656" s="207"/>
      <c r="R656" s="208">
        <f>SUM(R657:R669)</f>
        <v>0.052999999999999998</v>
      </c>
      <c r="S656" s="207"/>
      <c r="T656" s="209">
        <f>SUM(T657:T669)</f>
        <v>0</v>
      </c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R656" s="210" t="s">
        <v>78</v>
      </c>
      <c r="AT656" s="211" t="s">
        <v>68</v>
      </c>
      <c r="AU656" s="211" t="s">
        <v>76</v>
      </c>
      <c r="AY656" s="210" t="s">
        <v>163</v>
      </c>
      <c r="BK656" s="212">
        <f>SUM(BK657:BK669)</f>
        <v>0</v>
      </c>
    </row>
    <row r="657" s="2" customFormat="1" ht="21.75" customHeight="1">
      <c r="A657" s="40"/>
      <c r="B657" s="41"/>
      <c r="C657" s="215" t="s">
        <v>886</v>
      </c>
      <c r="D657" s="215" t="s">
        <v>167</v>
      </c>
      <c r="E657" s="216" t="s">
        <v>887</v>
      </c>
      <c r="F657" s="217" t="s">
        <v>888</v>
      </c>
      <c r="G657" s="218" t="s">
        <v>236</v>
      </c>
      <c r="H657" s="219">
        <v>3</v>
      </c>
      <c r="I657" s="220"/>
      <c r="J657" s="221">
        <f>ROUND(I657*H657,2)</f>
        <v>0</v>
      </c>
      <c r="K657" s="217" t="s">
        <v>353</v>
      </c>
      <c r="L657" s="46"/>
      <c r="M657" s="222" t="s">
        <v>19</v>
      </c>
      <c r="N657" s="223" t="s">
        <v>42</v>
      </c>
      <c r="O657" s="87"/>
      <c r="P657" s="224">
        <f>O657*H657</f>
        <v>0</v>
      </c>
      <c r="Q657" s="224">
        <v>0</v>
      </c>
      <c r="R657" s="224">
        <f>Q657*H657</f>
        <v>0</v>
      </c>
      <c r="S657" s="224">
        <v>0</v>
      </c>
      <c r="T657" s="225">
        <f>S657*H657</f>
        <v>0</v>
      </c>
      <c r="U657" s="40"/>
      <c r="V657" s="40"/>
      <c r="W657" s="40"/>
      <c r="X657" s="40"/>
      <c r="Y657" s="40"/>
      <c r="Z657" s="40"/>
      <c r="AA657" s="40"/>
      <c r="AB657" s="40"/>
      <c r="AC657" s="40"/>
      <c r="AD657" s="40"/>
      <c r="AE657" s="40"/>
      <c r="AR657" s="226" t="s">
        <v>180</v>
      </c>
      <c r="AT657" s="226" t="s">
        <v>167</v>
      </c>
      <c r="AU657" s="226" t="s">
        <v>78</v>
      </c>
      <c r="AY657" s="19" t="s">
        <v>163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19" t="s">
        <v>172</v>
      </c>
      <c r="BK657" s="227">
        <f>ROUND(I657*H657,2)</f>
        <v>0</v>
      </c>
      <c r="BL657" s="19" t="s">
        <v>180</v>
      </c>
      <c r="BM657" s="226" t="s">
        <v>889</v>
      </c>
    </row>
    <row r="658" s="13" customFormat="1">
      <c r="A658" s="13"/>
      <c r="B658" s="233"/>
      <c r="C658" s="234"/>
      <c r="D658" s="235" t="s">
        <v>177</v>
      </c>
      <c r="E658" s="236" t="s">
        <v>19</v>
      </c>
      <c r="F658" s="237" t="s">
        <v>890</v>
      </c>
      <c r="G658" s="234"/>
      <c r="H658" s="238">
        <v>3</v>
      </c>
      <c r="I658" s="239"/>
      <c r="J658" s="234"/>
      <c r="K658" s="234"/>
      <c r="L658" s="240"/>
      <c r="M658" s="241"/>
      <c r="N658" s="242"/>
      <c r="O658" s="242"/>
      <c r="P658" s="242"/>
      <c r="Q658" s="242"/>
      <c r="R658" s="242"/>
      <c r="S658" s="242"/>
      <c r="T658" s="243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4" t="s">
        <v>177</v>
      </c>
      <c r="AU658" s="244" t="s">
        <v>78</v>
      </c>
      <c r="AV658" s="13" t="s">
        <v>78</v>
      </c>
      <c r="AW658" s="13" t="s">
        <v>31</v>
      </c>
      <c r="AX658" s="13" t="s">
        <v>69</v>
      </c>
      <c r="AY658" s="244" t="s">
        <v>163</v>
      </c>
    </row>
    <row r="659" s="14" customFormat="1">
      <c r="A659" s="14"/>
      <c r="B659" s="245"/>
      <c r="C659" s="246"/>
      <c r="D659" s="235" t="s">
        <v>177</v>
      </c>
      <c r="E659" s="247" t="s">
        <v>19</v>
      </c>
      <c r="F659" s="248" t="s">
        <v>179</v>
      </c>
      <c r="G659" s="246"/>
      <c r="H659" s="249">
        <v>3</v>
      </c>
      <c r="I659" s="250"/>
      <c r="J659" s="246"/>
      <c r="K659" s="246"/>
      <c r="L659" s="251"/>
      <c r="M659" s="252"/>
      <c r="N659" s="253"/>
      <c r="O659" s="253"/>
      <c r="P659" s="253"/>
      <c r="Q659" s="253"/>
      <c r="R659" s="253"/>
      <c r="S659" s="253"/>
      <c r="T659" s="254"/>
      <c r="U659" s="14"/>
      <c r="V659" s="14"/>
      <c r="W659" s="14"/>
      <c r="X659" s="14"/>
      <c r="Y659" s="14"/>
      <c r="Z659" s="14"/>
      <c r="AA659" s="14"/>
      <c r="AB659" s="14"/>
      <c r="AC659" s="14"/>
      <c r="AD659" s="14"/>
      <c r="AE659" s="14"/>
      <c r="AT659" s="255" t="s">
        <v>177</v>
      </c>
      <c r="AU659" s="255" t="s">
        <v>78</v>
      </c>
      <c r="AV659" s="14" t="s">
        <v>173</v>
      </c>
      <c r="AW659" s="14" t="s">
        <v>31</v>
      </c>
      <c r="AX659" s="14" t="s">
        <v>76</v>
      </c>
      <c r="AY659" s="255" t="s">
        <v>163</v>
      </c>
    </row>
    <row r="660" s="2" customFormat="1" ht="21.75" customHeight="1">
      <c r="A660" s="40"/>
      <c r="B660" s="41"/>
      <c r="C660" s="215" t="s">
        <v>891</v>
      </c>
      <c r="D660" s="215" t="s">
        <v>167</v>
      </c>
      <c r="E660" s="216" t="s">
        <v>892</v>
      </c>
      <c r="F660" s="217" t="s">
        <v>893</v>
      </c>
      <c r="G660" s="218" t="s">
        <v>236</v>
      </c>
      <c r="H660" s="219">
        <v>2.1000000000000001</v>
      </c>
      <c r="I660" s="220"/>
      <c r="J660" s="221">
        <f>ROUND(I660*H660,2)</f>
        <v>0</v>
      </c>
      <c r="K660" s="217" t="s">
        <v>353</v>
      </c>
      <c r="L660" s="46"/>
      <c r="M660" s="222" t="s">
        <v>19</v>
      </c>
      <c r="N660" s="223" t="s">
        <v>42</v>
      </c>
      <c r="O660" s="87"/>
      <c r="P660" s="224">
        <f>O660*H660</f>
        <v>0</v>
      </c>
      <c r="Q660" s="224">
        <v>0</v>
      </c>
      <c r="R660" s="224">
        <f>Q660*H660</f>
        <v>0</v>
      </c>
      <c r="S660" s="224">
        <v>0</v>
      </c>
      <c r="T660" s="225">
        <f>S660*H660</f>
        <v>0</v>
      </c>
      <c r="U660" s="40"/>
      <c r="V660" s="40"/>
      <c r="W660" s="40"/>
      <c r="X660" s="40"/>
      <c r="Y660" s="40"/>
      <c r="Z660" s="40"/>
      <c r="AA660" s="40"/>
      <c r="AB660" s="40"/>
      <c r="AC660" s="40"/>
      <c r="AD660" s="40"/>
      <c r="AE660" s="40"/>
      <c r="AR660" s="226" t="s">
        <v>180</v>
      </c>
      <c r="AT660" s="226" t="s">
        <v>167</v>
      </c>
      <c r="AU660" s="226" t="s">
        <v>78</v>
      </c>
      <c r="AY660" s="19" t="s">
        <v>163</v>
      </c>
      <c r="BE660" s="227">
        <f>IF(N660="základní",J660,0)</f>
        <v>0</v>
      </c>
      <c r="BF660" s="227">
        <f>IF(N660="snížená",J660,0)</f>
        <v>0</v>
      </c>
      <c r="BG660" s="227">
        <f>IF(N660="zákl. přenesená",J660,0)</f>
        <v>0</v>
      </c>
      <c r="BH660" s="227">
        <f>IF(N660="sníž. přenesená",J660,0)</f>
        <v>0</v>
      </c>
      <c r="BI660" s="227">
        <f>IF(N660="nulová",J660,0)</f>
        <v>0</v>
      </c>
      <c r="BJ660" s="19" t="s">
        <v>172</v>
      </c>
      <c r="BK660" s="227">
        <f>ROUND(I660*H660,2)</f>
        <v>0</v>
      </c>
      <c r="BL660" s="19" t="s">
        <v>180</v>
      </c>
      <c r="BM660" s="226" t="s">
        <v>894</v>
      </c>
    </row>
    <row r="661" s="13" customFormat="1">
      <c r="A661" s="13"/>
      <c r="B661" s="233"/>
      <c r="C661" s="234"/>
      <c r="D661" s="235" t="s">
        <v>177</v>
      </c>
      <c r="E661" s="236" t="s">
        <v>19</v>
      </c>
      <c r="F661" s="237" t="s">
        <v>895</v>
      </c>
      <c r="G661" s="234"/>
      <c r="H661" s="238">
        <v>2.1000000000000001</v>
      </c>
      <c r="I661" s="239"/>
      <c r="J661" s="234"/>
      <c r="K661" s="234"/>
      <c r="L661" s="240"/>
      <c r="M661" s="241"/>
      <c r="N661" s="242"/>
      <c r="O661" s="242"/>
      <c r="P661" s="242"/>
      <c r="Q661" s="242"/>
      <c r="R661" s="242"/>
      <c r="S661" s="242"/>
      <c r="T661" s="243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44" t="s">
        <v>177</v>
      </c>
      <c r="AU661" s="244" t="s">
        <v>78</v>
      </c>
      <c r="AV661" s="13" t="s">
        <v>78</v>
      </c>
      <c r="AW661" s="13" t="s">
        <v>31</v>
      </c>
      <c r="AX661" s="13" t="s">
        <v>69</v>
      </c>
      <c r="AY661" s="244" t="s">
        <v>163</v>
      </c>
    </row>
    <row r="662" s="14" customFormat="1">
      <c r="A662" s="14"/>
      <c r="B662" s="245"/>
      <c r="C662" s="246"/>
      <c r="D662" s="235" t="s">
        <v>177</v>
      </c>
      <c r="E662" s="247" t="s">
        <v>19</v>
      </c>
      <c r="F662" s="248" t="s">
        <v>179</v>
      </c>
      <c r="G662" s="246"/>
      <c r="H662" s="249">
        <v>2.1000000000000001</v>
      </c>
      <c r="I662" s="250"/>
      <c r="J662" s="246"/>
      <c r="K662" s="246"/>
      <c r="L662" s="251"/>
      <c r="M662" s="252"/>
      <c r="N662" s="253"/>
      <c r="O662" s="253"/>
      <c r="P662" s="253"/>
      <c r="Q662" s="253"/>
      <c r="R662" s="253"/>
      <c r="S662" s="253"/>
      <c r="T662" s="254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5" t="s">
        <v>177</v>
      </c>
      <c r="AU662" s="255" t="s">
        <v>78</v>
      </c>
      <c r="AV662" s="14" t="s">
        <v>173</v>
      </c>
      <c r="AW662" s="14" t="s">
        <v>31</v>
      </c>
      <c r="AX662" s="14" t="s">
        <v>76</v>
      </c>
      <c r="AY662" s="255" t="s">
        <v>163</v>
      </c>
    </row>
    <row r="663" s="2" customFormat="1" ht="16.5" customHeight="1">
      <c r="A663" s="40"/>
      <c r="B663" s="41"/>
      <c r="C663" s="215" t="s">
        <v>896</v>
      </c>
      <c r="D663" s="215" t="s">
        <v>167</v>
      </c>
      <c r="E663" s="216" t="s">
        <v>897</v>
      </c>
      <c r="F663" s="217" t="s">
        <v>898</v>
      </c>
      <c r="G663" s="218" t="s">
        <v>522</v>
      </c>
      <c r="H663" s="219">
        <v>1</v>
      </c>
      <c r="I663" s="220"/>
      <c r="J663" s="221">
        <f>ROUND(I663*H663,2)</f>
        <v>0</v>
      </c>
      <c r="K663" s="217" t="s">
        <v>171</v>
      </c>
      <c r="L663" s="46"/>
      <c r="M663" s="222" t="s">
        <v>19</v>
      </c>
      <c r="N663" s="223" t="s">
        <v>42</v>
      </c>
      <c r="O663" s="87"/>
      <c r="P663" s="224">
        <f>O663*H663</f>
        <v>0</v>
      </c>
      <c r="Q663" s="224">
        <v>0</v>
      </c>
      <c r="R663" s="224">
        <f>Q663*H663</f>
        <v>0</v>
      </c>
      <c r="S663" s="224">
        <v>0</v>
      </c>
      <c r="T663" s="225">
        <f>S663*H663</f>
        <v>0</v>
      </c>
      <c r="U663" s="40"/>
      <c r="V663" s="40"/>
      <c r="W663" s="40"/>
      <c r="X663" s="40"/>
      <c r="Y663" s="40"/>
      <c r="Z663" s="40"/>
      <c r="AA663" s="40"/>
      <c r="AB663" s="40"/>
      <c r="AC663" s="40"/>
      <c r="AD663" s="40"/>
      <c r="AE663" s="40"/>
      <c r="AR663" s="226" t="s">
        <v>180</v>
      </c>
      <c r="AT663" s="226" t="s">
        <v>167</v>
      </c>
      <c r="AU663" s="226" t="s">
        <v>78</v>
      </c>
      <c r="AY663" s="19" t="s">
        <v>163</v>
      </c>
      <c r="BE663" s="227">
        <f>IF(N663="základní",J663,0)</f>
        <v>0</v>
      </c>
      <c r="BF663" s="227">
        <f>IF(N663="snížená",J663,0)</f>
        <v>0</v>
      </c>
      <c r="BG663" s="227">
        <f>IF(N663="zákl. přenesená",J663,0)</f>
        <v>0</v>
      </c>
      <c r="BH663" s="227">
        <f>IF(N663="sníž. přenesená",J663,0)</f>
        <v>0</v>
      </c>
      <c r="BI663" s="227">
        <f>IF(N663="nulová",J663,0)</f>
        <v>0</v>
      </c>
      <c r="BJ663" s="19" t="s">
        <v>172</v>
      </c>
      <c r="BK663" s="227">
        <f>ROUND(I663*H663,2)</f>
        <v>0</v>
      </c>
      <c r="BL663" s="19" t="s">
        <v>180</v>
      </c>
      <c r="BM663" s="226" t="s">
        <v>899</v>
      </c>
    </row>
    <row r="664" s="2" customFormat="1">
      <c r="A664" s="40"/>
      <c r="B664" s="41"/>
      <c r="C664" s="42"/>
      <c r="D664" s="228" t="s">
        <v>175</v>
      </c>
      <c r="E664" s="42"/>
      <c r="F664" s="229" t="s">
        <v>900</v>
      </c>
      <c r="G664" s="42"/>
      <c r="H664" s="42"/>
      <c r="I664" s="230"/>
      <c r="J664" s="42"/>
      <c r="K664" s="42"/>
      <c r="L664" s="46"/>
      <c r="M664" s="231"/>
      <c r="N664" s="232"/>
      <c r="O664" s="87"/>
      <c r="P664" s="87"/>
      <c r="Q664" s="87"/>
      <c r="R664" s="87"/>
      <c r="S664" s="87"/>
      <c r="T664" s="88"/>
      <c r="U664" s="40"/>
      <c r="V664" s="40"/>
      <c r="W664" s="40"/>
      <c r="X664" s="40"/>
      <c r="Y664" s="40"/>
      <c r="Z664" s="40"/>
      <c r="AA664" s="40"/>
      <c r="AB664" s="40"/>
      <c r="AC664" s="40"/>
      <c r="AD664" s="40"/>
      <c r="AE664" s="40"/>
      <c r="AT664" s="19" t="s">
        <v>175</v>
      </c>
      <c r="AU664" s="19" t="s">
        <v>78</v>
      </c>
    </row>
    <row r="665" s="13" customFormat="1">
      <c r="A665" s="13"/>
      <c r="B665" s="233"/>
      <c r="C665" s="234"/>
      <c r="D665" s="235" t="s">
        <v>177</v>
      </c>
      <c r="E665" s="236" t="s">
        <v>19</v>
      </c>
      <c r="F665" s="237" t="s">
        <v>901</v>
      </c>
      <c r="G665" s="234"/>
      <c r="H665" s="238">
        <v>1</v>
      </c>
      <c r="I665" s="239"/>
      <c r="J665" s="234"/>
      <c r="K665" s="234"/>
      <c r="L665" s="240"/>
      <c r="M665" s="241"/>
      <c r="N665" s="242"/>
      <c r="O665" s="242"/>
      <c r="P665" s="242"/>
      <c r="Q665" s="242"/>
      <c r="R665" s="242"/>
      <c r="S665" s="242"/>
      <c r="T665" s="243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44" t="s">
        <v>177</v>
      </c>
      <c r="AU665" s="244" t="s">
        <v>78</v>
      </c>
      <c r="AV665" s="13" t="s">
        <v>78</v>
      </c>
      <c r="AW665" s="13" t="s">
        <v>31</v>
      </c>
      <c r="AX665" s="13" t="s">
        <v>69</v>
      </c>
      <c r="AY665" s="244" t="s">
        <v>163</v>
      </c>
    </row>
    <row r="666" s="14" customFormat="1">
      <c r="A666" s="14"/>
      <c r="B666" s="245"/>
      <c r="C666" s="246"/>
      <c r="D666" s="235" t="s">
        <v>177</v>
      </c>
      <c r="E666" s="247" t="s">
        <v>19</v>
      </c>
      <c r="F666" s="248" t="s">
        <v>179</v>
      </c>
      <c r="G666" s="246"/>
      <c r="H666" s="249">
        <v>1</v>
      </c>
      <c r="I666" s="250"/>
      <c r="J666" s="246"/>
      <c r="K666" s="246"/>
      <c r="L666" s="251"/>
      <c r="M666" s="252"/>
      <c r="N666" s="253"/>
      <c r="O666" s="253"/>
      <c r="P666" s="253"/>
      <c r="Q666" s="253"/>
      <c r="R666" s="253"/>
      <c r="S666" s="253"/>
      <c r="T666" s="254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5" t="s">
        <v>177</v>
      </c>
      <c r="AU666" s="255" t="s">
        <v>78</v>
      </c>
      <c r="AV666" s="14" t="s">
        <v>173</v>
      </c>
      <c r="AW666" s="14" t="s">
        <v>31</v>
      </c>
      <c r="AX666" s="14" t="s">
        <v>76</v>
      </c>
      <c r="AY666" s="255" t="s">
        <v>163</v>
      </c>
    </row>
    <row r="667" s="2" customFormat="1" ht="16.5" customHeight="1">
      <c r="A667" s="40"/>
      <c r="B667" s="41"/>
      <c r="C667" s="267" t="s">
        <v>902</v>
      </c>
      <c r="D667" s="267" t="s">
        <v>212</v>
      </c>
      <c r="E667" s="268" t="s">
        <v>903</v>
      </c>
      <c r="F667" s="269" t="s">
        <v>904</v>
      </c>
      <c r="G667" s="270" t="s">
        <v>522</v>
      </c>
      <c r="H667" s="271">
        <v>1</v>
      </c>
      <c r="I667" s="272"/>
      <c r="J667" s="273">
        <f>ROUND(I667*H667,2)</f>
        <v>0</v>
      </c>
      <c r="K667" s="269" t="s">
        <v>353</v>
      </c>
      <c r="L667" s="274"/>
      <c r="M667" s="275" t="s">
        <v>19</v>
      </c>
      <c r="N667" s="276" t="s">
        <v>42</v>
      </c>
      <c r="O667" s="87"/>
      <c r="P667" s="224">
        <f>O667*H667</f>
        <v>0</v>
      </c>
      <c r="Q667" s="224">
        <v>0.052999999999999998</v>
      </c>
      <c r="R667" s="224">
        <f>Q667*H667</f>
        <v>0.052999999999999998</v>
      </c>
      <c r="S667" s="224">
        <v>0</v>
      </c>
      <c r="T667" s="225">
        <f>S667*H667</f>
        <v>0</v>
      </c>
      <c r="U667" s="40"/>
      <c r="V667" s="40"/>
      <c r="W667" s="40"/>
      <c r="X667" s="40"/>
      <c r="Y667" s="40"/>
      <c r="Z667" s="40"/>
      <c r="AA667" s="40"/>
      <c r="AB667" s="40"/>
      <c r="AC667" s="40"/>
      <c r="AD667" s="40"/>
      <c r="AE667" s="40"/>
      <c r="AR667" s="226" t="s">
        <v>388</v>
      </c>
      <c r="AT667" s="226" t="s">
        <v>212</v>
      </c>
      <c r="AU667" s="226" t="s">
        <v>78</v>
      </c>
      <c r="AY667" s="19" t="s">
        <v>163</v>
      </c>
      <c r="BE667" s="227">
        <f>IF(N667="základní",J667,0)</f>
        <v>0</v>
      </c>
      <c r="BF667" s="227">
        <f>IF(N667="snížená",J667,0)</f>
        <v>0</v>
      </c>
      <c r="BG667" s="227">
        <f>IF(N667="zákl. přenesená",J667,0)</f>
        <v>0</v>
      </c>
      <c r="BH667" s="227">
        <f>IF(N667="sníž. přenesená",J667,0)</f>
        <v>0</v>
      </c>
      <c r="BI667" s="227">
        <f>IF(N667="nulová",J667,0)</f>
        <v>0</v>
      </c>
      <c r="BJ667" s="19" t="s">
        <v>172</v>
      </c>
      <c r="BK667" s="227">
        <f>ROUND(I667*H667,2)</f>
        <v>0</v>
      </c>
      <c r="BL667" s="19" t="s">
        <v>180</v>
      </c>
      <c r="BM667" s="226" t="s">
        <v>905</v>
      </c>
    </row>
    <row r="668" s="2" customFormat="1" ht="24.15" customHeight="1">
      <c r="A668" s="40"/>
      <c r="B668" s="41"/>
      <c r="C668" s="215" t="s">
        <v>906</v>
      </c>
      <c r="D668" s="215" t="s">
        <v>167</v>
      </c>
      <c r="E668" s="216" t="s">
        <v>907</v>
      </c>
      <c r="F668" s="217" t="s">
        <v>908</v>
      </c>
      <c r="G668" s="218" t="s">
        <v>909</v>
      </c>
      <c r="H668" s="287"/>
      <c r="I668" s="220"/>
      <c r="J668" s="221">
        <f>ROUND(I668*H668,2)</f>
        <v>0</v>
      </c>
      <c r="K668" s="217" t="s">
        <v>171</v>
      </c>
      <c r="L668" s="46"/>
      <c r="M668" s="222" t="s">
        <v>19</v>
      </c>
      <c r="N668" s="223" t="s">
        <v>42</v>
      </c>
      <c r="O668" s="87"/>
      <c r="P668" s="224">
        <f>O668*H668</f>
        <v>0</v>
      </c>
      <c r="Q668" s="224">
        <v>0</v>
      </c>
      <c r="R668" s="224">
        <f>Q668*H668</f>
        <v>0</v>
      </c>
      <c r="S668" s="224">
        <v>0</v>
      </c>
      <c r="T668" s="225">
        <f>S668*H668</f>
        <v>0</v>
      </c>
      <c r="U668" s="40"/>
      <c r="V668" s="40"/>
      <c r="W668" s="40"/>
      <c r="X668" s="40"/>
      <c r="Y668" s="40"/>
      <c r="Z668" s="40"/>
      <c r="AA668" s="40"/>
      <c r="AB668" s="40"/>
      <c r="AC668" s="40"/>
      <c r="AD668" s="40"/>
      <c r="AE668" s="40"/>
      <c r="AR668" s="226" t="s">
        <v>180</v>
      </c>
      <c r="AT668" s="226" t="s">
        <v>167</v>
      </c>
      <c r="AU668" s="226" t="s">
        <v>78</v>
      </c>
      <c r="AY668" s="19" t="s">
        <v>163</v>
      </c>
      <c r="BE668" s="227">
        <f>IF(N668="základní",J668,0)</f>
        <v>0</v>
      </c>
      <c r="BF668" s="227">
        <f>IF(N668="snížená",J668,0)</f>
        <v>0</v>
      </c>
      <c r="BG668" s="227">
        <f>IF(N668="zákl. přenesená",J668,0)</f>
        <v>0</v>
      </c>
      <c r="BH668" s="227">
        <f>IF(N668="sníž. přenesená",J668,0)</f>
        <v>0</v>
      </c>
      <c r="BI668" s="227">
        <f>IF(N668="nulová",J668,0)</f>
        <v>0</v>
      </c>
      <c r="BJ668" s="19" t="s">
        <v>172</v>
      </c>
      <c r="BK668" s="227">
        <f>ROUND(I668*H668,2)</f>
        <v>0</v>
      </c>
      <c r="BL668" s="19" t="s">
        <v>180</v>
      </c>
      <c r="BM668" s="226" t="s">
        <v>910</v>
      </c>
    </row>
    <row r="669" s="2" customFormat="1">
      <c r="A669" s="40"/>
      <c r="B669" s="41"/>
      <c r="C669" s="42"/>
      <c r="D669" s="228" t="s">
        <v>175</v>
      </c>
      <c r="E669" s="42"/>
      <c r="F669" s="229" t="s">
        <v>911</v>
      </c>
      <c r="G669" s="42"/>
      <c r="H669" s="42"/>
      <c r="I669" s="230"/>
      <c r="J669" s="42"/>
      <c r="K669" s="42"/>
      <c r="L669" s="46"/>
      <c r="M669" s="231"/>
      <c r="N669" s="232"/>
      <c r="O669" s="87"/>
      <c r="P669" s="87"/>
      <c r="Q669" s="87"/>
      <c r="R669" s="87"/>
      <c r="S669" s="87"/>
      <c r="T669" s="88"/>
      <c r="U669" s="40"/>
      <c r="V669" s="40"/>
      <c r="W669" s="40"/>
      <c r="X669" s="40"/>
      <c r="Y669" s="40"/>
      <c r="Z669" s="40"/>
      <c r="AA669" s="40"/>
      <c r="AB669" s="40"/>
      <c r="AC669" s="40"/>
      <c r="AD669" s="40"/>
      <c r="AE669" s="40"/>
      <c r="AT669" s="19" t="s">
        <v>175</v>
      </c>
      <c r="AU669" s="19" t="s">
        <v>78</v>
      </c>
    </row>
    <row r="670" s="12" customFormat="1" ht="22.8" customHeight="1">
      <c r="A670" s="12"/>
      <c r="B670" s="199"/>
      <c r="C670" s="200"/>
      <c r="D670" s="201" t="s">
        <v>68</v>
      </c>
      <c r="E670" s="213" t="s">
        <v>912</v>
      </c>
      <c r="F670" s="213" t="s">
        <v>913</v>
      </c>
      <c r="G670" s="200"/>
      <c r="H670" s="200"/>
      <c r="I670" s="203"/>
      <c r="J670" s="214">
        <f>BK670</f>
        <v>0</v>
      </c>
      <c r="K670" s="200"/>
      <c r="L670" s="205"/>
      <c r="M670" s="206"/>
      <c r="N670" s="207"/>
      <c r="O670" s="207"/>
      <c r="P670" s="208">
        <f>SUM(P671:P702)</f>
        <v>0</v>
      </c>
      <c r="Q670" s="207"/>
      <c r="R670" s="208">
        <f>SUM(R671:R702)</f>
        <v>1.3108667999999999</v>
      </c>
      <c r="S670" s="207"/>
      <c r="T670" s="209">
        <f>SUM(T671:T702)</f>
        <v>0</v>
      </c>
      <c r="U670" s="12"/>
      <c r="V670" s="12"/>
      <c r="W670" s="12"/>
      <c r="X670" s="12"/>
      <c r="Y670" s="12"/>
      <c r="Z670" s="12"/>
      <c r="AA670" s="12"/>
      <c r="AB670" s="12"/>
      <c r="AC670" s="12"/>
      <c r="AD670" s="12"/>
      <c r="AE670" s="12"/>
      <c r="AR670" s="210" t="s">
        <v>78</v>
      </c>
      <c r="AT670" s="211" t="s">
        <v>68</v>
      </c>
      <c r="AU670" s="211" t="s">
        <v>76</v>
      </c>
      <c r="AY670" s="210" t="s">
        <v>163</v>
      </c>
      <c r="BK670" s="212">
        <f>SUM(BK671:BK702)</f>
        <v>0</v>
      </c>
    </row>
    <row r="671" s="2" customFormat="1" ht="21.75" customHeight="1">
      <c r="A671" s="40"/>
      <c r="B671" s="41"/>
      <c r="C671" s="215" t="s">
        <v>914</v>
      </c>
      <c r="D671" s="215" t="s">
        <v>167</v>
      </c>
      <c r="E671" s="216" t="s">
        <v>915</v>
      </c>
      <c r="F671" s="217" t="s">
        <v>916</v>
      </c>
      <c r="G671" s="218" t="s">
        <v>320</v>
      </c>
      <c r="H671" s="219">
        <v>39.200000000000003</v>
      </c>
      <c r="I671" s="220"/>
      <c r="J671" s="221">
        <f>ROUND(I671*H671,2)</f>
        <v>0</v>
      </c>
      <c r="K671" s="217" t="s">
        <v>171</v>
      </c>
      <c r="L671" s="46"/>
      <c r="M671" s="222" t="s">
        <v>19</v>
      </c>
      <c r="N671" s="223" t="s">
        <v>42</v>
      </c>
      <c r="O671" s="87"/>
      <c r="P671" s="224">
        <f>O671*H671</f>
        <v>0</v>
      </c>
      <c r="Q671" s="224">
        <v>0.00058399999999999999</v>
      </c>
      <c r="R671" s="224">
        <f>Q671*H671</f>
        <v>0.022892800000000001</v>
      </c>
      <c r="S671" s="224">
        <v>0</v>
      </c>
      <c r="T671" s="225">
        <f>S671*H671</f>
        <v>0</v>
      </c>
      <c r="U671" s="40"/>
      <c r="V671" s="40"/>
      <c r="W671" s="40"/>
      <c r="X671" s="40"/>
      <c r="Y671" s="40"/>
      <c r="Z671" s="40"/>
      <c r="AA671" s="40"/>
      <c r="AB671" s="40"/>
      <c r="AC671" s="40"/>
      <c r="AD671" s="40"/>
      <c r="AE671" s="40"/>
      <c r="AR671" s="226" t="s">
        <v>180</v>
      </c>
      <c r="AT671" s="226" t="s">
        <v>167</v>
      </c>
      <c r="AU671" s="226" t="s">
        <v>78</v>
      </c>
      <c r="AY671" s="19" t="s">
        <v>163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19" t="s">
        <v>172</v>
      </c>
      <c r="BK671" s="227">
        <f>ROUND(I671*H671,2)</f>
        <v>0</v>
      </c>
      <c r="BL671" s="19" t="s">
        <v>180</v>
      </c>
      <c r="BM671" s="226" t="s">
        <v>917</v>
      </c>
    </row>
    <row r="672" s="2" customFormat="1">
      <c r="A672" s="40"/>
      <c r="B672" s="41"/>
      <c r="C672" s="42"/>
      <c r="D672" s="228" t="s">
        <v>175</v>
      </c>
      <c r="E672" s="42"/>
      <c r="F672" s="229" t="s">
        <v>918</v>
      </c>
      <c r="G672" s="42"/>
      <c r="H672" s="42"/>
      <c r="I672" s="230"/>
      <c r="J672" s="42"/>
      <c r="K672" s="42"/>
      <c r="L672" s="46"/>
      <c r="M672" s="231"/>
      <c r="N672" s="232"/>
      <c r="O672" s="87"/>
      <c r="P672" s="87"/>
      <c r="Q672" s="87"/>
      <c r="R672" s="87"/>
      <c r="S672" s="87"/>
      <c r="T672" s="88"/>
      <c r="U672" s="40"/>
      <c r="V672" s="40"/>
      <c r="W672" s="40"/>
      <c r="X672" s="40"/>
      <c r="Y672" s="40"/>
      <c r="Z672" s="40"/>
      <c r="AA672" s="40"/>
      <c r="AB672" s="40"/>
      <c r="AC672" s="40"/>
      <c r="AD672" s="40"/>
      <c r="AE672" s="40"/>
      <c r="AT672" s="19" t="s">
        <v>175</v>
      </c>
      <c r="AU672" s="19" t="s">
        <v>78</v>
      </c>
    </row>
    <row r="673" s="13" customFormat="1">
      <c r="A673" s="13"/>
      <c r="B673" s="233"/>
      <c r="C673" s="234"/>
      <c r="D673" s="235" t="s">
        <v>177</v>
      </c>
      <c r="E673" s="236" t="s">
        <v>19</v>
      </c>
      <c r="F673" s="237" t="s">
        <v>919</v>
      </c>
      <c r="G673" s="234"/>
      <c r="H673" s="238">
        <v>11.199999999999999</v>
      </c>
      <c r="I673" s="239"/>
      <c r="J673" s="234"/>
      <c r="K673" s="234"/>
      <c r="L673" s="240"/>
      <c r="M673" s="241"/>
      <c r="N673" s="242"/>
      <c r="O673" s="242"/>
      <c r="P673" s="242"/>
      <c r="Q673" s="242"/>
      <c r="R673" s="242"/>
      <c r="S673" s="242"/>
      <c r="T673" s="243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44" t="s">
        <v>177</v>
      </c>
      <c r="AU673" s="244" t="s">
        <v>78</v>
      </c>
      <c r="AV673" s="13" t="s">
        <v>78</v>
      </c>
      <c r="AW673" s="13" t="s">
        <v>31</v>
      </c>
      <c r="AX673" s="13" t="s">
        <v>69</v>
      </c>
      <c r="AY673" s="244" t="s">
        <v>163</v>
      </c>
    </row>
    <row r="674" s="14" customFormat="1">
      <c r="A674" s="14"/>
      <c r="B674" s="245"/>
      <c r="C674" s="246"/>
      <c r="D674" s="235" t="s">
        <v>177</v>
      </c>
      <c r="E674" s="247" t="s">
        <v>19</v>
      </c>
      <c r="F674" s="248" t="s">
        <v>179</v>
      </c>
      <c r="G674" s="246"/>
      <c r="H674" s="249">
        <v>11.199999999999999</v>
      </c>
      <c r="I674" s="250"/>
      <c r="J674" s="246"/>
      <c r="K674" s="246"/>
      <c r="L674" s="251"/>
      <c r="M674" s="252"/>
      <c r="N674" s="253"/>
      <c r="O674" s="253"/>
      <c r="P674" s="253"/>
      <c r="Q674" s="253"/>
      <c r="R674" s="253"/>
      <c r="S674" s="253"/>
      <c r="T674" s="254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5" t="s">
        <v>177</v>
      </c>
      <c r="AU674" s="255" t="s">
        <v>78</v>
      </c>
      <c r="AV674" s="14" t="s">
        <v>173</v>
      </c>
      <c r="AW674" s="14" t="s">
        <v>31</v>
      </c>
      <c r="AX674" s="14" t="s">
        <v>69</v>
      </c>
      <c r="AY674" s="255" t="s">
        <v>163</v>
      </c>
    </row>
    <row r="675" s="13" customFormat="1">
      <c r="A675" s="13"/>
      <c r="B675" s="233"/>
      <c r="C675" s="234"/>
      <c r="D675" s="235" t="s">
        <v>177</v>
      </c>
      <c r="E675" s="236" t="s">
        <v>19</v>
      </c>
      <c r="F675" s="237" t="s">
        <v>920</v>
      </c>
      <c r="G675" s="234"/>
      <c r="H675" s="238">
        <v>28</v>
      </c>
      <c r="I675" s="239"/>
      <c r="J675" s="234"/>
      <c r="K675" s="234"/>
      <c r="L675" s="240"/>
      <c r="M675" s="241"/>
      <c r="N675" s="242"/>
      <c r="O675" s="242"/>
      <c r="P675" s="242"/>
      <c r="Q675" s="242"/>
      <c r="R675" s="242"/>
      <c r="S675" s="242"/>
      <c r="T675" s="243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44" t="s">
        <v>177</v>
      </c>
      <c r="AU675" s="244" t="s">
        <v>78</v>
      </c>
      <c r="AV675" s="13" t="s">
        <v>78</v>
      </c>
      <c r="AW675" s="13" t="s">
        <v>31</v>
      </c>
      <c r="AX675" s="13" t="s">
        <v>69</v>
      </c>
      <c r="AY675" s="244" t="s">
        <v>163</v>
      </c>
    </row>
    <row r="676" s="14" customFormat="1">
      <c r="A676" s="14"/>
      <c r="B676" s="245"/>
      <c r="C676" s="246"/>
      <c r="D676" s="235" t="s">
        <v>177</v>
      </c>
      <c r="E676" s="247" t="s">
        <v>19</v>
      </c>
      <c r="F676" s="248" t="s">
        <v>179</v>
      </c>
      <c r="G676" s="246"/>
      <c r="H676" s="249">
        <v>28</v>
      </c>
      <c r="I676" s="250"/>
      <c r="J676" s="246"/>
      <c r="K676" s="246"/>
      <c r="L676" s="251"/>
      <c r="M676" s="252"/>
      <c r="N676" s="253"/>
      <c r="O676" s="253"/>
      <c r="P676" s="253"/>
      <c r="Q676" s="253"/>
      <c r="R676" s="253"/>
      <c r="S676" s="253"/>
      <c r="T676" s="254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5" t="s">
        <v>177</v>
      </c>
      <c r="AU676" s="255" t="s">
        <v>78</v>
      </c>
      <c r="AV676" s="14" t="s">
        <v>173</v>
      </c>
      <c r="AW676" s="14" t="s">
        <v>31</v>
      </c>
      <c r="AX676" s="14" t="s">
        <v>69</v>
      </c>
      <c r="AY676" s="255" t="s">
        <v>163</v>
      </c>
    </row>
    <row r="677" s="15" customFormat="1">
      <c r="A677" s="15"/>
      <c r="B677" s="256"/>
      <c r="C677" s="257"/>
      <c r="D677" s="235" t="s">
        <v>177</v>
      </c>
      <c r="E677" s="258" t="s">
        <v>19</v>
      </c>
      <c r="F677" s="259" t="s">
        <v>210</v>
      </c>
      <c r="G677" s="257"/>
      <c r="H677" s="260">
        <v>39.200000000000003</v>
      </c>
      <c r="I677" s="261"/>
      <c r="J677" s="257"/>
      <c r="K677" s="257"/>
      <c r="L677" s="262"/>
      <c r="M677" s="263"/>
      <c r="N677" s="264"/>
      <c r="O677" s="264"/>
      <c r="P677" s="264"/>
      <c r="Q677" s="264"/>
      <c r="R677" s="264"/>
      <c r="S677" s="264"/>
      <c r="T677" s="265"/>
      <c r="U677" s="15"/>
      <c r="V677" s="15"/>
      <c r="W677" s="15"/>
      <c r="X677" s="15"/>
      <c r="Y677" s="15"/>
      <c r="Z677" s="15"/>
      <c r="AA677" s="15"/>
      <c r="AB677" s="15"/>
      <c r="AC677" s="15"/>
      <c r="AD677" s="15"/>
      <c r="AE677" s="15"/>
      <c r="AT677" s="266" t="s">
        <v>177</v>
      </c>
      <c r="AU677" s="266" t="s">
        <v>78</v>
      </c>
      <c r="AV677" s="15" t="s">
        <v>172</v>
      </c>
      <c r="AW677" s="15" t="s">
        <v>31</v>
      </c>
      <c r="AX677" s="15" t="s">
        <v>76</v>
      </c>
      <c r="AY677" s="266" t="s">
        <v>163</v>
      </c>
    </row>
    <row r="678" s="2" customFormat="1" ht="16.5" customHeight="1">
      <c r="A678" s="40"/>
      <c r="B678" s="41"/>
      <c r="C678" s="267" t="s">
        <v>921</v>
      </c>
      <c r="D678" s="267" t="s">
        <v>212</v>
      </c>
      <c r="E678" s="268" t="s">
        <v>922</v>
      </c>
      <c r="F678" s="269" t="s">
        <v>923</v>
      </c>
      <c r="G678" s="270" t="s">
        <v>522</v>
      </c>
      <c r="H678" s="271">
        <v>140</v>
      </c>
      <c r="I678" s="272"/>
      <c r="J678" s="273">
        <f>ROUND(I678*H678,2)</f>
        <v>0</v>
      </c>
      <c r="K678" s="269" t="s">
        <v>353</v>
      </c>
      <c r="L678" s="274"/>
      <c r="M678" s="275" t="s">
        <v>19</v>
      </c>
      <c r="N678" s="276" t="s">
        <v>42</v>
      </c>
      <c r="O678" s="87"/>
      <c r="P678" s="224">
        <f>O678*H678</f>
        <v>0</v>
      </c>
      <c r="Q678" s="224">
        <v>0.00012999999999999999</v>
      </c>
      <c r="R678" s="224">
        <f>Q678*H678</f>
        <v>0.018199999999999997</v>
      </c>
      <c r="S678" s="224">
        <v>0</v>
      </c>
      <c r="T678" s="225">
        <f>S678*H678</f>
        <v>0</v>
      </c>
      <c r="U678" s="40"/>
      <c r="V678" s="40"/>
      <c r="W678" s="40"/>
      <c r="X678" s="40"/>
      <c r="Y678" s="40"/>
      <c r="Z678" s="40"/>
      <c r="AA678" s="40"/>
      <c r="AB678" s="40"/>
      <c r="AC678" s="40"/>
      <c r="AD678" s="40"/>
      <c r="AE678" s="40"/>
      <c r="AR678" s="226" t="s">
        <v>388</v>
      </c>
      <c r="AT678" s="226" t="s">
        <v>212</v>
      </c>
      <c r="AU678" s="226" t="s">
        <v>78</v>
      </c>
      <c r="AY678" s="19" t="s">
        <v>163</v>
      </c>
      <c r="BE678" s="227">
        <f>IF(N678="základní",J678,0)</f>
        <v>0</v>
      </c>
      <c r="BF678" s="227">
        <f>IF(N678="snížená",J678,0)</f>
        <v>0</v>
      </c>
      <c r="BG678" s="227">
        <f>IF(N678="zákl. přenesená",J678,0)</f>
        <v>0</v>
      </c>
      <c r="BH678" s="227">
        <f>IF(N678="sníž. přenesená",J678,0)</f>
        <v>0</v>
      </c>
      <c r="BI678" s="227">
        <f>IF(N678="nulová",J678,0)</f>
        <v>0</v>
      </c>
      <c r="BJ678" s="19" t="s">
        <v>172</v>
      </c>
      <c r="BK678" s="227">
        <f>ROUND(I678*H678,2)</f>
        <v>0</v>
      </c>
      <c r="BL678" s="19" t="s">
        <v>180</v>
      </c>
      <c r="BM678" s="226" t="s">
        <v>924</v>
      </c>
    </row>
    <row r="679" s="13" customFormat="1">
      <c r="A679" s="13"/>
      <c r="B679" s="233"/>
      <c r="C679" s="234"/>
      <c r="D679" s="235" t="s">
        <v>177</v>
      </c>
      <c r="E679" s="236" t="s">
        <v>19</v>
      </c>
      <c r="F679" s="237" t="s">
        <v>925</v>
      </c>
      <c r="G679" s="234"/>
      <c r="H679" s="238">
        <v>131</v>
      </c>
      <c r="I679" s="239"/>
      <c r="J679" s="234"/>
      <c r="K679" s="234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177</v>
      </c>
      <c r="AU679" s="244" t="s">
        <v>78</v>
      </c>
      <c r="AV679" s="13" t="s">
        <v>78</v>
      </c>
      <c r="AW679" s="13" t="s">
        <v>31</v>
      </c>
      <c r="AX679" s="13" t="s">
        <v>69</v>
      </c>
      <c r="AY679" s="244" t="s">
        <v>163</v>
      </c>
    </row>
    <row r="680" s="14" customFormat="1">
      <c r="A680" s="14"/>
      <c r="B680" s="245"/>
      <c r="C680" s="246"/>
      <c r="D680" s="235" t="s">
        <v>177</v>
      </c>
      <c r="E680" s="247" t="s">
        <v>19</v>
      </c>
      <c r="F680" s="248" t="s">
        <v>179</v>
      </c>
      <c r="G680" s="246"/>
      <c r="H680" s="249">
        <v>131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177</v>
      </c>
      <c r="AU680" s="255" t="s">
        <v>78</v>
      </c>
      <c r="AV680" s="14" t="s">
        <v>173</v>
      </c>
      <c r="AW680" s="14" t="s">
        <v>31</v>
      </c>
      <c r="AX680" s="14" t="s">
        <v>69</v>
      </c>
      <c r="AY680" s="255" t="s">
        <v>163</v>
      </c>
    </row>
    <row r="681" s="13" customFormat="1">
      <c r="A681" s="13"/>
      <c r="B681" s="233"/>
      <c r="C681" s="234"/>
      <c r="D681" s="235" t="s">
        <v>177</v>
      </c>
      <c r="E681" s="236" t="s">
        <v>19</v>
      </c>
      <c r="F681" s="237" t="s">
        <v>926</v>
      </c>
      <c r="G681" s="234"/>
      <c r="H681" s="238">
        <v>9</v>
      </c>
      <c r="I681" s="239"/>
      <c r="J681" s="234"/>
      <c r="K681" s="234"/>
      <c r="L681" s="240"/>
      <c r="M681" s="241"/>
      <c r="N681" s="242"/>
      <c r="O681" s="242"/>
      <c r="P681" s="242"/>
      <c r="Q681" s="242"/>
      <c r="R681" s="242"/>
      <c r="S681" s="242"/>
      <c r="T681" s="243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44" t="s">
        <v>177</v>
      </c>
      <c r="AU681" s="244" t="s">
        <v>78</v>
      </c>
      <c r="AV681" s="13" t="s">
        <v>78</v>
      </c>
      <c r="AW681" s="13" t="s">
        <v>31</v>
      </c>
      <c r="AX681" s="13" t="s">
        <v>69</v>
      </c>
      <c r="AY681" s="244" t="s">
        <v>163</v>
      </c>
    </row>
    <row r="682" s="14" customFormat="1">
      <c r="A682" s="14"/>
      <c r="B682" s="245"/>
      <c r="C682" s="246"/>
      <c r="D682" s="235" t="s">
        <v>177</v>
      </c>
      <c r="E682" s="247" t="s">
        <v>19</v>
      </c>
      <c r="F682" s="248" t="s">
        <v>179</v>
      </c>
      <c r="G682" s="246"/>
      <c r="H682" s="249">
        <v>9</v>
      </c>
      <c r="I682" s="250"/>
      <c r="J682" s="246"/>
      <c r="K682" s="246"/>
      <c r="L682" s="251"/>
      <c r="M682" s="252"/>
      <c r="N682" s="253"/>
      <c r="O682" s="253"/>
      <c r="P682" s="253"/>
      <c r="Q682" s="253"/>
      <c r="R682" s="253"/>
      <c r="S682" s="253"/>
      <c r="T682" s="254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5" t="s">
        <v>177</v>
      </c>
      <c r="AU682" s="255" t="s">
        <v>78</v>
      </c>
      <c r="AV682" s="14" t="s">
        <v>173</v>
      </c>
      <c r="AW682" s="14" t="s">
        <v>31</v>
      </c>
      <c r="AX682" s="14" t="s">
        <v>69</v>
      </c>
      <c r="AY682" s="255" t="s">
        <v>163</v>
      </c>
    </row>
    <row r="683" s="15" customFormat="1">
      <c r="A683" s="15"/>
      <c r="B683" s="256"/>
      <c r="C683" s="257"/>
      <c r="D683" s="235" t="s">
        <v>177</v>
      </c>
      <c r="E683" s="258" t="s">
        <v>19</v>
      </c>
      <c r="F683" s="259" t="s">
        <v>210</v>
      </c>
      <c r="G683" s="257"/>
      <c r="H683" s="260">
        <v>140</v>
      </c>
      <c r="I683" s="261"/>
      <c r="J683" s="257"/>
      <c r="K683" s="257"/>
      <c r="L683" s="262"/>
      <c r="M683" s="263"/>
      <c r="N683" s="264"/>
      <c r="O683" s="264"/>
      <c r="P683" s="264"/>
      <c r="Q683" s="264"/>
      <c r="R683" s="264"/>
      <c r="S683" s="264"/>
      <c r="T683" s="265"/>
      <c r="U683" s="15"/>
      <c r="V683" s="15"/>
      <c r="W683" s="15"/>
      <c r="X683" s="15"/>
      <c r="Y683" s="15"/>
      <c r="Z683" s="15"/>
      <c r="AA683" s="15"/>
      <c r="AB683" s="15"/>
      <c r="AC683" s="15"/>
      <c r="AD683" s="15"/>
      <c r="AE683" s="15"/>
      <c r="AT683" s="266" t="s">
        <v>177</v>
      </c>
      <c r="AU683" s="266" t="s">
        <v>78</v>
      </c>
      <c r="AV683" s="15" t="s">
        <v>172</v>
      </c>
      <c r="AW683" s="15" t="s">
        <v>31</v>
      </c>
      <c r="AX683" s="15" t="s">
        <v>76</v>
      </c>
      <c r="AY683" s="266" t="s">
        <v>163</v>
      </c>
    </row>
    <row r="684" s="2" customFormat="1" ht="24.15" customHeight="1">
      <c r="A684" s="40"/>
      <c r="B684" s="41"/>
      <c r="C684" s="215" t="s">
        <v>927</v>
      </c>
      <c r="D684" s="215" t="s">
        <v>167</v>
      </c>
      <c r="E684" s="216" t="s">
        <v>928</v>
      </c>
      <c r="F684" s="217" t="s">
        <v>929</v>
      </c>
      <c r="G684" s="218" t="s">
        <v>236</v>
      </c>
      <c r="H684" s="219">
        <v>47.700000000000003</v>
      </c>
      <c r="I684" s="220"/>
      <c r="J684" s="221">
        <f>ROUND(I684*H684,2)</f>
        <v>0</v>
      </c>
      <c r="K684" s="217" t="s">
        <v>171</v>
      </c>
      <c r="L684" s="46"/>
      <c r="M684" s="222" t="s">
        <v>19</v>
      </c>
      <c r="N684" s="223" t="s">
        <v>42</v>
      </c>
      <c r="O684" s="87"/>
      <c r="P684" s="224">
        <f>O684*H684</f>
        <v>0</v>
      </c>
      <c r="Q684" s="224">
        <v>0.0054999999999999997</v>
      </c>
      <c r="R684" s="224">
        <f>Q684*H684</f>
        <v>0.26235000000000003</v>
      </c>
      <c r="S684" s="224">
        <v>0</v>
      </c>
      <c r="T684" s="225">
        <f>S684*H684</f>
        <v>0</v>
      </c>
      <c r="U684" s="40"/>
      <c r="V684" s="40"/>
      <c r="W684" s="40"/>
      <c r="X684" s="40"/>
      <c r="Y684" s="40"/>
      <c r="Z684" s="40"/>
      <c r="AA684" s="40"/>
      <c r="AB684" s="40"/>
      <c r="AC684" s="40"/>
      <c r="AD684" s="40"/>
      <c r="AE684" s="40"/>
      <c r="AR684" s="226" t="s">
        <v>180</v>
      </c>
      <c r="AT684" s="226" t="s">
        <v>167</v>
      </c>
      <c r="AU684" s="226" t="s">
        <v>78</v>
      </c>
      <c r="AY684" s="19" t="s">
        <v>163</v>
      </c>
      <c r="BE684" s="227">
        <f>IF(N684="základní",J684,0)</f>
        <v>0</v>
      </c>
      <c r="BF684" s="227">
        <f>IF(N684="snížená",J684,0)</f>
        <v>0</v>
      </c>
      <c r="BG684" s="227">
        <f>IF(N684="zákl. přenesená",J684,0)</f>
        <v>0</v>
      </c>
      <c r="BH684" s="227">
        <f>IF(N684="sníž. přenesená",J684,0)</f>
        <v>0</v>
      </c>
      <c r="BI684" s="227">
        <f>IF(N684="nulová",J684,0)</f>
        <v>0</v>
      </c>
      <c r="BJ684" s="19" t="s">
        <v>172</v>
      </c>
      <c r="BK684" s="227">
        <f>ROUND(I684*H684,2)</f>
        <v>0</v>
      </c>
      <c r="BL684" s="19" t="s">
        <v>180</v>
      </c>
      <c r="BM684" s="226" t="s">
        <v>930</v>
      </c>
    </row>
    <row r="685" s="2" customFormat="1">
      <c r="A685" s="40"/>
      <c r="B685" s="41"/>
      <c r="C685" s="42"/>
      <c r="D685" s="228" t="s">
        <v>175</v>
      </c>
      <c r="E685" s="42"/>
      <c r="F685" s="229" t="s">
        <v>931</v>
      </c>
      <c r="G685" s="42"/>
      <c r="H685" s="42"/>
      <c r="I685" s="230"/>
      <c r="J685" s="42"/>
      <c r="K685" s="42"/>
      <c r="L685" s="46"/>
      <c r="M685" s="231"/>
      <c r="N685" s="232"/>
      <c r="O685" s="87"/>
      <c r="P685" s="87"/>
      <c r="Q685" s="87"/>
      <c r="R685" s="87"/>
      <c r="S685" s="87"/>
      <c r="T685" s="88"/>
      <c r="U685" s="40"/>
      <c r="V685" s="40"/>
      <c r="W685" s="40"/>
      <c r="X685" s="40"/>
      <c r="Y685" s="40"/>
      <c r="Z685" s="40"/>
      <c r="AA685" s="40"/>
      <c r="AB685" s="40"/>
      <c r="AC685" s="40"/>
      <c r="AD685" s="40"/>
      <c r="AE685" s="40"/>
      <c r="AT685" s="19" t="s">
        <v>175</v>
      </c>
      <c r="AU685" s="19" t="s">
        <v>78</v>
      </c>
    </row>
    <row r="686" s="13" customFormat="1">
      <c r="A686" s="13"/>
      <c r="B686" s="233"/>
      <c r="C686" s="234"/>
      <c r="D686" s="235" t="s">
        <v>177</v>
      </c>
      <c r="E686" s="236" t="s">
        <v>19</v>
      </c>
      <c r="F686" s="237" t="s">
        <v>543</v>
      </c>
      <c r="G686" s="234"/>
      <c r="H686" s="238">
        <v>9.6999999999999993</v>
      </c>
      <c r="I686" s="239"/>
      <c r="J686" s="234"/>
      <c r="K686" s="234"/>
      <c r="L686" s="240"/>
      <c r="M686" s="241"/>
      <c r="N686" s="242"/>
      <c r="O686" s="242"/>
      <c r="P686" s="242"/>
      <c r="Q686" s="242"/>
      <c r="R686" s="242"/>
      <c r="S686" s="242"/>
      <c r="T686" s="243"/>
      <c r="U686" s="13"/>
      <c r="V686" s="13"/>
      <c r="W686" s="13"/>
      <c r="X686" s="13"/>
      <c r="Y686" s="13"/>
      <c r="Z686" s="13"/>
      <c r="AA686" s="13"/>
      <c r="AB686" s="13"/>
      <c r="AC686" s="13"/>
      <c r="AD686" s="13"/>
      <c r="AE686" s="13"/>
      <c r="AT686" s="244" t="s">
        <v>177</v>
      </c>
      <c r="AU686" s="244" t="s">
        <v>78</v>
      </c>
      <c r="AV686" s="13" t="s">
        <v>78</v>
      </c>
      <c r="AW686" s="13" t="s">
        <v>31</v>
      </c>
      <c r="AX686" s="13" t="s">
        <v>69</v>
      </c>
      <c r="AY686" s="244" t="s">
        <v>163</v>
      </c>
    </row>
    <row r="687" s="14" customFormat="1">
      <c r="A687" s="14"/>
      <c r="B687" s="245"/>
      <c r="C687" s="246"/>
      <c r="D687" s="235" t="s">
        <v>177</v>
      </c>
      <c r="E687" s="247" t="s">
        <v>19</v>
      </c>
      <c r="F687" s="248" t="s">
        <v>179</v>
      </c>
      <c r="G687" s="246"/>
      <c r="H687" s="249">
        <v>9.6999999999999993</v>
      </c>
      <c r="I687" s="250"/>
      <c r="J687" s="246"/>
      <c r="K687" s="246"/>
      <c r="L687" s="251"/>
      <c r="M687" s="252"/>
      <c r="N687" s="253"/>
      <c r="O687" s="253"/>
      <c r="P687" s="253"/>
      <c r="Q687" s="253"/>
      <c r="R687" s="253"/>
      <c r="S687" s="253"/>
      <c r="T687" s="254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5" t="s">
        <v>177</v>
      </c>
      <c r="AU687" s="255" t="s">
        <v>78</v>
      </c>
      <c r="AV687" s="14" t="s">
        <v>173</v>
      </c>
      <c r="AW687" s="14" t="s">
        <v>31</v>
      </c>
      <c r="AX687" s="14" t="s">
        <v>69</v>
      </c>
      <c r="AY687" s="255" t="s">
        <v>163</v>
      </c>
    </row>
    <row r="688" s="13" customFormat="1">
      <c r="A688" s="13"/>
      <c r="B688" s="233"/>
      <c r="C688" s="234"/>
      <c r="D688" s="235" t="s">
        <v>177</v>
      </c>
      <c r="E688" s="236" t="s">
        <v>19</v>
      </c>
      <c r="F688" s="237" t="s">
        <v>544</v>
      </c>
      <c r="G688" s="234"/>
      <c r="H688" s="238">
        <v>38</v>
      </c>
      <c r="I688" s="239"/>
      <c r="J688" s="234"/>
      <c r="K688" s="234"/>
      <c r="L688" s="240"/>
      <c r="M688" s="241"/>
      <c r="N688" s="242"/>
      <c r="O688" s="242"/>
      <c r="P688" s="242"/>
      <c r="Q688" s="242"/>
      <c r="R688" s="242"/>
      <c r="S688" s="242"/>
      <c r="T688" s="24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4" t="s">
        <v>177</v>
      </c>
      <c r="AU688" s="244" t="s">
        <v>78</v>
      </c>
      <c r="AV688" s="13" t="s">
        <v>78</v>
      </c>
      <c r="AW688" s="13" t="s">
        <v>31</v>
      </c>
      <c r="AX688" s="13" t="s">
        <v>69</v>
      </c>
      <c r="AY688" s="244" t="s">
        <v>163</v>
      </c>
    </row>
    <row r="689" s="14" customFormat="1">
      <c r="A689" s="14"/>
      <c r="B689" s="245"/>
      <c r="C689" s="246"/>
      <c r="D689" s="235" t="s">
        <v>177</v>
      </c>
      <c r="E689" s="247" t="s">
        <v>19</v>
      </c>
      <c r="F689" s="248" t="s">
        <v>179</v>
      </c>
      <c r="G689" s="246"/>
      <c r="H689" s="249">
        <v>38</v>
      </c>
      <c r="I689" s="250"/>
      <c r="J689" s="246"/>
      <c r="K689" s="246"/>
      <c r="L689" s="251"/>
      <c r="M689" s="252"/>
      <c r="N689" s="253"/>
      <c r="O689" s="253"/>
      <c r="P689" s="253"/>
      <c r="Q689" s="253"/>
      <c r="R689" s="253"/>
      <c r="S689" s="253"/>
      <c r="T689" s="25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5" t="s">
        <v>177</v>
      </c>
      <c r="AU689" s="255" t="s">
        <v>78</v>
      </c>
      <c r="AV689" s="14" t="s">
        <v>173</v>
      </c>
      <c r="AW689" s="14" t="s">
        <v>31</v>
      </c>
      <c r="AX689" s="14" t="s">
        <v>69</v>
      </c>
      <c r="AY689" s="255" t="s">
        <v>163</v>
      </c>
    </row>
    <row r="690" s="15" customFormat="1">
      <c r="A690" s="15"/>
      <c r="B690" s="256"/>
      <c r="C690" s="257"/>
      <c r="D690" s="235" t="s">
        <v>177</v>
      </c>
      <c r="E690" s="258" t="s">
        <v>19</v>
      </c>
      <c r="F690" s="259" t="s">
        <v>210</v>
      </c>
      <c r="G690" s="257"/>
      <c r="H690" s="260">
        <v>47.700000000000003</v>
      </c>
      <c r="I690" s="261"/>
      <c r="J690" s="257"/>
      <c r="K690" s="257"/>
      <c r="L690" s="262"/>
      <c r="M690" s="263"/>
      <c r="N690" s="264"/>
      <c r="O690" s="264"/>
      <c r="P690" s="264"/>
      <c r="Q690" s="264"/>
      <c r="R690" s="264"/>
      <c r="S690" s="264"/>
      <c r="T690" s="265"/>
      <c r="U690" s="15"/>
      <c r="V690" s="15"/>
      <c r="W690" s="15"/>
      <c r="X690" s="15"/>
      <c r="Y690" s="15"/>
      <c r="Z690" s="15"/>
      <c r="AA690" s="15"/>
      <c r="AB690" s="15"/>
      <c r="AC690" s="15"/>
      <c r="AD690" s="15"/>
      <c r="AE690" s="15"/>
      <c r="AT690" s="266" t="s">
        <v>177</v>
      </c>
      <c r="AU690" s="266" t="s">
        <v>78</v>
      </c>
      <c r="AV690" s="15" t="s">
        <v>172</v>
      </c>
      <c r="AW690" s="15" t="s">
        <v>31</v>
      </c>
      <c r="AX690" s="15" t="s">
        <v>76</v>
      </c>
      <c r="AY690" s="266" t="s">
        <v>163</v>
      </c>
    </row>
    <row r="691" s="2" customFormat="1" ht="24.15" customHeight="1">
      <c r="A691" s="40"/>
      <c r="B691" s="41"/>
      <c r="C691" s="267" t="s">
        <v>932</v>
      </c>
      <c r="D691" s="267" t="s">
        <v>212</v>
      </c>
      <c r="E691" s="268" t="s">
        <v>933</v>
      </c>
      <c r="F691" s="269" t="s">
        <v>934</v>
      </c>
      <c r="G691" s="270" t="s">
        <v>236</v>
      </c>
      <c r="H691" s="271">
        <v>52.469999999999999</v>
      </c>
      <c r="I691" s="272"/>
      <c r="J691" s="273">
        <f>ROUND(I691*H691,2)</f>
        <v>0</v>
      </c>
      <c r="K691" s="269" t="s">
        <v>353</v>
      </c>
      <c r="L691" s="274"/>
      <c r="M691" s="275" t="s">
        <v>19</v>
      </c>
      <c r="N691" s="276" t="s">
        <v>42</v>
      </c>
      <c r="O691" s="87"/>
      <c r="P691" s="224">
        <f>O691*H691</f>
        <v>0</v>
      </c>
      <c r="Q691" s="224">
        <v>0.019199999999999998</v>
      </c>
      <c r="R691" s="224">
        <f>Q691*H691</f>
        <v>1.0074239999999999</v>
      </c>
      <c r="S691" s="224">
        <v>0</v>
      </c>
      <c r="T691" s="225">
        <f>S691*H691</f>
        <v>0</v>
      </c>
      <c r="U691" s="40"/>
      <c r="V691" s="40"/>
      <c r="W691" s="40"/>
      <c r="X691" s="40"/>
      <c r="Y691" s="40"/>
      <c r="Z691" s="40"/>
      <c r="AA691" s="40"/>
      <c r="AB691" s="40"/>
      <c r="AC691" s="40"/>
      <c r="AD691" s="40"/>
      <c r="AE691" s="40"/>
      <c r="AR691" s="226" t="s">
        <v>388</v>
      </c>
      <c r="AT691" s="226" t="s">
        <v>212</v>
      </c>
      <c r="AU691" s="226" t="s">
        <v>78</v>
      </c>
      <c r="AY691" s="19" t="s">
        <v>163</v>
      </c>
      <c r="BE691" s="227">
        <f>IF(N691="základní",J691,0)</f>
        <v>0</v>
      </c>
      <c r="BF691" s="227">
        <f>IF(N691="snížená",J691,0)</f>
        <v>0</v>
      </c>
      <c r="BG691" s="227">
        <f>IF(N691="zákl. přenesená",J691,0)</f>
        <v>0</v>
      </c>
      <c r="BH691" s="227">
        <f>IF(N691="sníž. přenesená",J691,0)</f>
        <v>0</v>
      </c>
      <c r="BI691" s="227">
        <f>IF(N691="nulová",J691,0)</f>
        <v>0</v>
      </c>
      <c r="BJ691" s="19" t="s">
        <v>172</v>
      </c>
      <c r="BK691" s="227">
        <f>ROUND(I691*H691,2)</f>
        <v>0</v>
      </c>
      <c r="BL691" s="19" t="s">
        <v>180</v>
      </c>
      <c r="BM691" s="226" t="s">
        <v>935</v>
      </c>
    </row>
    <row r="692" s="13" customFormat="1">
      <c r="A692" s="13"/>
      <c r="B692" s="233"/>
      <c r="C692" s="234"/>
      <c r="D692" s="235" t="s">
        <v>177</v>
      </c>
      <c r="E692" s="236" t="s">
        <v>19</v>
      </c>
      <c r="F692" s="237" t="s">
        <v>936</v>
      </c>
      <c r="G692" s="234"/>
      <c r="H692" s="238">
        <v>47.700000000000003</v>
      </c>
      <c r="I692" s="239"/>
      <c r="J692" s="234"/>
      <c r="K692" s="234"/>
      <c r="L692" s="240"/>
      <c r="M692" s="241"/>
      <c r="N692" s="242"/>
      <c r="O692" s="242"/>
      <c r="P692" s="242"/>
      <c r="Q692" s="242"/>
      <c r="R692" s="242"/>
      <c r="S692" s="242"/>
      <c r="T692" s="243"/>
      <c r="U692" s="13"/>
      <c r="V692" s="13"/>
      <c r="W692" s="13"/>
      <c r="X692" s="13"/>
      <c r="Y692" s="13"/>
      <c r="Z692" s="13"/>
      <c r="AA692" s="13"/>
      <c r="AB692" s="13"/>
      <c r="AC692" s="13"/>
      <c r="AD692" s="13"/>
      <c r="AE692" s="13"/>
      <c r="AT692" s="244" t="s">
        <v>177</v>
      </c>
      <c r="AU692" s="244" t="s">
        <v>78</v>
      </c>
      <c r="AV692" s="13" t="s">
        <v>78</v>
      </c>
      <c r="AW692" s="13" t="s">
        <v>31</v>
      </c>
      <c r="AX692" s="13" t="s">
        <v>69</v>
      </c>
      <c r="AY692" s="244" t="s">
        <v>163</v>
      </c>
    </row>
    <row r="693" s="14" customFormat="1">
      <c r="A693" s="14"/>
      <c r="B693" s="245"/>
      <c r="C693" s="246"/>
      <c r="D693" s="235" t="s">
        <v>177</v>
      </c>
      <c r="E693" s="247" t="s">
        <v>19</v>
      </c>
      <c r="F693" s="248" t="s">
        <v>179</v>
      </c>
      <c r="G693" s="246"/>
      <c r="H693" s="249">
        <v>47.700000000000003</v>
      </c>
      <c r="I693" s="250"/>
      <c r="J693" s="246"/>
      <c r="K693" s="246"/>
      <c r="L693" s="251"/>
      <c r="M693" s="252"/>
      <c r="N693" s="253"/>
      <c r="O693" s="253"/>
      <c r="P693" s="253"/>
      <c r="Q693" s="253"/>
      <c r="R693" s="253"/>
      <c r="S693" s="253"/>
      <c r="T693" s="254"/>
      <c r="U693" s="14"/>
      <c r="V693" s="14"/>
      <c r="W693" s="14"/>
      <c r="X693" s="14"/>
      <c r="Y693" s="14"/>
      <c r="Z693" s="14"/>
      <c r="AA693" s="14"/>
      <c r="AB693" s="14"/>
      <c r="AC693" s="14"/>
      <c r="AD693" s="14"/>
      <c r="AE693" s="14"/>
      <c r="AT693" s="255" t="s">
        <v>177</v>
      </c>
      <c r="AU693" s="255" t="s">
        <v>78</v>
      </c>
      <c r="AV693" s="14" t="s">
        <v>173</v>
      </c>
      <c r="AW693" s="14" t="s">
        <v>31</v>
      </c>
      <c r="AX693" s="14" t="s">
        <v>69</v>
      </c>
      <c r="AY693" s="255" t="s">
        <v>163</v>
      </c>
    </row>
    <row r="694" s="13" customFormat="1">
      <c r="A694" s="13"/>
      <c r="B694" s="233"/>
      <c r="C694" s="234"/>
      <c r="D694" s="235" t="s">
        <v>177</v>
      </c>
      <c r="E694" s="236" t="s">
        <v>19</v>
      </c>
      <c r="F694" s="237" t="s">
        <v>937</v>
      </c>
      <c r="G694" s="234"/>
      <c r="H694" s="238">
        <v>52.469999999999999</v>
      </c>
      <c r="I694" s="239"/>
      <c r="J694" s="234"/>
      <c r="K694" s="234"/>
      <c r="L694" s="240"/>
      <c r="M694" s="241"/>
      <c r="N694" s="242"/>
      <c r="O694" s="242"/>
      <c r="P694" s="242"/>
      <c r="Q694" s="242"/>
      <c r="R694" s="242"/>
      <c r="S694" s="242"/>
      <c r="T694" s="243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44" t="s">
        <v>177</v>
      </c>
      <c r="AU694" s="244" t="s">
        <v>78</v>
      </c>
      <c r="AV694" s="13" t="s">
        <v>78</v>
      </c>
      <c r="AW694" s="13" t="s">
        <v>31</v>
      </c>
      <c r="AX694" s="13" t="s">
        <v>76</v>
      </c>
      <c r="AY694" s="244" t="s">
        <v>163</v>
      </c>
    </row>
    <row r="695" s="2" customFormat="1" ht="24.15" customHeight="1">
      <c r="A695" s="40"/>
      <c r="B695" s="41"/>
      <c r="C695" s="215" t="s">
        <v>938</v>
      </c>
      <c r="D695" s="215" t="s">
        <v>167</v>
      </c>
      <c r="E695" s="216" t="s">
        <v>939</v>
      </c>
      <c r="F695" s="217" t="s">
        <v>940</v>
      </c>
      <c r="G695" s="218" t="s">
        <v>236</v>
      </c>
      <c r="H695" s="219">
        <v>47.700000000000003</v>
      </c>
      <c r="I695" s="220"/>
      <c r="J695" s="221">
        <f>ROUND(I695*H695,2)</f>
        <v>0</v>
      </c>
      <c r="K695" s="217" t="s">
        <v>171</v>
      </c>
      <c r="L695" s="46"/>
      <c r="M695" s="222" t="s">
        <v>19</v>
      </c>
      <c r="N695" s="223" t="s">
        <v>42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</v>
      </c>
      <c r="T695" s="225">
        <f>S695*H695</f>
        <v>0</v>
      </c>
      <c r="U695" s="40"/>
      <c r="V695" s="40"/>
      <c r="W695" s="40"/>
      <c r="X695" s="40"/>
      <c r="Y695" s="40"/>
      <c r="Z695" s="40"/>
      <c r="AA695" s="40"/>
      <c r="AB695" s="40"/>
      <c r="AC695" s="40"/>
      <c r="AD695" s="40"/>
      <c r="AE695" s="40"/>
      <c r="AR695" s="226" t="s">
        <v>180</v>
      </c>
      <c r="AT695" s="226" t="s">
        <v>167</v>
      </c>
      <c r="AU695" s="226" t="s">
        <v>78</v>
      </c>
      <c r="AY695" s="19" t="s">
        <v>163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19" t="s">
        <v>172</v>
      </c>
      <c r="BK695" s="227">
        <f>ROUND(I695*H695,2)</f>
        <v>0</v>
      </c>
      <c r="BL695" s="19" t="s">
        <v>180</v>
      </c>
      <c r="BM695" s="226" t="s">
        <v>941</v>
      </c>
    </row>
    <row r="696" s="2" customFormat="1">
      <c r="A696" s="40"/>
      <c r="B696" s="41"/>
      <c r="C696" s="42"/>
      <c r="D696" s="228" t="s">
        <v>175</v>
      </c>
      <c r="E696" s="42"/>
      <c r="F696" s="229" t="s">
        <v>942</v>
      </c>
      <c r="G696" s="42"/>
      <c r="H696" s="42"/>
      <c r="I696" s="230"/>
      <c r="J696" s="42"/>
      <c r="K696" s="42"/>
      <c r="L696" s="46"/>
      <c r="M696" s="231"/>
      <c r="N696" s="232"/>
      <c r="O696" s="87"/>
      <c r="P696" s="87"/>
      <c r="Q696" s="87"/>
      <c r="R696" s="87"/>
      <c r="S696" s="87"/>
      <c r="T696" s="88"/>
      <c r="U696" s="40"/>
      <c r="V696" s="40"/>
      <c r="W696" s="40"/>
      <c r="X696" s="40"/>
      <c r="Y696" s="40"/>
      <c r="Z696" s="40"/>
      <c r="AA696" s="40"/>
      <c r="AB696" s="40"/>
      <c r="AC696" s="40"/>
      <c r="AD696" s="40"/>
      <c r="AE696" s="40"/>
      <c r="AT696" s="19" t="s">
        <v>175</v>
      </c>
      <c r="AU696" s="19" t="s">
        <v>78</v>
      </c>
    </row>
    <row r="697" s="13" customFormat="1">
      <c r="A697" s="13"/>
      <c r="B697" s="233"/>
      <c r="C697" s="234"/>
      <c r="D697" s="235" t="s">
        <v>177</v>
      </c>
      <c r="E697" s="236" t="s">
        <v>19</v>
      </c>
      <c r="F697" s="237" t="s">
        <v>943</v>
      </c>
      <c r="G697" s="234"/>
      <c r="H697" s="238">
        <v>47.700000000000003</v>
      </c>
      <c r="I697" s="239"/>
      <c r="J697" s="234"/>
      <c r="K697" s="234"/>
      <c r="L697" s="240"/>
      <c r="M697" s="241"/>
      <c r="N697" s="242"/>
      <c r="O697" s="242"/>
      <c r="P697" s="242"/>
      <c r="Q697" s="242"/>
      <c r="R697" s="242"/>
      <c r="S697" s="242"/>
      <c r="T697" s="243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44" t="s">
        <v>177</v>
      </c>
      <c r="AU697" s="244" t="s">
        <v>78</v>
      </c>
      <c r="AV697" s="13" t="s">
        <v>78</v>
      </c>
      <c r="AW697" s="13" t="s">
        <v>31</v>
      </c>
      <c r="AX697" s="13" t="s">
        <v>69</v>
      </c>
      <c r="AY697" s="244" t="s">
        <v>163</v>
      </c>
    </row>
    <row r="698" s="14" customFormat="1">
      <c r="A698" s="14"/>
      <c r="B698" s="245"/>
      <c r="C698" s="246"/>
      <c r="D698" s="235" t="s">
        <v>177</v>
      </c>
      <c r="E698" s="247" t="s">
        <v>19</v>
      </c>
      <c r="F698" s="248" t="s">
        <v>179</v>
      </c>
      <c r="G698" s="246"/>
      <c r="H698" s="249">
        <v>47.700000000000003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177</v>
      </c>
      <c r="AU698" s="255" t="s">
        <v>78</v>
      </c>
      <c r="AV698" s="14" t="s">
        <v>173</v>
      </c>
      <c r="AW698" s="14" t="s">
        <v>31</v>
      </c>
      <c r="AX698" s="14" t="s">
        <v>76</v>
      </c>
      <c r="AY698" s="255" t="s">
        <v>163</v>
      </c>
    </row>
    <row r="699" s="2" customFormat="1" ht="24.15" customHeight="1">
      <c r="A699" s="40"/>
      <c r="B699" s="41"/>
      <c r="C699" s="215" t="s">
        <v>944</v>
      </c>
      <c r="D699" s="215" t="s">
        <v>167</v>
      </c>
      <c r="E699" s="216" t="s">
        <v>945</v>
      </c>
      <c r="F699" s="217" t="s">
        <v>946</v>
      </c>
      <c r="G699" s="218" t="s">
        <v>201</v>
      </c>
      <c r="H699" s="219">
        <v>1.3109999999999999</v>
      </c>
      <c r="I699" s="220"/>
      <c r="J699" s="221">
        <f>ROUND(I699*H699,2)</f>
        <v>0</v>
      </c>
      <c r="K699" s="217" t="s">
        <v>171</v>
      </c>
      <c r="L699" s="46"/>
      <c r="M699" s="222" t="s">
        <v>19</v>
      </c>
      <c r="N699" s="223" t="s">
        <v>42</v>
      </c>
      <c r="O699" s="87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U699" s="40"/>
      <c r="V699" s="40"/>
      <c r="W699" s="40"/>
      <c r="X699" s="40"/>
      <c r="Y699" s="40"/>
      <c r="Z699" s="40"/>
      <c r="AA699" s="40"/>
      <c r="AB699" s="40"/>
      <c r="AC699" s="40"/>
      <c r="AD699" s="40"/>
      <c r="AE699" s="40"/>
      <c r="AR699" s="226" t="s">
        <v>180</v>
      </c>
      <c r="AT699" s="226" t="s">
        <v>167</v>
      </c>
      <c r="AU699" s="226" t="s">
        <v>78</v>
      </c>
      <c r="AY699" s="19" t="s">
        <v>163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19" t="s">
        <v>172</v>
      </c>
      <c r="BK699" s="227">
        <f>ROUND(I699*H699,2)</f>
        <v>0</v>
      </c>
      <c r="BL699" s="19" t="s">
        <v>180</v>
      </c>
      <c r="BM699" s="226" t="s">
        <v>947</v>
      </c>
    </row>
    <row r="700" s="2" customFormat="1">
      <c r="A700" s="40"/>
      <c r="B700" s="41"/>
      <c r="C700" s="42"/>
      <c r="D700" s="228" t="s">
        <v>175</v>
      </c>
      <c r="E700" s="42"/>
      <c r="F700" s="229" t="s">
        <v>948</v>
      </c>
      <c r="G700" s="42"/>
      <c r="H700" s="42"/>
      <c r="I700" s="230"/>
      <c r="J700" s="42"/>
      <c r="K700" s="42"/>
      <c r="L700" s="46"/>
      <c r="M700" s="231"/>
      <c r="N700" s="232"/>
      <c r="O700" s="87"/>
      <c r="P700" s="87"/>
      <c r="Q700" s="87"/>
      <c r="R700" s="87"/>
      <c r="S700" s="87"/>
      <c r="T700" s="88"/>
      <c r="U700" s="40"/>
      <c r="V700" s="40"/>
      <c r="W700" s="40"/>
      <c r="X700" s="40"/>
      <c r="Y700" s="40"/>
      <c r="Z700" s="40"/>
      <c r="AA700" s="40"/>
      <c r="AB700" s="40"/>
      <c r="AC700" s="40"/>
      <c r="AD700" s="40"/>
      <c r="AE700" s="40"/>
      <c r="AT700" s="19" t="s">
        <v>175</v>
      </c>
      <c r="AU700" s="19" t="s">
        <v>78</v>
      </c>
    </row>
    <row r="701" s="2" customFormat="1" ht="24.15" customHeight="1">
      <c r="A701" s="40"/>
      <c r="B701" s="41"/>
      <c r="C701" s="215" t="s">
        <v>949</v>
      </c>
      <c r="D701" s="215" t="s">
        <v>167</v>
      </c>
      <c r="E701" s="216" t="s">
        <v>950</v>
      </c>
      <c r="F701" s="217" t="s">
        <v>951</v>
      </c>
      <c r="G701" s="218" t="s">
        <v>201</v>
      </c>
      <c r="H701" s="219">
        <v>1.3109999999999999</v>
      </c>
      <c r="I701" s="220"/>
      <c r="J701" s="221">
        <f>ROUND(I701*H701,2)</f>
        <v>0</v>
      </c>
      <c r="K701" s="217" t="s">
        <v>171</v>
      </c>
      <c r="L701" s="46"/>
      <c r="M701" s="222" t="s">
        <v>19</v>
      </c>
      <c r="N701" s="223" t="s">
        <v>42</v>
      </c>
      <c r="O701" s="87"/>
      <c r="P701" s="224">
        <f>O701*H701</f>
        <v>0</v>
      </c>
      <c r="Q701" s="224">
        <v>0</v>
      </c>
      <c r="R701" s="224">
        <f>Q701*H701</f>
        <v>0</v>
      </c>
      <c r="S701" s="224">
        <v>0</v>
      </c>
      <c r="T701" s="225">
        <f>S701*H701</f>
        <v>0</v>
      </c>
      <c r="U701" s="40"/>
      <c r="V701" s="40"/>
      <c r="W701" s="40"/>
      <c r="X701" s="40"/>
      <c r="Y701" s="40"/>
      <c r="Z701" s="40"/>
      <c r="AA701" s="40"/>
      <c r="AB701" s="40"/>
      <c r="AC701" s="40"/>
      <c r="AD701" s="40"/>
      <c r="AE701" s="40"/>
      <c r="AR701" s="226" t="s">
        <v>180</v>
      </c>
      <c r="AT701" s="226" t="s">
        <v>167</v>
      </c>
      <c r="AU701" s="226" t="s">
        <v>78</v>
      </c>
      <c r="AY701" s="19" t="s">
        <v>163</v>
      </c>
      <c r="BE701" s="227">
        <f>IF(N701="základní",J701,0)</f>
        <v>0</v>
      </c>
      <c r="BF701" s="227">
        <f>IF(N701="snížená",J701,0)</f>
        <v>0</v>
      </c>
      <c r="BG701" s="227">
        <f>IF(N701="zákl. přenesená",J701,0)</f>
        <v>0</v>
      </c>
      <c r="BH701" s="227">
        <f>IF(N701="sníž. přenesená",J701,0)</f>
        <v>0</v>
      </c>
      <c r="BI701" s="227">
        <f>IF(N701="nulová",J701,0)</f>
        <v>0</v>
      </c>
      <c r="BJ701" s="19" t="s">
        <v>172</v>
      </c>
      <c r="BK701" s="227">
        <f>ROUND(I701*H701,2)</f>
        <v>0</v>
      </c>
      <c r="BL701" s="19" t="s">
        <v>180</v>
      </c>
      <c r="BM701" s="226" t="s">
        <v>952</v>
      </c>
    </row>
    <row r="702" s="2" customFormat="1">
      <c r="A702" s="40"/>
      <c r="B702" s="41"/>
      <c r="C702" s="42"/>
      <c r="D702" s="228" t="s">
        <v>175</v>
      </c>
      <c r="E702" s="42"/>
      <c r="F702" s="229" t="s">
        <v>953</v>
      </c>
      <c r="G702" s="42"/>
      <c r="H702" s="42"/>
      <c r="I702" s="230"/>
      <c r="J702" s="42"/>
      <c r="K702" s="42"/>
      <c r="L702" s="46"/>
      <c r="M702" s="231"/>
      <c r="N702" s="232"/>
      <c r="O702" s="87"/>
      <c r="P702" s="87"/>
      <c r="Q702" s="87"/>
      <c r="R702" s="87"/>
      <c r="S702" s="87"/>
      <c r="T702" s="88"/>
      <c r="U702" s="40"/>
      <c r="V702" s="40"/>
      <c r="W702" s="40"/>
      <c r="X702" s="40"/>
      <c r="Y702" s="40"/>
      <c r="Z702" s="40"/>
      <c r="AA702" s="40"/>
      <c r="AB702" s="40"/>
      <c r="AC702" s="40"/>
      <c r="AD702" s="40"/>
      <c r="AE702" s="40"/>
      <c r="AT702" s="19" t="s">
        <v>175</v>
      </c>
      <c r="AU702" s="19" t="s">
        <v>78</v>
      </c>
    </row>
    <row r="703" s="12" customFormat="1" ht="22.8" customHeight="1">
      <c r="A703" s="12"/>
      <c r="B703" s="199"/>
      <c r="C703" s="200"/>
      <c r="D703" s="201" t="s">
        <v>68</v>
      </c>
      <c r="E703" s="213" t="s">
        <v>954</v>
      </c>
      <c r="F703" s="213" t="s">
        <v>955</v>
      </c>
      <c r="G703" s="200"/>
      <c r="H703" s="200"/>
      <c r="I703" s="203"/>
      <c r="J703" s="214">
        <f>BK703</f>
        <v>0</v>
      </c>
      <c r="K703" s="200"/>
      <c r="L703" s="205"/>
      <c r="M703" s="206"/>
      <c r="N703" s="207"/>
      <c r="O703" s="207"/>
      <c r="P703" s="208">
        <f>SUM(P704:P744)</f>
        <v>0</v>
      </c>
      <c r="Q703" s="207"/>
      <c r="R703" s="208">
        <f>SUM(R704:R744)</f>
        <v>0.12283121679999999</v>
      </c>
      <c r="S703" s="207"/>
      <c r="T703" s="209">
        <f>SUM(T704:T744)</f>
        <v>0</v>
      </c>
      <c r="U703" s="12"/>
      <c r="V703" s="12"/>
      <c r="W703" s="12"/>
      <c r="X703" s="12"/>
      <c r="Y703" s="12"/>
      <c r="Z703" s="12"/>
      <c r="AA703" s="12"/>
      <c r="AB703" s="12"/>
      <c r="AC703" s="12"/>
      <c r="AD703" s="12"/>
      <c r="AE703" s="12"/>
      <c r="AR703" s="210" t="s">
        <v>78</v>
      </c>
      <c r="AT703" s="211" t="s">
        <v>68</v>
      </c>
      <c r="AU703" s="211" t="s">
        <v>76</v>
      </c>
      <c r="AY703" s="210" t="s">
        <v>163</v>
      </c>
      <c r="BK703" s="212">
        <f>SUM(BK704:BK744)</f>
        <v>0</v>
      </c>
    </row>
    <row r="704" s="2" customFormat="1" ht="24.15" customHeight="1">
      <c r="A704" s="40"/>
      <c r="B704" s="41"/>
      <c r="C704" s="215" t="s">
        <v>956</v>
      </c>
      <c r="D704" s="215" t="s">
        <v>167</v>
      </c>
      <c r="E704" s="216" t="s">
        <v>957</v>
      </c>
      <c r="F704" s="217" t="s">
        <v>958</v>
      </c>
      <c r="G704" s="218" t="s">
        <v>236</v>
      </c>
      <c r="H704" s="219">
        <v>304.37799999999999</v>
      </c>
      <c r="I704" s="220"/>
      <c r="J704" s="221">
        <f>ROUND(I704*H704,2)</f>
        <v>0</v>
      </c>
      <c r="K704" s="217" t="s">
        <v>171</v>
      </c>
      <c r="L704" s="46"/>
      <c r="M704" s="222" t="s">
        <v>19</v>
      </c>
      <c r="N704" s="223" t="s">
        <v>42</v>
      </c>
      <c r="O704" s="87"/>
      <c r="P704" s="224">
        <f>O704*H704</f>
        <v>0</v>
      </c>
      <c r="Q704" s="224">
        <v>0.00021599999999999999</v>
      </c>
      <c r="R704" s="224">
        <f>Q704*H704</f>
        <v>0.06574564799999999</v>
      </c>
      <c r="S704" s="224">
        <v>0</v>
      </c>
      <c r="T704" s="225">
        <f>S704*H704</f>
        <v>0</v>
      </c>
      <c r="U704" s="40"/>
      <c r="V704" s="40"/>
      <c r="W704" s="40"/>
      <c r="X704" s="40"/>
      <c r="Y704" s="40"/>
      <c r="Z704" s="40"/>
      <c r="AA704" s="40"/>
      <c r="AB704" s="40"/>
      <c r="AC704" s="40"/>
      <c r="AD704" s="40"/>
      <c r="AE704" s="40"/>
      <c r="AR704" s="226" t="s">
        <v>180</v>
      </c>
      <c r="AT704" s="226" t="s">
        <v>167</v>
      </c>
      <c r="AU704" s="226" t="s">
        <v>78</v>
      </c>
      <c r="AY704" s="19" t="s">
        <v>163</v>
      </c>
      <c r="BE704" s="227">
        <f>IF(N704="základní",J704,0)</f>
        <v>0</v>
      </c>
      <c r="BF704" s="227">
        <f>IF(N704="snížená",J704,0)</f>
        <v>0</v>
      </c>
      <c r="BG704" s="227">
        <f>IF(N704="zákl. přenesená",J704,0)</f>
        <v>0</v>
      </c>
      <c r="BH704" s="227">
        <f>IF(N704="sníž. přenesená",J704,0)</f>
        <v>0</v>
      </c>
      <c r="BI704" s="227">
        <f>IF(N704="nulová",J704,0)</f>
        <v>0</v>
      </c>
      <c r="BJ704" s="19" t="s">
        <v>172</v>
      </c>
      <c r="BK704" s="227">
        <f>ROUND(I704*H704,2)</f>
        <v>0</v>
      </c>
      <c r="BL704" s="19" t="s">
        <v>180</v>
      </c>
      <c r="BM704" s="226" t="s">
        <v>959</v>
      </c>
    </row>
    <row r="705" s="2" customFormat="1">
      <c r="A705" s="40"/>
      <c r="B705" s="41"/>
      <c r="C705" s="42"/>
      <c r="D705" s="228" t="s">
        <v>175</v>
      </c>
      <c r="E705" s="42"/>
      <c r="F705" s="229" t="s">
        <v>960</v>
      </c>
      <c r="G705" s="42"/>
      <c r="H705" s="42"/>
      <c r="I705" s="230"/>
      <c r="J705" s="42"/>
      <c r="K705" s="42"/>
      <c r="L705" s="46"/>
      <c r="M705" s="231"/>
      <c r="N705" s="232"/>
      <c r="O705" s="87"/>
      <c r="P705" s="87"/>
      <c r="Q705" s="87"/>
      <c r="R705" s="87"/>
      <c r="S705" s="87"/>
      <c r="T705" s="88"/>
      <c r="U705" s="40"/>
      <c r="V705" s="40"/>
      <c r="W705" s="40"/>
      <c r="X705" s="40"/>
      <c r="Y705" s="40"/>
      <c r="Z705" s="40"/>
      <c r="AA705" s="40"/>
      <c r="AB705" s="40"/>
      <c r="AC705" s="40"/>
      <c r="AD705" s="40"/>
      <c r="AE705" s="40"/>
      <c r="AT705" s="19" t="s">
        <v>175</v>
      </c>
      <c r="AU705" s="19" t="s">
        <v>78</v>
      </c>
    </row>
    <row r="706" s="13" customFormat="1">
      <c r="A706" s="13"/>
      <c r="B706" s="233"/>
      <c r="C706" s="234"/>
      <c r="D706" s="235" t="s">
        <v>177</v>
      </c>
      <c r="E706" s="236" t="s">
        <v>19</v>
      </c>
      <c r="F706" s="237" t="s">
        <v>961</v>
      </c>
      <c r="G706" s="234"/>
      <c r="H706" s="238">
        <v>180</v>
      </c>
      <c r="I706" s="239"/>
      <c r="J706" s="234"/>
      <c r="K706" s="234"/>
      <c r="L706" s="240"/>
      <c r="M706" s="241"/>
      <c r="N706" s="242"/>
      <c r="O706" s="242"/>
      <c r="P706" s="242"/>
      <c r="Q706" s="242"/>
      <c r="R706" s="242"/>
      <c r="S706" s="242"/>
      <c r="T706" s="243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44" t="s">
        <v>177</v>
      </c>
      <c r="AU706" s="244" t="s">
        <v>78</v>
      </c>
      <c r="AV706" s="13" t="s">
        <v>78</v>
      </c>
      <c r="AW706" s="13" t="s">
        <v>31</v>
      </c>
      <c r="AX706" s="13" t="s">
        <v>69</v>
      </c>
      <c r="AY706" s="244" t="s">
        <v>163</v>
      </c>
    </row>
    <row r="707" s="14" customFormat="1">
      <c r="A707" s="14"/>
      <c r="B707" s="245"/>
      <c r="C707" s="246"/>
      <c r="D707" s="235" t="s">
        <v>177</v>
      </c>
      <c r="E707" s="247" t="s">
        <v>19</v>
      </c>
      <c r="F707" s="248" t="s">
        <v>179</v>
      </c>
      <c r="G707" s="246"/>
      <c r="H707" s="249">
        <v>180</v>
      </c>
      <c r="I707" s="250"/>
      <c r="J707" s="246"/>
      <c r="K707" s="246"/>
      <c r="L707" s="251"/>
      <c r="M707" s="252"/>
      <c r="N707" s="253"/>
      <c r="O707" s="253"/>
      <c r="P707" s="253"/>
      <c r="Q707" s="253"/>
      <c r="R707" s="253"/>
      <c r="S707" s="253"/>
      <c r="T707" s="254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5" t="s">
        <v>177</v>
      </c>
      <c r="AU707" s="255" t="s">
        <v>78</v>
      </c>
      <c r="AV707" s="14" t="s">
        <v>173</v>
      </c>
      <c r="AW707" s="14" t="s">
        <v>31</v>
      </c>
      <c r="AX707" s="14" t="s">
        <v>69</v>
      </c>
      <c r="AY707" s="255" t="s">
        <v>163</v>
      </c>
    </row>
    <row r="708" s="13" customFormat="1">
      <c r="A708" s="13"/>
      <c r="B708" s="233"/>
      <c r="C708" s="234"/>
      <c r="D708" s="235" t="s">
        <v>177</v>
      </c>
      <c r="E708" s="236" t="s">
        <v>19</v>
      </c>
      <c r="F708" s="237" t="s">
        <v>962</v>
      </c>
      <c r="G708" s="234"/>
      <c r="H708" s="238">
        <v>0.71999999999999997</v>
      </c>
      <c r="I708" s="239"/>
      <c r="J708" s="234"/>
      <c r="K708" s="234"/>
      <c r="L708" s="240"/>
      <c r="M708" s="241"/>
      <c r="N708" s="242"/>
      <c r="O708" s="242"/>
      <c r="P708" s="242"/>
      <c r="Q708" s="242"/>
      <c r="R708" s="242"/>
      <c r="S708" s="242"/>
      <c r="T708" s="243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44" t="s">
        <v>177</v>
      </c>
      <c r="AU708" s="244" t="s">
        <v>78</v>
      </c>
      <c r="AV708" s="13" t="s">
        <v>78</v>
      </c>
      <c r="AW708" s="13" t="s">
        <v>31</v>
      </c>
      <c r="AX708" s="13" t="s">
        <v>69</v>
      </c>
      <c r="AY708" s="244" t="s">
        <v>163</v>
      </c>
    </row>
    <row r="709" s="14" customFormat="1">
      <c r="A709" s="14"/>
      <c r="B709" s="245"/>
      <c r="C709" s="246"/>
      <c r="D709" s="235" t="s">
        <v>177</v>
      </c>
      <c r="E709" s="247" t="s">
        <v>19</v>
      </c>
      <c r="F709" s="248" t="s">
        <v>179</v>
      </c>
      <c r="G709" s="246"/>
      <c r="H709" s="249">
        <v>0.71999999999999997</v>
      </c>
      <c r="I709" s="250"/>
      <c r="J709" s="246"/>
      <c r="K709" s="246"/>
      <c r="L709" s="251"/>
      <c r="M709" s="252"/>
      <c r="N709" s="253"/>
      <c r="O709" s="253"/>
      <c r="P709" s="253"/>
      <c r="Q709" s="253"/>
      <c r="R709" s="253"/>
      <c r="S709" s="253"/>
      <c r="T709" s="254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5" t="s">
        <v>177</v>
      </c>
      <c r="AU709" s="255" t="s">
        <v>78</v>
      </c>
      <c r="AV709" s="14" t="s">
        <v>173</v>
      </c>
      <c r="AW709" s="14" t="s">
        <v>31</v>
      </c>
      <c r="AX709" s="14" t="s">
        <v>69</v>
      </c>
      <c r="AY709" s="255" t="s">
        <v>163</v>
      </c>
    </row>
    <row r="710" s="13" customFormat="1">
      <c r="A710" s="13"/>
      <c r="B710" s="233"/>
      <c r="C710" s="234"/>
      <c r="D710" s="235" t="s">
        <v>177</v>
      </c>
      <c r="E710" s="236" t="s">
        <v>19</v>
      </c>
      <c r="F710" s="237" t="s">
        <v>963</v>
      </c>
      <c r="G710" s="234"/>
      <c r="H710" s="238">
        <v>53.039999999999999</v>
      </c>
      <c r="I710" s="239"/>
      <c r="J710" s="234"/>
      <c r="K710" s="234"/>
      <c r="L710" s="240"/>
      <c r="M710" s="241"/>
      <c r="N710" s="242"/>
      <c r="O710" s="242"/>
      <c r="P710" s="242"/>
      <c r="Q710" s="242"/>
      <c r="R710" s="242"/>
      <c r="S710" s="242"/>
      <c r="T710" s="243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44" t="s">
        <v>177</v>
      </c>
      <c r="AU710" s="244" t="s">
        <v>78</v>
      </c>
      <c r="AV710" s="13" t="s">
        <v>78</v>
      </c>
      <c r="AW710" s="13" t="s">
        <v>31</v>
      </c>
      <c r="AX710" s="13" t="s">
        <v>69</v>
      </c>
      <c r="AY710" s="244" t="s">
        <v>163</v>
      </c>
    </row>
    <row r="711" s="14" customFormat="1">
      <c r="A711" s="14"/>
      <c r="B711" s="245"/>
      <c r="C711" s="246"/>
      <c r="D711" s="235" t="s">
        <v>177</v>
      </c>
      <c r="E711" s="247" t="s">
        <v>19</v>
      </c>
      <c r="F711" s="248" t="s">
        <v>179</v>
      </c>
      <c r="G711" s="246"/>
      <c r="H711" s="249">
        <v>53.039999999999999</v>
      </c>
      <c r="I711" s="250"/>
      <c r="J711" s="246"/>
      <c r="K711" s="246"/>
      <c r="L711" s="251"/>
      <c r="M711" s="252"/>
      <c r="N711" s="253"/>
      <c r="O711" s="253"/>
      <c r="P711" s="253"/>
      <c r="Q711" s="253"/>
      <c r="R711" s="253"/>
      <c r="S711" s="253"/>
      <c r="T711" s="254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5" t="s">
        <v>177</v>
      </c>
      <c r="AU711" s="255" t="s">
        <v>78</v>
      </c>
      <c r="AV711" s="14" t="s">
        <v>173</v>
      </c>
      <c r="AW711" s="14" t="s">
        <v>31</v>
      </c>
      <c r="AX711" s="14" t="s">
        <v>69</v>
      </c>
      <c r="AY711" s="255" t="s">
        <v>163</v>
      </c>
    </row>
    <row r="712" s="13" customFormat="1">
      <c r="A712" s="13"/>
      <c r="B712" s="233"/>
      <c r="C712" s="234"/>
      <c r="D712" s="235" t="s">
        <v>177</v>
      </c>
      <c r="E712" s="236" t="s">
        <v>19</v>
      </c>
      <c r="F712" s="237" t="s">
        <v>964</v>
      </c>
      <c r="G712" s="234"/>
      <c r="H712" s="238">
        <v>6.8019999999999996</v>
      </c>
      <c r="I712" s="239"/>
      <c r="J712" s="234"/>
      <c r="K712" s="234"/>
      <c r="L712" s="240"/>
      <c r="M712" s="241"/>
      <c r="N712" s="242"/>
      <c r="O712" s="242"/>
      <c r="P712" s="242"/>
      <c r="Q712" s="242"/>
      <c r="R712" s="242"/>
      <c r="S712" s="242"/>
      <c r="T712" s="243"/>
      <c r="U712" s="13"/>
      <c r="V712" s="13"/>
      <c r="W712" s="13"/>
      <c r="X712" s="13"/>
      <c r="Y712" s="13"/>
      <c r="Z712" s="13"/>
      <c r="AA712" s="13"/>
      <c r="AB712" s="13"/>
      <c r="AC712" s="13"/>
      <c r="AD712" s="13"/>
      <c r="AE712" s="13"/>
      <c r="AT712" s="244" t="s">
        <v>177</v>
      </c>
      <c r="AU712" s="244" t="s">
        <v>78</v>
      </c>
      <c r="AV712" s="13" t="s">
        <v>78</v>
      </c>
      <c r="AW712" s="13" t="s">
        <v>31</v>
      </c>
      <c r="AX712" s="13" t="s">
        <v>69</v>
      </c>
      <c r="AY712" s="244" t="s">
        <v>163</v>
      </c>
    </row>
    <row r="713" s="14" customFormat="1">
      <c r="A713" s="14"/>
      <c r="B713" s="245"/>
      <c r="C713" s="246"/>
      <c r="D713" s="235" t="s">
        <v>177</v>
      </c>
      <c r="E713" s="247" t="s">
        <v>19</v>
      </c>
      <c r="F713" s="248" t="s">
        <v>179</v>
      </c>
      <c r="G713" s="246"/>
      <c r="H713" s="249">
        <v>6.8019999999999996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177</v>
      </c>
      <c r="AU713" s="255" t="s">
        <v>78</v>
      </c>
      <c r="AV713" s="14" t="s">
        <v>173</v>
      </c>
      <c r="AW713" s="14" t="s">
        <v>31</v>
      </c>
      <c r="AX713" s="14" t="s">
        <v>69</v>
      </c>
      <c r="AY713" s="255" t="s">
        <v>163</v>
      </c>
    </row>
    <row r="714" s="13" customFormat="1">
      <c r="A714" s="13"/>
      <c r="B714" s="233"/>
      <c r="C714" s="234"/>
      <c r="D714" s="235" t="s">
        <v>177</v>
      </c>
      <c r="E714" s="236" t="s">
        <v>19</v>
      </c>
      <c r="F714" s="237" t="s">
        <v>965</v>
      </c>
      <c r="G714" s="234"/>
      <c r="H714" s="238">
        <v>8.5920000000000005</v>
      </c>
      <c r="I714" s="239"/>
      <c r="J714" s="234"/>
      <c r="K714" s="234"/>
      <c r="L714" s="240"/>
      <c r="M714" s="241"/>
      <c r="N714" s="242"/>
      <c r="O714" s="242"/>
      <c r="P714" s="242"/>
      <c r="Q714" s="242"/>
      <c r="R714" s="242"/>
      <c r="S714" s="242"/>
      <c r="T714" s="243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44" t="s">
        <v>177</v>
      </c>
      <c r="AU714" s="244" t="s">
        <v>78</v>
      </c>
      <c r="AV714" s="13" t="s">
        <v>78</v>
      </c>
      <c r="AW714" s="13" t="s">
        <v>31</v>
      </c>
      <c r="AX714" s="13" t="s">
        <v>69</v>
      </c>
      <c r="AY714" s="244" t="s">
        <v>163</v>
      </c>
    </row>
    <row r="715" s="14" customFormat="1">
      <c r="A715" s="14"/>
      <c r="B715" s="245"/>
      <c r="C715" s="246"/>
      <c r="D715" s="235" t="s">
        <v>177</v>
      </c>
      <c r="E715" s="247" t="s">
        <v>19</v>
      </c>
      <c r="F715" s="248" t="s">
        <v>179</v>
      </c>
      <c r="G715" s="246"/>
      <c r="H715" s="249">
        <v>8.5920000000000005</v>
      </c>
      <c r="I715" s="250"/>
      <c r="J715" s="246"/>
      <c r="K715" s="246"/>
      <c r="L715" s="251"/>
      <c r="M715" s="252"/>
      <c r="N715" s="253"/>
      <c r="O715" s="253"/>
      <c r="P715" s="253"/>
      <c r="Q715" s="253"/>
      <c r="R715" s="253"/>
      <c r="S715" s="253"/>
      <c r="T715" s="254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5" t="s">
        <v>177</v>
      </c>
      <c r="AU715" s="255" t="s">
        <v>78</v>
      </c>
      <c r="AV715" s="14" t="s">
        <v>173</v>
      </c>
      <c r="AW715" s="14" t="s">
        <v>31</v>
      </c>
      <c r="AX715" s="14" t="s">
        <v>69</v>
      </c>
      <c r="AY715" s="255" t="s">
        <v>163</v>
      </c>
    </row>
    <row r="716" s="13" customFormat="1">
      <c r="A716" s="13"/>
      <c r="B716" s="233"/>
      <c r="C716" s="234"/>
      <c r="D716" s="235" t="s">
        <v>177</v>
      </c>
      <c r="E716" s="236" t="s">
        <v>19</v>
      </c>
      <c r="F716" s="237" t="s">
        <v>966</v>
      </c>
      <c r="G716" s="234"/>
      <c r="H716" s="238">
        <v>55.223999999999997</v>
      </c>
      <c r="I716" s="239"/>
      <c r="J716" s="234"/>
      <c r="K716" s="234"/>
      <c r="L716" s="240"/>
      <c r="M716" s="241"/>
      <c r="N716" s="242"/>
      <c r="O716" s="242"/>
      <c r="P716" s="242"/>
      <c r="Q716" s="242"/>
      <c r="R716" s="242"/>
      <c r="S716" s="242"/>
      <c r="T716" s="243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44" t="s">
        <v>177</v>
      </c>
      <c r="AU716" s="244" t="s">
        <v>78</v>
      </c>
      <c r="AV716" s="13" t="s">
        <v>78</v>
      </c>
      <c r="AW716" s="13" t="s">
        <v>31</v>
      </c>
      <c r="AX716" s="13" t="s">
        <v>69</v>
      </c>
      <c r="AY716" s="244" t="s">
        <v>163</v>
      </c>
    </row>
    <row r="717" s="14" customFormat="1">
      <c r="A717" s="14"/>
      <c r="B717" s="245"/>
      <c r="C717" s="246"/>
      <c r="D717" s="235" t="s">
        <v>177</v>
      </c>
      <c r="E717" s="247" t="s">
        <v>19</v>
      </c>
      <c r="F717" s="248" t="s">
        <v>179</v>
      </c>
      <c r="G717" s="246"/>
      <c r="H717" s="249">
        <v>55.223999999999997</v>
      </c>
      <c r="I717" s="250"/>
      <c r="J717" s="246"/>
      <c r="K717" s="246"/>
      <c r="L717" s="251"/>
      <c r="M717" s="252"/>
      <c r="N717" s="253"/>
      <c r="O717" s="253"/>
      <c r="P717" s="253"/>
      <c r="Q717" s="253"/>
      <c r="R717" s="253"/>
      <c r="S717" s="253"/>
      <c r="T717" s="254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5" t="s">
        <v>177</v>
      </c>
      <c r="AU717" s="255" t="s">
        <v>78</v>
      </c>
      <c r="AV717" s="14" t="s">
        <v>173</v>
      </c>
      <c r="AW717" s="14" t="s">
        <v>31</v>
      </c>
      <c r="AX717" s="14" t="s">
        <v>69</v>
      </c>
      <c r="AY717" s="255" t="s">
        <v>163</v>
      </c>
    </row>
    <row r="718" s="15" customFormat="1">
      <c r="A718" s="15"/>
      <c r="B718" s="256"/>
      <c r="C718" s="257"/>
      <c r="D718" s="235" t="s">
        <v>177</v>
      </c>
      <c r="E718" s="258" t="s">
        <v>19</v>
      </c>
      <c r="F718" s="259" t="s">
        <v>210</v>
      </c>
      <c r="G718" s="257"/>
      <c r="H718" s="260">
        <v>304.37799999999999</v>
      </c>
      <c r="I718" s="261"/>
      <c r="J718" s="257"/>
      <c r="K718" s="257"/>
      <c r="L718" s="262"/>
      <c r="M718" s="263"/>
      <c r="N718" s="264"/>
      <c r="O718" s="264"/>
      <c r="P718" s="264"/>
      <c r="Q718" s="264"/>
      <c r="R718" s="264"/>
      <c r="S718" s="264"/>
      <c r="T718" s="265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66" t="s">
        <v>177</v>
      </c>
      <c r="AU718" s="266" t="s">
        <v>78</v>
      </c>
      <c r="AV718" s="15" t="s">
        <v>172</v>
      </c>
      <c r="AW718" s="15" t="s">
        <v>31</v>
      </c>
      <c r="AX718" s="15" t="s">
        <v>76</v>
      </c>
      <c r="AY718" s="266" t="s">
        <v>163</v>
      </c>
    </row>
    <row r="719" s="2" customFormat="1" ht="16.5" customHeight="1">
      <c r="A719" s="40"/>
      <c r="B719" s="41"/>
      <c r="C719" s="215" t="s">
        <v>967</v>
      </c>
      <c r="D719" s="215" t="s">
        <v>167</v>
      </c>
      <c r="E719" s="216" t="s">
        <v>968</v>
      </c>
      <c r="F719" s="217" t="s">
        <v>969</v>
      </c>
      <c r="G719" s="218" t="s">
        <v>236</v>
      </c>
      <c r="H719" s="219">
        <v>5.2000000000000002</v>
      </c>
      <c r="I719" s="220"/>
      <c r="J719" s="221">
        <f>ROUND(I719*H719,2)</f>
        <v>0</v>
      </c>
      <c r="K719" s="217" t="s">
        <v>171</v>
      </c>
      <c r="L719" s="46"/>
      <c r="M719" s="222" t="s">
        <v>19</v>
      </c>
      <c r="N719" s="223" t="s">
        <v>42</v>
      </c>
      <c r="O719" s="87"/>
      <c r="P719" s="224">
        <f>O719*H719</f>
        <v>0</v>
      </c>
      <c r="Q719" s="224">
        <v>0.00012765000000000001</v>
      </c>
      <c r="R719" s="224">
        <f>Q719*H719</f>
        <v>0.0006637800000000001</v>
      </c>
      <c r="S719" s="224">
        <v>0</v>
      </c>
      <c r="T719" s="225">
        <f>S719*H719</f>
        <v>0</v>
      </c>
      <c r="U719" s="40"/>
      <c r="V719" s="40"/>
      <c r="W719" s="40"/>
      <c r="X719" s="40"/>
      <c r="Y719" s="40"/>
      <c r="Z719" s="40"/>
      <c r="AA719" s="40"/>
      <c r="AB719" s="40"/>
      <c r="AC719" s="40"/>
      <c r="AD719" s="40"/>
      <c r="AE719" s="40"/>
      <c r="AR719" s="226" t="s">
        <v>180</v>
      </c>
      <c r="AT719" s="226" t="s">
        <v>167</v>
      </c>
      <c r="AU719" s="226" t="s">
        <v>78</v>
      </c>
      <c r="AY719" s="19" t="s">
        <v>163</v>
      </c>
      <c r="BE719" s="227">
        <f>IF(N719="základní",J719,0)</f>
        <v>0</v>
      </c>
      <c r="BF719" s="227">
        <f>IF(N719="snížená",J719,0)</f>
        <v>0</v>
      </c>
      <c r="BG719" s="227">
        <f>IF(N719="zákl. přenesená",J719,0)</f>
        <v>0</v>
      </c>
      <c r="BH719" s="227">
        <f>IF(N719="sníž. přenesená",J719,0)</f>
        <v>0</v>
      </c>
      <c r="BI719" s="227">
        <f>IF(N719="nulová",J719,0)</f>
        <v>0</v>
      </c>
      <c r="BJ719" s="19" t="s">
        <v>172</v>
      </c>
      <c r="BK719" s="227">
        <f>ROUND(I719*H719,2)</f>
        <v>0</v>
      </c>
      <c r="BL719" s="19" t="s">
        <v>180</v>
      </c>
      <c r="BM719" s="226" t="s">
        <v>970</v>
      </c>
    </row>
    <row r="720" s="2" customFormat="1">
      <c r="A720" s="40"/>
      <c r="B720" s="41"/>
      <c r="C720" s="42"/>
      <c r="D720" s="228" t="s">
        <v>175</v>
      </c>
      <c r="E720" s="42"/>
      <c r="F720" s="229" t="s">
        <v>971</v>
      </c>
      <c r="G720" s="42"/>
      <c r="H720" s="42"/>
      <c r="I720" s="230"/>
      <c r="J720" s="42"/>
      <c r="K720" s="42"/>
      <c r="L720" s="46"/>
      <c r="M720" s="231"/>
      <c r="N720" s="232"/>
      <c r="O720" s="87"/>
      <c r="P720" s="87"/>
      <c r="Q720" s="87"/>
      <c r="R720" s="87"/>
      <c r="S720" s="87"/>
      <c r="T720" s="88"/>
      <c r="U720" s="40"/>
      <c r="V720" s="40"/>
      <c r="W720" s="40"/>
      <c r="X720" s="40"/>
      <c r="Y720" s="40"/>
      <c r="Z720" s="40"/>
      <c r="AA720" s="40"/>
      <c r="AB720" s="40"/>
      <c r="AC720" s="40"/>
      <c r="AD720" s="40"/>
      <c r="AE720" s="40"/>
      <c r="AT720" s="19" t="s">
        <v>175</v>
      </c>
      <c r="AU720" s="19" t="s">
        <v>78</v>
      </c>
    </row>
    <row r="721" s="13" customFormat="1">
      <c r="A721" s="13"/>
      <c r="B721" s="233"/>
      <c r="C721" s="234"/>
      <c r="D721" s="235" t="s">
        <v>177</v>
      </c>
      <c r="E721" s="236" t="s">
        <v>19</v>
      </c>
      <c r="F721" s="237" t="s">
        <v>972</v>
      </c>
      <c r="G721" s="234"/>
      <c r="H721" s="238">
        <v>5.2000000000000002</v>
      </c>
      <c r="I721" s="239"/>
      <c r="J721" s="234"/>
      <c r="K721" s="234"/>
      <c r="L721" s="240"/>
      <c r="M721" s="241"/>
      <c r="N721" s="242"/>
      <c r="O721" s="242"/>
      <c r="P721" s="242"/>
      <c r="Q721" s="242"/>
      <c r="R721" s="242"/>
      <c r="S721" s="242"/>
      <c r="T721" s="243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44" t="s">
        <v>177</v>
      </c>
      <c r="AU721" s="244" t="s">
        <v>78</v>
      </c>
      <c r="AV721" s="13" t="s">
        <v>78</v>
      </c>
      <c r="AW721" s="13" t="s">
        <v>31</v>
      </c>
      <c r="AX721" s="13" t="s">
        <v>69</v>
      </c>
      <c r="AY721" s="244" t="s">
        <v>163</v>
      </c>
    </row>
    <row r="722" s="14" customFormat="1">
      <c r="A722" s="14"/>
      <c r="B722" s="245"/>
      <c r="C722" s="246"/>
      <c r="D722" s="235" t="s">
        <v>177</v>
      </c>
      <c r="E722" s="247" t="s">
        <v>19</v>
      </c>
      <c r="F722" s="248" t="s">
        <v>179</v>
      </c>
      <c r="G722" s="246"/>
      <c r="H722" s="249">
        <v>5.2000000000000002</v>
      </c>
      <c r="I722" s="250"/>
      <c r="J722" s="246"/>
      <c r="K722" s="246"/>
      <c r="L722" s="251"/>
      <c r="M722" s="252"/>
      <c r="N722" s="253"/>
      <c r="O722" s="253"/>
      <c r="P722" s="253"/>
      <c r="Q722" s="253"/>
      <c r="R722" s="253"/>
      <c r="S722" s="253"/>
      <c r="T722" s="25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5" t="s">
        <v>177</v>
      </c>
      <c r="AU722" s="255" t="s">
        <v>78</v>
      </c>
      <c r="AV722" s="14" t="s">
        <v>173</v>
      </c>
      <c r="AW722" s="14" t="s">
        <v>31</v>
      </c>
      <c r="AX722" s="14" t="s">
        <v>76</v>
      </c>
      <c r="AY722" s="255" t="s">
        <v>163</v>
      </c>
    </row>
    <row r="723" s="2" customFormat="1" ht="16.5" customHeight="1">
      <c r="A723" s="40"/>
      <c r="B723" s="41"/>
      <c r="C723" s="215" t="s">
        <v>973</v>
      </c>
      <c r="D723" s="215" t="s">
        <v>167</v>
      </c>
      <c r="E723" s="216" t="s">
        <v>974</v>
      </c>
      <c r="F723" s="217" t="s">
        <v>975</v>
      </c>
      <c r="G723" s="218" t="s">
        <v>236</v>
      </c>
      <c r="H723" s="219">
        <v>5.2000000000000002</v>
      </c>
      <c r="I723" s="220"/>
      <c r="J723" s="221">
        <f>ROUND(I723*H723,2)</f>
        <v>0</v>
      </c>
      <c r="K723" s="217" t="s">
        <v>171</v>
      </c>
      <c r="L723" s="46"/>
      <c r="M723" s="222" t="s">
        <v>19</v>
      </c>
      <c r="N723" s="223" t="s">
        <v>42</v>
      </c>
      <c r="O723" s="87"/>
      <c r="P723" s="224">
        <f>O723*H723</f>
        <v>0</v>
      </c>
      <c r="Q723" s="224">
        <v>0.00013899999999999999</v>
      </c>
      <c r="R723" s="224">
        <f>Q723*H723</f>
        <v>0.0007228</v>
      </c>
      <c r="S723" s="224">
        <v>0</v>
      </c>
      <c r="T723" s="225">
        <f>S723*H723</f>
        <v>0</v>
      </c>
      <c r="U723" s="40"/>
      <c r="V723" s="40"/>
      <c r="W723" s="40"/>
      <c r="X723" s="40"/>
      <c r="Y723" s="40"/>
      <c r="Z723" s="40"/>
      <c r="AA723" s="40"/>
      <c r="AB723" s="40"/>
      <c r="AC723" s="40"/>
      <c r="AD723" s="40"/>
      <c r="AE723" s="40"/>
      <c r="AR723" s="226" t="s">
        <v>180</v>
      </c>
      <c r="AT723" s="226" t="s">
        <v>167</v>
      </c>
      <c r="AU723" s="226" t="s">
        <v>78</v>
      </c>
      <c r="AY723" s="19" t="s">
        <v>163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19" t="s">
        <v>172</v>
      </c>
      <c r="BK723" s="227">
        <f>ROUND(I723*H723,2)</f>
        <v>0</v>
      </c>
      <c r="BL723" s="19" t="s">
        <v>180</v>
      </c>
      <c r="BM723" s="226" t="s">
        <v>976</v>
      </c>
    </row>
    <row r="724" s="2" customFormat="1">
      <c r="A724" s="40"/>
      <c r="B724" s="41"/>
      <c r="C724" s="42"/>
      <c r="D724" s="228" t="s">
        <v>175</v>
      </c>
      <c r="E724" s="42"/>
      <c r="F724" s="229" t="s">
        <v>977</v>
      </c>
      <c r="G724" s="42"/>
      <c r="H724" s="42"/>
      <c r="I724" s="230"/>
      <c r="J724" s="42"/>
      <c r="K724" s="42"/>
      <c r="L724" s="46"/>
      <c r="M724" s="231"/>
      <c r="N724" s="232"/>
      <c r="O724" s="87"/>
      <c r="P724" s="87"/>
      <c r="Q724" s="87"/>
      <c r="R724" s="87"/>
      <c r="S724" s="87"/>
      <c r="T724" s="88"/>
      <c r="U724" s="40"/>
      <c r="V724" s="40"/>
      <c r="W724" s="40"/>
      <c r="X724" s="40"/>
      <c r="Y724" s="40"/>
      <c r="Z724" s="40"/>
      <c r="AA724" s="40"/>
      <c r="AB724" s="40"/>
      <c r="AC724" s="40"/>
      <c r="AD724" s="40"/>
      <c r="AE724" s="40"/>
      <c r="AT724" s="19" t="s">
        <v>175</v>
      </c>
      <c r="AU724" s="19" t="s">
        <v>78</v>
      </c>
    </row>
    <row r="725" s="13" customFormat="1">
      <c r="A725" s="13"/>
      <c r="B725" s="233"/>
      <c r="C725" s="234"/>
      <c r="D725" s="235" t="s">
        <v>177</v>
      </c>
      <c r="E725" s="236" t="s">
        <v>19</v>
      </c>
      <c r="F725" s="237" t="s">
        <v>972</v>
      </c>
      <c r="G725" s="234"/>
      <c r="H725" s="238">
        <v>5.2000000000000002</v>
      </c>
      <c r="I725" s="239"/>
      <c r="J725" s="234"/>
      <c r="K725" s="234"/>
      <c r="L725" s="240"/>
      <c r="M725" s="241"/>
      <c r="N725" s="242"/>
      <c r="O725" s="242"/>
      <c r="P725" s="242"/>
      <c r="Q725" s="242"/>
      <c r="R725" s="242"/>
      <c r="S725" s="242"/>
      <c r="T725" s="243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44" t="s">
        <v>177</v>
      </c>
      <c r="AU725" s="244" t="s">
        <v>78</v>
      </c>
      <c r="AV725" s="13" t="s">
        <v>78</v>
      </c>
      <c r="AW725" s="13" t="s">
        <v>31</v>
      </c>
      <c r="AX725" s="13" t="s">
        <v>69</v>
      </c>
      <c r="AY725" s="244" t="s">
        <v>163</v>
      </c>
    </row>
    <row r="726" s="14" customFormat="1">
      <c r="A726" s="14"/>
      <c r="B726" s="245"/>
      <c r="C726" s="246"/>
      <c r="D726" s="235" t="s">
        <v>177</v>
      </c>
      <c r="E726" s="247" t="s">
        <v>19</v>
      </c>
      <c r="F726" s="248" t="s">
        <v>179</v>
      </c>
      <c r="G726" s="246"/>
      <c r="H726" s="249">
        <v>5.2000000000000002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5" t="s">
        <v>177</v>
      </c>
      <c r="AU726" s="255" t="s">
        <v>78</v>
      </c>
      <c r="AV726" s="14" t="s">
        <v>173</v>
      </c>
      <c r="AW726" s="14" t="s">
        <v>31</v>
      </c>
      <c r="AX726" s="14" t="s">
        <v>76</v>
      </c>
      <c r="AY726" s="255" t="s">
        <v>163</v>
      </c>
    </row>
    <row r="727" s="2" customFormat="1" ht="24.15" customHeight="1">
      <c r="A727" s="40"/>
      <c r="B727" s="41"/>
      <c r="C727" s="215" t="s">
        <v>978</v>
      </c>
      <c r="D727" s="215" t="s">
        <v>167</v>
      </c>
      <c r="E727" s="216" t="s">
        <v>979</v>
      </c>
      <c r="F727" s="217" t="s">
        <v>980</v>
      </c>
      <c r="G727" s="218" t="s">
        <v>236</v>
      </c>
      <c r="H727" s="219">
        <v>110.76000000000001</v>
      </c>
      <c r="I727" s="220"/>
      <c r="J727" s="221">
        <f>ROUND(I727*H727,2)</f>
        <v>0</v>
      </c>
      <c r="K727" s="217" t="s">
        <v>171</v>
      </c>
      <c r="L727" s="46"/>
      <c r="M727" s="222" t="s">
        <v>19</v>
      </c>
      <c r="N727" s="223" t="s">
        <v>42</v>
      </c>
      <c r="O727" s="87"/>
      <c r="P727" s="224">
        <f>O727*H727</f>
        <v>0</v>
      </c>
      <c r="Q727" s="224">
        <v>0.00013999999999999999</v>
      </c>
      <c r="R727" s="224">
        <f>Q727*H727</f>
        <v>0.0155064</v>
      </c>
      <c r="S727" s="224">
        <v>0</v>
      </c>
      <c r="T727" s="225">
        <f>S727*H727</f>
        <v>0</v>
      </c>
      <c r="U727" s="40"/>
      <c r="V727" s="40"/>
      <c r="W727" s="40"/>
      <c r="X727" s="40"/>
      <c r="Y727" s="40"/>
      <c r="Z727" s="40"/>
      <c r="AA727" s="40"/>
      <c r="AB727" s="40"/>
      <c r="AC727" s="40"/>
      <c r="AD727" s="40"/>
      <c r="AE727" s="40"/>
      <c r="AR727" s="226" t="s">
        <v>180</v>
      </c>
      <c r="AT727" s="226" t="s">
        <v>167</v>
      </c>
      <c r="AU727" s="226" t="s">
        <v>78</v>
      </c>
      <c r="AY727" s="19" t="s">
        <v>163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19" t="s">
        <v>172</v>
      </c>
      <c r="BK727" s="227">
        <f>ROUND(I727*H727,2)</f>
        <v>0</v>
      </c>
      <c r="BL727" s="19" t="s">
        <v>180</v>
      </c>
      <c r="BM727" s="226" t="s">
        <v>981</v>
      </c>
    </row>
    <row r="728" s="2" customFormat="1">
      <c r="A728" s="40"/>
      <c r="B728" s="41"/>
      <c r="C728" s="42"/>
      <c r="D728" s="228" t="s">
        <v>175</v>
      </c>
      <c r="E728" s="42"/>
      <c r="F728" s="229" t="s">
        <v>982</v>
      </c>
      <c r="G728" s="42"/>
      <c r="H728" s="42"/>
      <c r="I728" s="230"/>
      <c r="J728" s="42"/>
      <c r="K728" s="42"/>
      <c r="L728" s="46"/>
      <c r="M728" s="231"/>
      <c r="N728" s="232"/>
      <c r="O728" s="87"/>
      <c r="P728" s="87"/>
      <c r="Q728" s="87"/>
      <c r="R728" s="87"/>
      <c r="S728" s="87"/>
      <c r="T728" s="88"/>
      <c r="U728" s="40"/>
      <c r="V728" s="40"/>
      <c r="W728" s="40"/>
      <c r="X728" s="40"/>
      <c r="Y728" s="40"/>
      <c r="Z728" s="40"/>
      <c r="AA728" s="40"/>
      <c r="AB728" s="40"/>
      <c r="AC728" s="40"/>
      <c r="AD728" s="40"/>
      <c r="AE728" s="40"/>
      <c r="AT728" s="19" t="s">
        <v>175</v>
      </c>
      <c r="AU728" s="19" t="s">
        <v>78</v>
      </c>
    </row>
    <row r="729" s="13" customFormat="1">
      <c r="A729" s="13"/>
      <c r="B729" s="233"/>
      <c r="C729" s="234"/>
      <c r="D729" s="235" t="s">
        <v>177</v>
      </c>
      <c r="E729" s="236" t="s">
        <v>19</v>
      </c>
      <c r="F729" s="237" t="s">
        <v>983</v>
      </c>
      <c r="G729" s="234"/>
      <c r="H729" s="238">
        <v>118.56</v>
      </c>
      <c r="I729" s="239"/>
      <c r="J729" s="234"/>
      <c r="K729" s="234"/>
      <c r="L729" s="240"/>
      <c r="M729" s="241"/>
      <c r="N729" s="242"/>
      <c r="O729" s="242"/>
      <c r="P729" s="242"/>
      <c r="Q729" s="242"/>
      <c r="R729" s="242"/>
      <c r="S729" s="242"/>
      <c r="T729" s="243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44" t="s">
        <v>177</v>
      </c>
      <c r="AU729" s="244" t="s">
        <v>78</v>
      </c>
      <c r="AV729" s="13" t="s">
        <v>78</v>
      </c>
      <c r="AW729" s="13" t="s">
        <v>31</v>
      </c>
      <c r="AX729" s="13" t="s">
        <v>69</v>
      </c>
      <c r="AY729" s="244" t="s">
        <v>163</v>
      </c>
    </row>
    <row r="730" s="14" customFormat="1">
      <c r="A730" s="14"/>
      <c r="B730" s="245"/>
      <c r="C730" s="246"/>
      <c r="D730" s="235" t="s">
        <v>177</v>
      </c>
      <c r="E730" s="247" t="s">
        <v>19</v>
      </c>
      <c r="F730" s="248" t="s">
        <v>179</v>
      </c>
      <c r="G730" s="246"/>
      <c r="H730" s="249">
        <v>118.56</v>
      </c>
      <c r="I730" s="250"/>
      <c r="J730" s="246"/>
      <c r="K730" s="246"/>
      <c r="L730" s="251"/>
      <c r="M730" s="252"/>
      <c r="N730" s="253"/>
      <c r="O730" s="253"/>
      <c r="P730" s="253"/>
      <c r="Q730" s="253"/>
      <c r="R730" s="253"/>
      <c r="S730" s="253"/>
      <c r="T730" s="254"/>
      <c r="U730" s="14"/>
      <c r="V730" s="14"/>
      <c r="W730" s="14"/>
      <c r="X730" s="14"/>
      <c r="Y730" s="14"/>
      <c r="Z730" s="14"/>
      <c r="AA730" s="14"/>
      <c r="AB730" s="14"/>
      <c r="AC730" s="14"/>
      <c r="AD730" s="14"/>
      <c r="AE730" s="14"/>
      <c r="AT730" s="255" t="s">
        <v>177</v>
      </c>
      <c r="AU730" s="255" t="s">
        <v>78</v>
      </c>
      <c r="AV730" s="14" t="s">
        <v>173</v>
      </c>
      <c r="AW730" s="14" t="s">
        <v>31</v>
      </c>
      <c r="AX730" s="14" t="s">
        <v>69</v>
      </c>
      <c r="AY730" s="255" t="s">
        <v>163</v>
      </c>
    </row>
    <row r="731" s="13" customFormat="1">
      <c r="A731" s="13"/>
      <c r="B731" s="233"/>
      <c r="C731" s="234"/>
      <c r="D731" s="235" t="s">
        <v>177</v>
      </c>
      <c r="E731" s="236" t="s">
        <v>19</v>
      </c>
      <c r="F731" s="237" t="s">
        <v>416</v>
      </c>
      <c r="G731" s="234"/>
      <c r="H731" s="238">
        <v>7.7999999999999998</v>
      </c>
      <c r="I731" s="239"/>
      <c r="J731" s="234"/>
      <c r="K731" s="234"/>
      <c r="L731" s="240"/>
      <c r="M731" s="241"/>
      <c r="N731" s="242"/>
      <c r="O731" s="242"/>
      <c r="P731" s="242"/>
      <c r="Q731" s="242"/>
      <c r="R731" s="242"/>
      <c r="S731" s="242"/>
      <c r="T731" s="243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4" t="s">
        <v>177</v>
      </c>
      <c r="AU731" s="244" t="s">
        <v>78</v>
      </c>
      <c r="AV731" s="13" t="s">
        <v>78</v>
      </c>
      <c r="AW731" s="13" t="s">
        <v>31</v>
      </c>
      <c r="AX731" s="13" t="s">
        <v>69</v>
      </c>
      <c r="AY731" s="244" t="s">
        <v>163</v>
      </c>
    </row>
    <row r="732" s="14" customFormat="1">
      <c r="A732" s="14"/>
      <c r="B732" s="245"/>
      <c r="C732" s="246"/>
      <c r="D732" s="235" t="s">
        <v>177</v>
      </c>
      <c r="E732" s="247" t="s">
        <v>19</v>
      </c>
      <c r="F732" s="248" t="s">
        <v>179</v>
      </c>
      <c r="G732" s="246"/>
      <c r="H732" s="249">
        <v>7.7999999999999998</v>
      </c>
      <c r="I732" s="250"/>
      <c r="J732" s="246"/>
      <c r="K732" s="246"/>
      <c r="L732" s="251"/>
      <c r="M732" s="252"/>
      <c r="N732" s="253"/>
      <c r="O732" s="253"/>
      <c r="P732" s="253"/>
      <c r="Q732" s="253"/>
      <c r="R732" s="253"/>
      <c r="S732" s="253"/>
      <c r="T732" s="254"/>
      <c r="U732" s="14"/>
      <c r="V732" s="14"/>
      <c r="W732" s="14"/>
      <c r="X732" s="14"/>
      <c r="Y732" s="14"/>
      <c r="Z732" s="14"/>
      <c r="AA732" s="14"/>
      <c r="AB732" s="14"/>
      <c r="AC732" s="14"/>
      <c r="AD732" s="14"/>
      <c r="AE732" s="14"/>
      <c r="AT732" s="255" t="s">
        <v>177</v>
      </c>
      <c r="AU732" s="255" t="s">
        <v>78</v>
      </c>
      <c r="AV732" s="14" t="s">
        <v>173</v>
      </c>
      <c r="AW732" s="14" t="s">
        <v>31</v>
      </c>
      <c r="AX732" s="14" t="s">
        <v>69</v>
      </c>
      <c r="AY732" s="255" t="s">
        <v>163</v>
      </c>
    </row>
    <row r="733" s="13" customFormat="1">
      <c r="A733" s="13"/>
      <c r="B733" s="233"/>
      <c r="C733" s="234"/>
      <c r="D733" s="235" t="s">
        <v>177</v>
      </c>
      <c r="E733" s="236" t="s">
        <v>19</v>
      </c>
      <c r="F733" s="237" t="s">
        <v>984</v>
      </c>
      <c r="G733" s="234"/>
      <c r="H733" s="238">
        <v>-15.6</v>
      </c>
      <c r="I733" s="239"/>
      <c r="J733" s="234"/>
      <c r="K733" s="234"/>
      <c r="L733" s="240"/>
      <c r="M733" s="241"/>
      <c r="N733" s="242"/>
      <c r="O733" s="242"/>
      <c r="P733" s="242"/>
      <c r="Q733" s="242"/>
      <c r="R733" s="242"/>
      <c r="S733" s="242"/>
      <c r="T733" s="243"/>
      <c r="U733" s="13"/>
      <c r="V733" s="13"/>
      <c r="W733" s="13"/>
      <c r="X733" s="13"/>
      <c r="Y733" s="13"/>
      <c r="Z733" s="13"/>
      <c r="AA733" s="13"/>
      <c r="AB733" s="13"/>
      <c r="AC733" s="13"/>
      <c r="AD733" s="13"/>
      <c r="AE733" s="13"/>
      <c r="AT733" s="244" t="s">
        <v>177</v>
      </c>
      <c r="AU733" s="244" t="s">
        <v>78</v>
      </c>
      <c r="AV733" s="13" t="s">
        <v>78</v>
      </c>
      <c r="AW733" s="13" t="s">
        <v>31</v>
      </c>
      <c r="AX733" s="13" t="s">
        <v>69</v>
      </c>
      <c r="AY733" s="244" t="s">
        <v>163</v>
      </c>
    </row>
    <row r="734" s="14" customFormat="1">
      <c r="A734" s="14"/>
      <c r="B734" s="245"/>
      <c r="C734" s="246"/>
      <c r="D734" s="235" t="s">
        <v>177</v>
      </c>
      <c r="E734" s="247" t="s">
        <v>19</v>
      </c>
      <c r="F734" s="248" t="s">
        <v>179</v>
      </c>
      <c r="G734" s="246"/>
      <c r="H734" s="249">
        <v>-15.6</v>
      </c>
      <c r="I734" s="250"/>
      <c r="J734" s="246"/>
      <c r="K734" s="246"/>
      <c r="L734" s="251"/>
      <c r="M734" s="252"/>
      <c r="N734" s="253"/>
      <c r="O734" s="253"/>
      <c r="P734" s="253"/>
      <c r="Q734" s="253"/>
      <c r="R734" s="253"/>
      <c r="S734" s="253"/>
      <c r="T734" s="254"/>
      <c r="U734" s="14"/>
      <c r="V734" s="14"/>
      <c r="W734" s="14"/>
      <c r="X734" s="14"/>
      <c r="Y734" s="14"/>
      <c r="Z734" s="14"/>
      <c r="AA734" s="14"/>
      <c r="AB734" s="14"/>
      <c r="AC734" s="14"/>
      <c r="AD734" s="14"/>
      <c r="AE734" s="14"/>
      <c r="AT734" s="255" t="s">
        <v>177</v>
      </c>
      <c r="AU734" s="255" t="s">
        <v>78</v>
      </c>
      <c r="AV734" s="14" t="s">
        <v>173</v>
      </c>
      <c r="AW734" s="14" t="s">
        <v>31</v>
      </c>
      <c r="AX734" s="14" t="s">
        <v>69</v>
      </c>
      <c r="AY734" s="255" t="s">
        <v>163</v>
      </c>
    </row>
    <row r="735" s="15" customFormat="1">
      <c r="A735" s="15"/>
      <c r="B735" s="256"/>
      <c r="C735" s="257"/>
      <c r="D735" s="235" t="s">
        <v>177</v>
      </c>
      <c r="E735" s="258" t="s">
        <v>19</v>
      </c>
      <c r="F735" s="259" t="s">
        <v>210</v>
      </c>
      <c r="G735" s="257"/>
      <c r="H735" s="260">
        <v>110.76000000000001</v>
      </c>
      <c r="I735" s="261"/>
      <c r="J735" s="257"/>
      <c r="K735" s="257"/>
      <c r="L735" s="262"/>
      <c r="M735" s="263"/>
      <c r="N735" s="264"/>
      <c r="O735" s="264"/>
      <c r="P735" s="264"/>
      <c r="Q735" s="264"/>
      <c r="R735" s="264"/>
      <c r="S735" s="264"/>
      <c r="T735" s="265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66" t="s">
        <v>177</v>
      </c>
      <c r="AU735" s="266" t="s">
        <v>78</v>
      </c>
      <c r="AV735" s="15" t="s">
        <v>172</v>
      </c>
      <c r="AW735" s="15" t="s">
        <v>31</v>
      </c>
      <c r="AX735" s="15" t="s">
        <v>76</v>
      </c>
      <c r="AY735" s="266" t="s">
        <v>163</v>
      </c>
    </row>
    <row r="736" s="2" customFormat="1" ht="24.15" customHeight="1">
      <c r="A736" s="40"/>
      <c r="B736" s="41"/>
      <c r="C736" s="215" t="s">
        <v>985</v>
      </c>
      <c r="D736" s="215" t="s">
        <v>167</v>
      </c>
      <c r="E736" s="216" t="s">
        <v>986</v>
      </c>
      <c r="F736" s="217" t="s">
        <v>987</v>
      </c>
      <c r="G736" s="218" t="s">
        <v>236</v>
      </c>
      <c r="H736" s="219">
        <v>110.76000000000001</v>
      </c>
      <c r="I736" s="220"/>
      <c r="J736" s="221">
        <f>ROUND(I736*H736,2)</f>
        <v>0</v>
      </c>
      <c r="K736" s="217" t="s">
        <v>171</v>
      </c>
      <c r="L736" s="46"/>
      <c r="M736" s="222" t="s">
        <v>19</v>
      </c>
      <c r="N736" s="223" t="s">
        <v>42</v>
      </c>
      <c r="O736" s="87"/>
      <c r="P736" s="224">
        <f>O736*H736</f>
        <v>0</v>
      </c>
      <c r="Q736" s="224">
        <v>0.00036288</v>
      </c>
      <c r="R736" s="224">
        <f>Q736*H736</f>
        <v>0.040192588799999998</v>
      </c>
      <c r="S736" s="224">
        <v>0</v>
      </c>
      <c r="T736" s="225">
        <f>S736*H736</f>
        <v>0</v>
      </c>
      <c r="U736" s="40"/>
      <c r="V736" s="40"/>
      <c r="W736" s="40"/>
      <c r="X736" s="40"/>
      <c r="Y736" s="40"/>
      <c r="Z736" s="40"/>
      <c r="AA736" s="40"/>
      <c r="AB736" s="40"/>
      <c r="AC736" s="40"/>
      <c r="AD736" s="40"/>
      <c r="AE736" s="40"/>
      <c r="AR736" s="226" t="s">
        <v>180</v>
      </c>
      <c r="AT736" s="226" t="s">
        <v>167</v>
      </c>
      <c r="AU736" s="226" t="s">
        <v>78</v>
      </c>
      <c r="AY736" s="19" t="s">
        <v>163</v>
      </c>
      <c r="BE736" s="227">
        <f>IF(N736="základní",J736,0)</f>
        <v>0</v>
      </c>
      <c r="BF736" s="227">
        <f>IF(N736="snížená",J736,0)</f>
        <v>0</v>
      </c>
      <c r="BG736" s="227">
        <f>IF(N736="zákl. přenesená",J736,0)</f>
        <v>0</v>
      </c>
      <c r="BH736" s="227">
        <f>IF(N736="sníž. přenesená",J736,0)</f>
        <v>0</v>
      </c>
      <c r="BI736" s="227">
        <f>IF(N736="nulová",J736,0)</f>
        <v>0</v>
      </c>
      <c r="BJ736" s="19" t="s">
        <v>172</v>
      </c>
      <c r="BK736" s="227">
        <f>ROUND(I736*H736,2)</f>
        <v>0</v>
      </c>
      <c r="BL736" s="19" t="s">
        <v>180</v>
      </c>
      <c r="BM736" s="226" t="s">
        <v>988</v>
      </c>
    </row>
    <row r="737" s="2" customFormat="1">
      <c r="A737" s="40"/>
      <c r="B737" s="41"/>
      <c r="C737" s="42"/>
      <c r="D737" s="228" t="s">
        <v>175</v>
      </c>
      <c r="E737" s="42"/>
      <c r="F737" s="229" t="s">
        <v>989</v>
      </c>
      <c r="G737" s="42"/>
      <c r="H737" s="42"/>
      <c r="I737" s="230"/>
      <c r="J737" s="42"/>
      <c r="K737" s="42"/>
      <c r="L737" s="46"/>
      <c r="M737" s="231"/>
      <c r="N737" s="232"/>
      <c r="O737" s="87"/>
      <c r="P737" s="87"/>
      <c r="Q737" s="87"/>
      <c r="R737" s="87"/>
      <c r="S737" s="87"/>
      <c r="T737" s="88"/>
      <c r="U737" s="40"/>
      <c r="V737" s="40"/>
      <c r="W737" s="40"/>
      <c r="X737" s="40"/>
      <c r="Y737" s="40"/>
      <c r="Z737" s="40"/>
      <c r="AA737" s="40"/>
      <c r="AB737" s="40"/>
      <c r="AC737" s="40"/>
      <c r="AD737" s="40"/>
      <c r="AE737" s="40"/>
      <c r="AT737" s="19" t="s">
        <v>175</v>
      </c>
      <c r="AU737" s="19" t="s">
        <v>78</v>
      </c>
    </row>
    <row r="738" s="13" customFormat="1">
      <c r="A738" s="13"/>
      <c r="B738" s="233"/>
      <c r="C738" s="234"/>
      <c r="D738" s="235" t="s">
        <v>177</v>
      </c>
      <c r="E738" s="236" t="s">
        <v>19</v>
      </c>
      <c r="F738" s="237" t="s">
        <v>983</v>
      </c>
      <c r="G738" s="234"/>
      <c r="H738" s="238">
        <v>118.56</v>
      </c>
      <c r="I738" s="239"/>
      <c r="J738" s="234"/>
      <c r="K738" s="234"/>
      <c r="L738" s="240"/>
      <c r="M738" s="241"/>
      <c r="N738" s="242"/>
      <c r="O738" s="242"/>
      <c r="P738" s="242"/>
      <c r="Q738" s="242"/>
      <c r="R738" s="242"/>
      <c r="S738" s="242"/>
      <c r="T738" s="243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44" t="s">
        <v>177</v>
      </c>
      <c r="AU738" s="244" t="s">
        <v>78</v>
      </c>
      <c r="AV738" s="13" t="s">
        <v>78</v>
      </c>
      <c r="AW738" s="13" t="s">
        <v>31</v>
      </c>
      <c r="AX738" s="13" t="s">
        <v>69</v>
      </c>
      <c r="AY738" s="244" t="s">
        <v>163</v>
      </c>
    </row>
    <row r="739" s="14" customFormat="1">
      <c r="A739" s="14"/>
      <c r="B739" s="245"/>
      <c r="C739" s="246"/>
      <c r="D739" s="235" t="s">
        <v>177</v>
      </c>
      <c r="E739" s="247" t="s">
        <v>19</v>
      </c>
      <c r="F739" s="248" t="s">
        <v>179</v>
      </c>
      <c r="G739" s="246"/>
      <c r="H739" s="249">
        <v>118.56</v>
      </c>
      <c r="I739" s="250"/>
      <c r="J739" s="246"/>
      <c r="K739" s="246"/>
      <c r="L739" s="251"/>
      <c r="M739" s="252"/>
      <c r="N739" s="253"/>
      <c r="O739" s="253"/>
      <c r="P739" s="253"/>
      <c r="Q739" s="253"/>
      <c r="R739" s="253"/>
      <c r="S739" s="253"/>
      <c r="T739" s="254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5" t="s">
        <v>177</v>
      </c>
      <c r="AU739" s="255" t="s">
        <v>78</v>
      </c>
      <c r="AV739" s="14" t="s">
        <v>173</v>
      </c>
      <c r="AW739" s="14" t="s">
        <v>31</v>
      </c>
      <c r="AX739" s="14" t="s">
        <v>69</v>
      </c>
      <c r="AY739" s="255" t="s">
        <v>163</v>
      </c>
    </row>
    <row r="740" s="13" customFormat="1">
      <c r="A740" s="13"/>
      <c r="B740" s="233"/>
      <c r="C740" s="234"/>
      <c r="D740" s="235" t="s">
        <v>177</v>
      </c>
      <c r="E740" s="236" t="s">
        <v>19</v>
      </c>
      <c r="F740" s="237" t="s">
        <v>416</v>
      </c>
      <c r="G740" s="234"/>
      <c r="H740" s="238">
        <v>7.7999999999999998</v>
      </c>
      <c r="I740" s="239"/>
      <c r="J740" s="234"/>
      <c r="K740" s="234"/>
      <c r="L740" s="240"/>
      <c r="M740" s="241"/>
      <c r="N740" s="242"/>
      <c r="O740" s="242"/>
      <c r="P740" s="242"/>
      <c r="Q740" s="242"/>
      <c r="R740" s="242"/>
      <c r="S740" s="242"/>
      <c r="T740" s="243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4" t="s">
        <v>177</v>
      </c>
      <c r="AU740" s="244" t="s">
        <v>78</v>
      </c>
      <c r="AV740" s="13" t="s">
        <v>78</v>
      </c>
      <c r="AW740" s="13" t="s">
        <v>31</v>
      </c>
      <c r="AX740" s="13" t="s">
        <v>69</v>
      </c>
      <c r="AY740" s="244" t="s">
        <v>163</v>
      </c>
    </row>
    <row r="741" s="14" customFormat="1">
      <c r="A741" s="14"/>
      <c r="B741" s="245"/>
      <c r="C741" s="246"/>
      <c r="D741" s="235" t="s">
        <v>177</v>
      </c>
      <c r="E741" s="247" t="s">
        <v>19</v>
      </c>
      <c r="F741" s="248" t="s">
        <v>179</v>
      </c>
      <c r="G741" s="246"/>
      <c r="H741" s="249">
        <v>7.7999999999999998</v>
      </c>
      <c r="I741" s="250"/>
      <c r="J741" s="246"/>
      <c r="K741" s="246"/>
      <c r="L741" s="251"/>
      <c r="M741" s="252"/>
      <c r="N741" s="253"/>
      <c r="O741" s="253"/>
      <c r="P741" s="253"/>
      <c r="Q741" s="253"/>
      <c r="R741" s="253"/>
      <c r="S741" s="253"/>
      <c r="T741" s="254"/>
      <c r="U741" s="14"/>
      <c r="V741" s="14"/>
      <c r="W741" s="14"/>
      <c r="X741" s="14"/>
      <c r="Y741" s="14"/>
      <c r="Z741" s="14"/>
      <c r="AA741" s="14"/>
      <c r="AB741" s="14"/>
      <c r="AC741" s="14"/>
      <c r="AD741" s="14"/>
      <c r="AE741" s="14"/>
      <c r="AT741" s="255" t="s">
        <v>177</v>
      </c>
      <c r="AU741" s="255" t="s">
        <v>78</v>
      </c>
      <c r="AV741" s="14" t="s">
        <v>173</v>
      </c>
      <c r="AW741" s="14" t="s">
        <v>31</v>
      </c>
      <c r="AX741" s="14" t="s">
        <v>69</v>
      </c>
      <c r="AY741" s="255" t="s">
        <v>163</v>
      </c>
    </row>
    <row r="742" s="13" customFormat="1">
      <c r="A742" s="13"/>
      <c r="B742" s="233"/>
      <c r="C742" s="234"/>
      <c r="D742" s="235" t="s">
        <v>177</v>
      </c>
      <c r="E742" s="236" t="s">
        <v>19</v>
      </c>
      <c r="F742" s="237" t="s">
        <v>984</v>
      </c>
      <c r="G742" s="234"/>
      <c r="H742" s="238">
        <v>-15.6</v>
      </c>
      <c r="I742" s="239"/>
      <c r="J742" s="234"/>
      <c r="K742" s="234"/>
      <c r="L742" s="240"/>
      <c r="M742" s="241"/>
      <c r="N742" s="242"/>
      <c r="O742" s="242"/>
      <c r="P742" s="242"/>
      <c r="Q742" s="242"/>
      <c r="R742" s="242"/>
      <c r="S742" s="242"/>
      <c r="T742" s="243"/>
      <c r="U742" s="13"/>
      <c r="V742" s="13"/>
      <c r="W742" s="13"/>
      <c r="X742" s="13"/>
      <c r="Y742" s="13"/>
      <c r="Z742" s="13"/>
      <c r="AA742" s="13"/>
      <c r="AB742" s="13"/>
      <c r="AC742" s="13"/>
      <c r="AD742" s="13"/>
      <c r="AE742" s="13"/>
      <c r="AT742" s="244" t="s">
        <v>177</v>
      </c>
      <c r="AU742" s="244" t="s">
        <v>78</v>
      </c>
      <c r="AV742" s="13" t="s">
        <v>78</v>
      </c>
      <c r="AW742" s="13" t="s">
        <v>31</v>
      </c>
      <c r="AX742" s="13" t="s">
        <v>69</v>
      </c>
      <c r="AY742" s="244" t="s">
        <v>163</v>
      </c>
    </row>
    <row r="743" s="14" customFormat="1">
      <c r="A743" s="14"/>
      <c r="B743" s="245"/>
      <c r="C743" s="246"/>
      <c r="D743" s="235" t="s">
        <v>177</v>
      </c>
      <c r="E743" s="247" t="s">
        <v>19</v>
      </c>
      <c r="F743" s="248" t="s">
        <v>179</v>
      </c>
      <c r="G743" s="246"/>
      <c r="H743" s="249">
        <v>-15.6</v>
      </c>
      <c r="I743" s="250"/>
      <c r="J743" s="246"/>
      <c r="K743" s="246"/>
      <c r="L743" s="251"/>
      <c r="M743" s="252"/>
      <c r="N743" s="253"/>
      <c r="O743" s="253"/>
      <c r="P743" s="253"/>
      <c r="Q743" s="253"/>
      <c r="R743" s="253"/>
      <c r="S743" s="253"/>
      <c r="T743" s="254"/>
      <c r="U743" s="14"/>
      <c r="V743" s="14"/>
      <c r="W743" s="14"/>
      <c r="X743" s="14"/>
      <c r="Y743" s="14"/>
      <c r="Z743" s="14"/>
      <c r="AA743" s="14"/>
      <c r="AB743" s="14"/>
      <c r="AC743" s="14"/>
      <c r="AD743" s="14"/>
      <c r="AE743" s="14"/>
      <c r="AT743" s="255" t="s">
        <v>177</v>
      </c>
      <c r="AU743" s="255" t="s">
        <v>78</v>
      </c>
      <c r="AV743" s="14" t="s">
        <v>173</v>
      </c>
      <c r="AW743" s="14" t="s">
        <v>31</v>
      </c>
      <c r="AX743" s="14" t="s">
        <v>69</v>
      </c>
      <c r="AY743" s="255" t="s">
        <v>163</v>
      </c>
    </row>
    <row r="744" s="15" customFormat="1">
      <c r="A744" s="15"/>
      <c r="B744" s="256"/>
      <c r="C744" s="257"/>
      <c r="D744" s="235" t="s">
        <v>177</v>
      </c>
      <c r="E744" s="258" t="s">
        <v>19</v>
      </c>
      <c r="F744" s="259" t="s">
        <v>210</v>
      </c>
      <c r="G744" s="257"/>
      <c r="H744" s="260">
        <v>110.76000000000001</v>
      </c>
      <c r="I744" s="261"/>
      <c r="J744" s="257"/>
      <c r="K744" s="257"/>
      <c r="L744" s="262"/>
      <c r="M744" s="263"/>
      <c r="N744" s="264"/>
      <c r="O744" s="264"/>
      <c r="P744" s="264"/>
      <c r="Q744" s="264"/>
      <c r="R744" s="264"/>
      <c r="S744" s="264"/>
      <c r="T744" s="265"/>
      <c r="U744" s="15"/>
      <c r="V744" s="15"/>
      <c r="W744" s="15"/>
      <c r="X744" s="15"/>
      <c r="Y744" s="15"/>
      <c r="Z744" s="15"/>
      <c r="AA744" s="15"/>
      <c r="AB744" s="15"/>
      <c r="AC744" s="15"/>
      <c r="AD744" s="15"/>
      <c r="AE744" s="15"/>
      <c r="AT744" s="266" t="s">
        <v>177</v>
      </c>
      <c r="AU744" s="266" t="s">
        <v>78</v>
      </c>
      <c r="AV744" s="15" t="s">
        <v>172</v>
      </c>
      <c r="AW744" s="15" t="s">
        <v>31</v>
      </c>
      <c r="AX744" s="15" t="s">
        <v>76</v>
      </c>
      <c r="AY744" s="266" t="s">
        <v>163</v>
      </c>
    </row>
    <row r="745" s="12" customFormat="1" ht="22.8" customHeight="1">
      <c r="A745" s="12"/>
      <c r="B745" s="199"/>
      <c r="C745" s="200"/>
      <c r="D745" s="201" t="s">
        <v>68</v>
      </c>
      <c r="E745" s="213" t="s">
        <v>990</v>
      </c>
      <c r="F745" s="213" t="s">
        <v>991</v>
      </c>
      <c r="G745" s="200"/>
      <c r="H745" s="200"/>
      <c r="I745" s="203"/>
      <c r="J745" s="214">
        <f>BK745</f>
        <v>0</v>
      </c>
      <c r="K745" s="200"/>
      <c r="L745" s="205"/>
      <c r="M745" s="206"/>
      <c r="N745" s="207"/>
      <c r="O745" s="207"/>
      <c r="P745" s="208">
        <f>SUM(P746:P767)</f>
        <v>0</v>
      </c>
      <c r="Q745" s="207"/>
      <c r="R745" s="208">
        <f>SUM(R746:R767)</f>
        <v>0.088792679999999985</v>
      </c>
      <c r="S745" s="207"/>
      <c r="T745" s="209">
        <f>SUM(T746:T767)</f>
        <v>0</v>
      </c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R745" s="210" t="s">
        <v>78</v>
      </c>
      <c r="AT745" s="211" t="s">
        <v>68</v>
      </c>
      <c r="AU745" s="211" t="s">
        <v>76</v>
      </c>
      <c r="AY745" s="210" t="s">
        <v>163</v>
      </c>
      <c r="BK745" s="212">
        <f>SUM(BK746:BK767)</f>
        <v>0</v>
      </c>
    </row>
    <row r="746" s="2" customFormat="1" ht="16.5" customHeight="1">
      <c r="A746" s="40"/>
      <c r="B746" s="41"/>
      <c r="C746" s="215" t="s">
        <v>992</v>
      </c>
      <c r="D746" s="215" t="s">
        <v>167</v>
      </c>
      <c r="E746" s="216" t="s">
        <v>993</v>
      </c>
      <c r="F746" s="217" t="s">
        <v>994</v>
      </c>
      <c r="G746" s="218" t="s">
        <v>236</v>
      </c>
      <c r="H746" s="219">
        <v>191.19999999999999</v>
      </c>
      <c r="I746" s="220"/>
      <c r="J746" s="221">
        <f>ROUND(I746*H746,2)</f>
        <v>0</v>
      </c>
      <c r="K746" s="217" t="s">
        <v>171</v>
      </c>
      <c r="L746" s="46"/>
      <c r="M746" s="222" t="s">
        <v>19</v>
      </c>
      <c r="N746" s="223" t="s">
        <v>42</v>
      </c>
      <c r="O746" s="87"/>
      <c r="P746" s="224">
        <f>O746*H746</f>
        <v>0</v>
      </c>
      <c r="Q746" s="224">
        <v>0.00020000000000000001</v>
      </c>
      <c r="R746" s="224">
        <f>Q746*H746</f>
        <v>0.038239999999999996</v>
      </c>
      <c r="S746" s="224">
        <v>0</v>
      </c>
      <c r="T746" s="225">
        <f>S746*H746</f>
        <v>0</v>
      </c>
      <c r="U746" s="40"/>
      <c r="V746" s="40"/>
      <c r="W746" s="40"/>
      <c r="X746" s="40"/>
      <c r="Y746" s="40"/>
      <c r="Z746" s="40"/>
      <c r="AA746" s="40"/>
      <c r="AB746" s="40"/>
      <c r="AC746" s="40"/>
      <c r="AD746" s="40"/>
      <c r="AE746" s="40"/>
      <c r="AR746" s="226" t="s">
        <v>180</v>
      </c>
      <c r="AT746" s="226" t="s">
        <v>167</v>
      </c>
      <c r="AU746" s="226" t="s">
        <v>78</v>
      </c>
      <c r="AY746" s="19" t="s">
        <v>163</v>
      </c>
      <c r="BE746" s="227">
        <f>IF(N746="základní",J746,0)</f>
        <v>0</v>
      </c>
      <c r="BF746" s="227">
        <f>IF(N746="snížená",J746,0)</f>
        <v>0</v>
      </c>
      <c r="BG746" s="227">
        <f>IF(N746="zákl. přenesená",J746,0)</f>
        <v>0</v>
      </c>
      <c r="BH746" s="227">
        <f>IF(N746="sníž. přenesená",J746,0)</f>
        <v>0</v>
      </c>
      <c r="BI746" s="227">
        <f>IF(N746="nulová",J746,0)</f>
        <v>0</v>
      </c>
      <c r="BJ746" s="19" t="s">
        <v>172</v>
      </c>
      <c r="BK746" s="227">
        <f>ROUND(I746*H746,2)</f>
        <v>0</v>
      </c>
      <c r="BL746" s="19" t="s">
        <v>180</v>
      </c>
      <c r="BM746" s="226" t="s">
        <v>995</v>
      </c>
    </row>
    <row r="747" s="2" customFormat="1">
      <c r="A747" s="40"/>
      <c r="B747" s="41"/>
      <c r="C747" s="42"/>
      <c r="D747" s="228" t="s">
        <v>175</v>
      </c>
      <c r="E747" s="42"/>
      <c r="F747" s="229" t="s">
        <v>996</v>
      </c>
      <c r="G747" s="42"/>
      <c r="H747" s="42"/>
      <c r="I747" s="230"/>
      <c r="J747" s="42"/>
      <c r="K747" s="42"/>
      <c r="L747" s="46"/>
      <c r="M747" s="231"/>
      <c r="N747" s="232"/>
      <c r="O747" s="87"/>
      <c r="P747" s="87"/>
      <c r="Q747" s="87"/>
      <c r="R747" s="87"/>
      <c r="S747" s="87"/>
      <c r="T747" s="88"/>
      <c r="U747" s="40"/>
      <c r="V747" s="40"/>
      <c r="W747" s="40"/>
      <c r="X747" s="40"/>
      <c r="Y747" s="40"/>
      <c r="Z747" s="40"/>
      <c r="AA747" s="40"/>
      <c r="AB747" s="40"/>
      <c r="AC747" s="40"/>
      <c r="AD747" s="40"/>
      <c r="AE747" s="40"/>
      <c r="AT747" s="19" t="s">
        <v>175</v>
      </c>
      <c r="AU747" s="19" t="s">
        <v>78</v>
      </c>
    </row>
    <row r="748" s="13" customFormat="1">
      <c r="A748" s="13"/>
      <c r="B748" s="233"/>
      <c r="C748" s="234"/>
      <c r="D748" s="235" t="s">
        <v>177</v>
      </c>
      <c r="E748" s="236" t="s">
        <v>19</v>
      </c>
      <c r="F748" s="237" t="s">
        <v>997</v>
      </c>
      <c r="G748" s="234"/>
      <c r="H748" s="238">
        <v>47.700000000000003</v>
      </c>
      <c r="I748" s="239"/>
      <c r="J748" s="234"/>
      <c r="K748" s="234"/>
      <c r="L748" s="240"/>
      <c r="M748" s="241"/>
      <c r="N748" s="242"/>
      <c r="O748" s="242"/>
      <c r="P748" s="242"/>
      <c r="Q748" s="242"/>
      <c r="R748" s="242"/>
      <c r="S748" s="242"/>
      <c r="T748" s="243"/>
      <c r="U748" s="13"/>
      <c r="V748" s="13"/>
      <c r="W748" s="13"/>
      <c r="X748" s="13"/>
      <c r="Y748" s="13"/>
      <c r="Z748" s="13"/>
      <c r="AA748" s="13"/>
      <c r="AB748" s="13"/>
      <c r="AC748" s="13"/>
      <c r="AD748" s="13"/>
      <c r="AE748" s="13"/>
      <c r="AT748" s="244" t="s">
        <v>177</v>
      </c>
      <c r="AU748" s="244" t="s">
        <v>78</v>
      </c>
      <c r="AV748" s="13" t="s">
        <v>78</v>
      </c>
      <c r="AW748" s="13" t="s">
        <v>31</v>
      </c>
      <c r="AX748" s="13" t="s">
        <v>69</v>
      </c>
      <c r="AY748" s="244" t="s">
        <v>163</v>
      </c>
    </row>
    <row r="749" s="14" customFormat="1">
      <c r="A749" s="14"/>
      <c r="B749" s="245"/>
      <c r="C749" s="246"/>
      <c r="D749" s="235" t="s">
        <v>177</v>
      </c>
      <c r="E749" s="247" t="s">
        <v>19</v>
      </c>
      <c r="F749" s="248" t="s">
        <v>179</v>
      </c>
      <c r="G749" s="246"/>
      <c r="H749" s="249">
        <v>47.700000000000003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177</v>
      </c>
      <c r="AU749" s="255" t="s">
        <v>78</v>
      </c>
      <c r="AV749" s="14" t="s">
        <v>173</v>
      </c>
      <c r="AW749" s="14" t="s">
        <v>31</v>
      </c>
      <c r="AX749" s="14" t="s">
        <v>69</v>
      </c>
      <c r="AY749" s="255" t="s">
        <v>163</v>
      </c>
    </row>
    <row r="750" s="16" customFormat="1">
      <c r="A750" s="16"/>
      <c r="B750" s="277"/>
      <c r="C750" s="278"/>
      <c r="D750" s="235" t="s">
        <v>177</v>
      </c>
      <c r="E750" s="279" t="s">
        <v>19</v>
      </c>
      <c r="F750" s="280" t="s">
        <v>998</v>
      </c>
      <c r="G750" s="278"/>
      <c r="H750" s="279" t="s">
        <v>19</v>
      </c>
      <c r="I750" s="281"/>
      <c r="J750" s="278"/>
      <c r="K750" s="278"/>
      <c r="L750" s="282"/>
      <c r="M750" s="283"/>
      <c r="N750" s="284"/>
      <c r="O750" s="284"/>
      <c r="P750" s="284"/>
      <c r="Q750" s="284"/>
      <c r="R750" s="284"/>
      <c r="S750" s="284"/>
      <c r="T750" s="285"/>
      <c r="U750" s="16"/>
      <c r="V750" s="16"/>
      <c r="W750" s="16"/>
      <c r="X750" s="16"/>
      <c r="Y750" s="16"/>
      <c r="Z750" s="16"/>
      <c r="AA750" s="16"/>
      <c r="AB750" s="16"/>
      <c r="AC750" s="16"/>
      <c r="AD750" s="16"/>
      <c r="AE750" s="16"/>
      <c r="AT750" s="286" t="s">
        <v>177</v>
      </c>
      <c r="AU750" s="286" t="s">
        <v>78</v>
      </c>
      <c r="AV750" s="16" t="s">
        <v>76</v>
      </c>
      <c r="AW750" s="16" t="s">
        <v>31</v>
      </c>
      <c r="AX750" s="16" t="s">
        <v>69</v>
      </c>
      <c r="AY750" s="286" t="s">
        <v>163</v>
      </c>
    </row>
    <row r="751" s="13" customFormat="1">
      <c r="A751" s="13"/>
      <c r="B751" s="233"/>
      <c r="C751" s="234"/>
      <c r="D751" s="235" t="s">
        <v>177</v>
      </c>
      <c r="E751" s="236" t="s">
        <v>19</v>
      </c>
      <c r="F751" s="237" t="s">
        <v>999</v>
      </c>
      <c r="G751" s="234"/>
      <c r="H751" s="238">
        <v>45.5</v>
      </c>
      <c r="I751" s="239"/>
      <c r="J751" s="234"/>
      <c r="K751" s="234"/>
      <c r="L751" s="240"/>
      <c r="M751" s="241"/>
      <c r="N751" s="242"/>
      <c r="O751" s="242"/>
      <c r="P751" s="242"/>
      <c r="Q751" s="242"/>
      <c r="R751" s="242"/>
      <c r="S751" s="242"/>
      <c r="T751" s="243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44" t="s">
        <v>177</v>
      </c>
      <c r="AU751" s="244" t="s">
        <v>78</v>
      </c>
      <c r="AV751" s="13" t="s">
        <v>78</v>
      </c>
      <c r="AW751" s="13" t="s">
        <v>31</v>
      </c>
      <c r="AX751" s="13" t="s">
        <v>69</v>
      </c>
      <c r="AY751" s="244" t="s">
        <v>163</v>
      </c>
    </row>
    <row r="752" s="13" customFormat="1">
      <c r="A752" s="13"/>
      <c r="B752" s="233"/>
      <c r="C752" s="234"/>
      <c r="D752" s="235" t="s">
        <v>177</v>
      </c>
      <c r="E752" s="236" t="s">
        <v>19</v>
      </c>
      <c r="F752" s="237" t="s">
        <v>1000</v>
      </c>
      <c r="G752" s="234"/>
      <c r="H752" s="238">
        <v>98</v>
      </c>
      <c r="I752" s="239"/>
      <c r="J752" s="234"/>
      <c r="K752" s="234"/>
      <c r="L752" s="240"/>
      <c r="M752" s="241"/>
      <c r="N752" s="242"/>
      <c r="O752" s="242"/>
      <c r="P752" s="242"/>
      <c r="Q752" s="242"/>
      <c r="R752" s="242"/>
      <c r="S752" s="242"/>
      <c r="T752" s="243"/>
      <c r="U752" s="13"/>
      <c r="V752" s="13"/>
      <c r="W752" s="13"/>
      <c r="X752" s="13"/>
      <c r="Y752" s="13"/>
      <c r="Z752" s="13"/>
      <c r="AA752" s="13"/>
      <c r="AB752" s="13"/>
      <c r="AC752" s="13"/>
      <c r="AD752" s="13"/>
      <c r="AE752" s="13"/>
      <c r="AT752" s="244" t="s">
        <v>177</v>
      </c>
      <c r="AU752" s="244" t="s">
        <v>78</v>
      </c>
      <c r="AV752" s="13" t="s">
        <v>78</v>
      </c>
      <c r="AW752" s="13" t="s">
        <v>31</v>
      </c>
      <c r="AX752" s="13" t="s">
        <v>69</v>
      </c>
      <c r="AY752" s="244" t="s">
        <v>163</v>
      </c>
    </row>
    <row r="753" s="14" customFormat="1">
      <c r="A753" s="14"/>
      <c r="B753" s="245"/>
      <c r="C753" s="246"/>
      <c r="D753" s="235" t="s">
        <v>177</v>
      </c>
      <c r="E753" s="247" t="s">
        <v>19</v>
      </c>
      <c r="F753" s="248" t="s">
        <v>179</v>
      </c>
      <c r="G753" s="246"/>
      <c r="H753" s="249">
        <v>143.5</v>
      </c>
      <c r="I753" s="250"/>
      <c r="J753" s="246"/>
      <c r="K753" s="246"/>
      <c r="L753" s="251"/>
      <c r="M753" s="252"/>
      <c r="N753" s="253"/>
      <c r="O753" s="253"/>
      <c r="P753" s="253"/>
      <c r="Q753" s="253"/>
      <c r="R753" s="253"/>
      <c r="S753" s="253"/>
      <c r="T753" s="254"/>
      <c r="U753" s="14"/>
      <c r="V753" s="14"/>
      <c r="W753" s="14"/>
      <c r="X753" s="14"/>
      <c r="Y753" s="14"/>
      <c r="Z753" s="14"/>
      <c r="AA753" s="14"/>
      <c r="AB753" s="14"/>
      <c r="AC753" s="14"/>
      <c r="AD753" s="14"/>
      <c r="AE753" s="14"/>
      <c r="AT753" s="255" t="s">
        <v>177</v>
      </c>
      <c r="AU753" s="255" t="s">
        <v>78</v>
      </c>
      <c r="AV753" s="14" t="s">
        <v>173</v>
      </c>
      <c r="AW753" s="14" t="s">
        <v>31</v>
      </c>
      <c r="AX753" s="14" t="s">
        <v>69</v>
      </c>
      <c r="AY753" s="255" t="s">
        <v>163</v>
      </c>
    </row>
    <row r="754" s="15" customFormat="1">
      <c r="A754" s="15"/>
      <c r="B754" s="256"/>
      <c r="C754" s="257"/>
      <c r="D754" s="235" t="s">
        <v>177</v>
      </c>
      <c r="E754" s="258" t="s">
        <v>19</v>
      </c>
      <c r="F754" s="259" t="s">
        <v>210</v>
      </c>
      <c r="G754" s="257"/>
      <c r="H754" s="260">
        <v>191.19999999999999</v>
      </c>
      <c r="I754" s="261"/>
      <c r="J754" s="257"/>
      <c r="K754" s="257"/>
      <c r="L754" s="262"/>
      <c r="M754" s="263"/>
      <c r="N754" s="264"/>
      <c r="O754" s="264"/>
      <c r="P754" s="264"/>
      <c r="Q754" s="264"/>
      <c r="R754" s="264"/>
      <c r="S754" s="264"/>
      <c r="T754" s="265"/>
      <c r="U754" s="15"/>
      <c r="V754" s="15"/>
      <c r="W754" s="15"/>
      <c r="X754" s="15"/>
      <c r="Y754" s="15"/>
      <c r="Z754" s="15"/>
      <c r="AA754" s="15"/>
      <c r="AB754" s="15"/>
      <c r="AC754" s="15"/>
      <c r="AD754" s="15"/>
      <c r="AE754" s="15"/>
      <c r="AT754" s="266" t="s">
        <v>177</v>
      </c>
      <c r="AU754" s="266" t="s">
        <v>78</v>
      </c>
      <c r="AV754" s="15" t="s">
        <v>172</v>
      </c>
      <c r="AW754" s="15" t="s">
        <v>31</v>
      </c>
      <c r="AX754" s="15" t="s">
        <v>76</v>
      </c>
      <c r="AY754" s="266" t="s">
        <v>163</v>
      </c>
    </row>
    <row r="755" s="2" customFormat="1" ht="24.15" customHeight="1">
      <c r="A755" s="40"/>
      <c r="B755" s="41"/>
      <c r="C755" s="215" t="s">
        <v>1001</v>
      </c>
      <c r="D755" s="215" t="s">
        <v>167</v>
      </c>
      <c r="E755" s="216" t="s">
        <v>1002</v>
      </c>
      <c r="F755" s="217" t="s">
        <v>1003</v>
      </c>
      <c r="G755" s="218" t="s">
        <v>236</v>
      </c>
      <c r="H755" s="219">
        <v>98</v>
      </c>
      <c r="I755" s="220"/>
      <c r="J755" s="221">
        <f>ROUND(I755*H755,2)</f>
        <v>0</v>
      </c>
      <c r="K755" s="217" t="s">
        <v>171</v>
      </c>
      <c r="L755" s="46"/>
      <c r="M755" s="222" t="s">
        <v>19</v>
      </c>
      <c r="N755" s="223" t="s">
        <v>42</v>
      </c>
      <c r="O755" s="87"/>
      <c r="P755" s="224">
        <f>O755*H755</f>
        <v>0</v>
      </c>
      <c r="Q755" s="224">
        <v>1.17E-05</v>
      </c>
      <c r="R755" s="224">
        <f>Q755*H755</f>
        <v>0.0011466</v>
      </c>
      <c r="S755" s="224">
        <v>0</v>
      </c>
      <c r="T755" s="225">
        <f>S755*H755</f>
        <v>0</v>
      </c>
      <c r="U755" s="40"/>
      <c r="V755" s="40"/>
      <c r="W755" s="40"/>
      <c r="X755" s="40"/>
      <c r="Y755" s="40"/>
      <c r="Z755" s="40"/>
      <c r="AA755" s="40"/>
      <c r="AB755" s="40"/>
      <c r="AC755" s="40"/>
      <c r="AD755" s="40"/>
      <c r="AE755" s="40"/>
      <c r="AR755" s="226" t="s">
        <v>180</v>
      </c>
      <c r="AT755" s="226" t="s">
        <v>167</v>
      </c>
      <c r="AU755" s="226" t="s">
        <v>78</v>
      </c>
      <c r="AY755" s="19" t="s">
        <v>163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19" t="s">
        <v>172</v>
      </c>
      <c r="BK755" s="227">
        <f>ROUND(I755*H755,2)</f>
        <v>0</v>
      </c>
      <c r="BL755" s="19" t="s">
        <v>180</v>
      </c>
      <c r="BM755" s="226" t="s">
        <v>1004</v>
      </c>
    </row>
    <row r="756" s="2" customFormat="1">
      <c r="A756" s="40"/>
      <c r="B756" s="41"/>
      <c r="C756" s="42"/>
      <c r="D756" s="228" t="s">
        <v>175</v>
      </c>
      <c r="E756" s="42"/>
      <c r="F756" s="229" t="s">
        <v>1005</v>
      </c>
      <c r="G756" s="42"/>
      <c r="H756" s="42"/>
      <c r="I756" s="230"/>
      <c r="J756" s="42"/>
      <c r="K756" s="42"/>
      <c r="L756" s="46"/>
      <c r="M756" s="231"/>
      <c r="N756" s="232"/>
      <c r="O756" s="87"/>
      <c r="P756" s="87"/>
      <c r="Q756" s="87"/>
      <c r="R756" s="87"/>
      <c r="S756" s="87"/>
      <c r="T756" s="88"/>
      <c r="U756" s="40"/>
      <c r="V756" s="40"/>
      <c r="W756" s="40"/>
      <c r="X756" s="40"/>
      <c r="Y756" s="40"/>
      <c r="Z756" s="40"/>
      <c r="AA756" s="40"/>
      <c r="AB756" s="40"/>
      <c r="AC756" s="40"/>
      <c r="AD756" s="40"/>
      <c r="AE756" s="40"/>
      <c r="AT756" s="19" t="s">
        <v>175</v>
      </c>
      <c r="AU756" s="19" t="s">
        <v>78</v>
      </c>
    </row>
    <row r="757" s="13" customFormat="1">
      <c r="A757" s="13"/>
      <c r="B757" s="233"/>
      <c r="C757" s="234"/>
      <c r="D757" s="235" t="s">
        <v>177</v>
      </c>
      <c r="E757" s="236" t="s">
        <v>19</v>
      </c>
      <c r="F757" s="237" t="s">
        <v>1000</v>
      </c>
      <c r="G757" s="234"/>
      <c r="H757" s="238">
        <v>98</v>
      </c>
      <c r="I757" s="239"/>
      <c r="J757" s="234"/>
      <c r="K757" s="234"/>
      <c r="L757" s="240"/>
      <c r="M757" s="241"/>
      <c r="N757" s="242"/>
      <c r="O757" s="242"/>
      <c r="P757" s="242"/>
      <c r="Q757" s="242"/>
      <c r="R757" s="242"/>
      <c r="S757" s="242"/>
      <c r="T757" s="243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44" t="s">
        <v>177</v>
      </c>
      <c r="AU757" s="244" t="s">
        <v>78</v>
      </c>
      <c r="AV757" s="13" t="s">
        <v>78</v>
      </c>
      <c r="AW757" s="13" t="s">
        <v>31</v>
      </c>
      <c r="AX757" s="13" t="s">
        <v>69</v>
      </c>
      <c r="AY757" s="244" t="s">
        <v>163</v>
      </c>
    </row>
    <row r="758" s="14" customFormat="1">
      <c r="A758" s="14"/>
      <c r="B758" s="245"/>
      <c r="C758" s="246"/>
      <c r="D758" s="235" t="s">
        <v>177</v>
      </c>
      <c r="E758" s="247" t="s">
        <v>19</v>
      </c>
      <c r="F758" s="248" t="s">
        <v>179</v>
      </c>
      <c r="G758" s="246"/>
      <c r="H758" s="249">
        <v>98</v>
      </c>
      <c r="I758" s="250"/>
      <c r="J758" s="246"/>
      <c r="K758" s="246"/>
      <c r="L758" s="251"/>
      <c r="M758" s="252"/>
      <c r="N758" s="253"/>
      <c r="O758" s="253"/>
      <c r="P758" s="253"/>
      <c r="Q758" s="253"/>
      <c r="R758" s="253"/>
      <c r="S758" s="253"/>
      <c r="T758" s="254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5" t="s">
        <v>177</v>
      </c>
      <c r="AU758" s="255" t="s">
        <v>78</v>
      </c>
      <c r="AV758" s="14" t="s">
        <v>173</v>
      </c>
      <c r="AW758" s="14" t="s">
        <v>31</v>
      </c>
      <c r="AX758" s="14" t="s">
        <v>76</v>
      </c>
      <c r="AY758" s="255" t="s">
        <v>163</v>
      </c>
    </row>
    <row r="759" s="2" customFormat="1" ht="24.15" customHeight="1">
      <c r="A759" s="40"/>
      <c r="B759" s="41"/>
      <c r="C759" s="215" t="s">
        <v>1006</v>
      </c>
      <c r="D759" s="215" t="s">
        <v>167</v>
      </c>
      <c r="E759" s="216" t="s">
        <v>1007</v>
      </c>
      <c r="F759" s="217" t="s">
        <v>1008</v>
      </c>
      <c r="G759" s="218" t="s">
        <v>236</v>
      </c>
      <c r="H759" s="219">
        <v>191.19999999999999</v>
      </c>
      <c r="I759" s="220"/>
      <c r="J759" s="221">
        <f>ROUND(I759*H759,2)</f>
        <v>0</v>
      </c>
      <c r="K759" s="217" t="s">
        <v>171</v>
      </c>
      <c r="L759" s="46"/>
      <c r="M759" s="222" t="s">
        <v>19</v>
      </c>
      <c r="N759" s="223" t="s">
        <v>42</v>
      </c>
      <c r="O759" s="87"/>
      <c r="P759" s="224">
        <f>O759*H759</f>
        <v>0</v>
      </c>
      <c r="Q759" s="224">
        <v>0.00025839999999999999</v>
      </c>
      <c r="R759" s="224">
        <f>Q759*H759</f>
        <v>0.049406079999999998</v>
      </c>
      <c r="S759" s="224">
        <v>0</v>
      </c>
      <c r="T759" s="225">
        <f>S759*H759</f>
        <v>0</v>
      </c>
      <c r="U759" s="40"/>
      <c r="V759" s="40"/>
      <c r="W759" s="40"/>
      <c r="X759" s="40"/>
      <c r="Y759" s="40"/>
      <c r="Z759" s="40"/>
      <c r="AA759" s="40"/>
      <c r="AB759" s="40"/>
      <c r="AC759" s="40"/>
      <c r="AD759" s="40"/>
      <c r="AE759" s="40"/>
      <c r="AR759" s="226" t="s">
        <v>180</v>
      </c>
      <c r="AT759" s="226" t="s">
        <v>167</v>
      </c>
      <c r="AU759" s="226" t="s">
        <v>78</v>
      </c>
      <c r="AY759" s="19" t="s">
        <v>163</v>
      </c>
      <c r="BE759" s="227">
        <f>IF(N759="základní",J759,0)</f>
        <v>0</v>
      </c>
      <c r="BF759" s="227">
        <f>IF(N759="snížená",J759,0)</f>
        <v>0</v>
      </c>
      <c r="BG759" s="227">
        <f>IF(N759="zákl. přenesená",J759,0)</f>
        <v>0</v>
      </c>
      <c r="BH759" s="227">
        <f>IF(N759="sníž. přenesená",J759,0)</f>
        <v>0</v>
      </c>
      <c r="BI759" s="227">
        <f>IF(N759="nulová",J759,0)</f>
        <v>0</v>
      </c>
      <c r="BJ759" s="19" t="s">
        <v>172</v>
      </c>
      <c r="BK759" s="227">
        <f>ROUND(I759*H759,2)</f>
        <v>0</v>
      </c>
      <c r="BL759" s="19" t="s">
        <v>180</v>
      </c>
      <c r="BM759" s="226" t="s">
        <v>1009</v>
      </c>
    </row>
    <row r="760" s="2" customFormat="1">
      <c r="A760" s="40"/>
      <c r="B760" s="41"/>
      <c r="C760" s="42"/>
      <c r="D760" s="228" t="s">
        <v>175</v>
      </c>
      <c r="E760" s="42"/>
      <c r="F760" s="229" t="s">
        <v>1010</v>
      </c>
      <c r="G760" s="42"/>
      <c r="H760" s="42"/>
      <c r="I760" s="230"/>
      <c r="J760" s="42"/>
      <c r="K760" s="42"/>
      <c r="L760" s="46"/>
      <c r="M760" s="231"/>
      <c r="N760" s="232"/>
      <c r="O760" s="87"/>
      <c r="P760" s="87"/>
      <c r="Q760" s="87"/>
      <c r="R760" s="87"/>
      <c r="S760" s="87"/>
      <c r="T760" s="88"/>
      <c r="U760" s="40"/>
      <c r="V760" s="40"/>
      <c r="W760" s="40"/>
      <c r="X760" s="40"/>
      <c r="Y760" s="40"/>
      <c r="Z760" s="40"/>
      <c r="AA760" s="40"/>
      <c r="AB760" s="40"/>
      <c r="AC760" s="40"/>
      <c r="AD760" s="40"/>
      <c r="AE760" s="40"/>
      <c r="AT760" s="19" t="s">
        <v>175</v>
      </c>
      <c r="AU760" s="19" t="s">
        <v>78</v>
      </c>
    </row>
    <row r="761" s="13" customFormat="1">
      <c r="A761" s="13"/>
      <c r="B761" s="233"/>
      <c r="C761" s="234"/>
      <c r="D761" s="235" t="s">
        <v>177</v>
      </c>
      <c r="E761" s="236" t="s">
        <v>19</v>
      </c>
      <c r="F761" s="237" t="s">
        <v>997</v>
      </c>
      <c r="G761" s="234"/>
      <c r="H761" s="238">
        <v>47.700000000000003</v>
      </c>
      <c r="I761" s="239"/>
      <c r="J761" s="234"/>
      <c r="K761" s="234"/>
      <c r="L761" s="240"/>
      <c r="M761" s="241"/>
      <c r="N761" s="242"/>
      <c r="O761" s="242"/>
      <c r="P761" s="242"/>
      <c r="Q761" s="242"/>
      <c r="R761" s="242"/>
      <c r="S761" s="242"/>
      <c r="T761" s="243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44" t="s">
        <v>177</v>
      </c>
      <c r="AU761" s="244" t="s">
        <v>78</v>
      </c>
      <c r="AV761" s="13" t="s">
        <v>78</v>
      </c>
      <c r="AW761" s="13" t="s">
        <v>31</v>
      </c>
      <c r="AX761" s="13" t="s">
        <v>69</v>
      </c>
      <c r="AY761" s="244" t="s">
        <v>163</v>
      </c>
    </row>
    <row r="762" s="14" customFormat="1">
      <c r="A762" s="14"/>
      <c r="B762" s="245"/>
      <c r="C762" s="246"/>
      <c r="D762" s="235" t="s">
        <v>177</v>
      </c>
      <c r="E762" s="247" t="s">
        <v>19</v>
      </c>
      <c r="F762" s="248" t="s">
        <v>179</v>
      </c>
      <c r="G762" s="246"/>
      <c r="H762" s="249">
        <v>47.700000000000003</v>
      </c>
      <c r="I762" s="250"/>
      <c r="J762" s="246"/>
      <c r="K762" s="246"/>
      <c r="L762" s="251"/>
      <c r="M762" s="252"/>
      <c r="N762" s="253"/>
      <c r="O762" s="253"/>
      <c r="P762" s="253"/>
      <c r="Q762" s="253"/>
      <c r="R762" s="253"/>
      <c r="S762" s="253"/>
      <c r="T762" s="254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5" t="s">
        <v>177</v>
      </c>
      <c r="AU762" s="255" t="s">
        <v>78</v>
      </c>
      <c r="AV762" s="14" t="s">
        <v>173</v>
      </c>
      <c r="AW762" s="14" t="s">
        <v>31</v>
      </c>
      <c r="AX762" s="14" t="s">
        <v>69</v>
      </c>
      <c r="AY762" s="255" t="s">
        <v>163</v>
      </c>
    </row>
    <row r="763" s="16" customFormat="1">
      <c r="A763" s="16"/>
      <c r="B763" s="277"/>
      <c r="C763" s="278"/>
      <c r="D763" s="235" t="s">
        <v>177</v>
      </c>
      <c r="E763" s="279" t="s">
        <v>19</v>
      </c>
      <c r="F763" s="280" t="s">
        <v>998</v>
      </c>
      <c r="G763" s="278"/>
      <c r="H763" s="279" t="s">
        <v>19</v>
      </c>
      <c r="I763" s="281"/>
      <c r="J763" s="278"/>
      <c r="K763" s="278"/>
      <c r="L763" s="282"/>
      <c r="M763" s="283"/>
      <c r="N763" s="284"/>
      <c r="O763" s="284"/>
      <c r="P763" s="284"/>
      <c r="Q763" s="284"/>
      <c r="R763" s="284"/>
      <c r="S763" s="284"/>
      <c r="T763" s="285"/>
      <c r="U763" s="16"/>
      <c r="V763" s="16"/>
      <c r="W763" s="16"/>
      <c r="X763" s="16"/>
      <c r="Y763" s="16"/>
      <c r="Z763" s="16"/>
      <c r="AA763" s="16"/>
      <c r="AB763" s="16"/>
      <c r="AC763" s="16"/>
      <c r="AD763" s="16"/>
      <c r="AE763" s="16"/>
      <c r="AT763" s="286" t="s">
        <v>177</v>
      </c>
      <c r="AU763" s="286" t="s">
        <v>78</v>
      </c>
      <c r="AV763" s="16" t="s">
        <v>76</v>
      </c>
      <c r="AW763" s="16" t="s">
        <v>31</v>
      </c>
      <c r="AX763" s="16" t="s">
        <v>69</v>
      </c>
      <c r="AY763" s="286" t="s">
        <v>163</v>
      </c>
    </row>
    <row r="764" s="13" customFormat="1">
      <c r="A764" s="13"/>
      <c r="B764" s="233"/>
      <c r="C764" s="234"/>
      <c r="D764" s="235" t="s">
        <v>177</v>
      </c>
      <c r="E764" s="236" t="s">
        <v>19</v>
      </c>
      <c r="F764" s="237" t="s">
        <v>999</v>
      </c>
      <c r="G764" s="234"/>
      <c r="H764" s="238">
        <v>45.5</v>
      </c>
      <c r="I764" s="239"/>
      <c r="J764" s="234"/>
      <c r="K764" s="234"/>
      <c r="L764" s="240"/>
      <c r="M764" s="241"/>
      <c r="N764" s="242"/>
      <c r="O764" s="242"/>
      <c r="P764" s="242"/>
      <c r="Q764" s="242"/>
      <c r="R764" s="242"/>
      <c r="S764" s="242"/>
      <c r="T764" s="243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44" t="s">
        <v>177</v>
      </c>
      <c r="AU764" s="244" t="s">
        <v>78</v>
      </c>
      <c r="AV764" s="13" t="s">
        <v>78</v>
      </c>
      <c r="AW764" s="13" t="s">
        <v>31</v>
      </c>
      <c r="AX764" s="13" t="s">
        <v>69</v>
      </c>
      <c r="AY764" s="244" t="s">
        <v>163</v>
      </c>
    </row>
    <row r="765" s="13" customFormat="1">
      <c r="A765" s="13"/>
      <c r="B765" s="233"/>
      <c r="C765" s="234"/>
      <c r="D765" s="235" t="s">
        <v>177</v>
      </c>
      <c r="E765" s="236" t="s">
        <v>19</v>
      </c>
      <c r="F765" s="237" t="s">
        <v>1000</v>
      </c>
      <c r="G765" s="234"/>
      <c r="H765" s="238">
        <v>98</v>
      </c>
      <c r="I765" s="239"/>
      <c r="J765" s="234"/>
      <c r="K765" s="234"/>
      <c r="L765" s="240"/>
      <c r="M765" s="241"/>
      <c r="N765" s="242"/>
      <c r="O765" s="242"/>
      <c r="P765" s="242"/>
      <c r="Q765" s="242"/>
      <c r="R765" s="242"/>
      <c r="S765" s="242"/>
      <c r="T765" s="243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44" t="s">
        <v>177</v>
      </c>
      <c r="AU765" s="244" t="s">
        <v>78</v>
      </c>
      <c r="AV765" s="13" t="s">
        <v>78</v>
      </c>
      <c r="AW765" s="13" t="s">
        <v>31</v>
      </c>
      <c r="AX765" s="13" t="s">
        <v>69</v>
      </c>
      <c r="AY765" s="244" t="s">
        <v>163</v>
      </c>
    </row>
    <row r="766" s="14" customFormat="1">
      <c r="A766" s="14"/>
      <c r="B766" s="245"/>
      <c r="C766" s="246"/>
      <c r="D766" s="235" t="s">
        <v>177</v>
      </c>
      <c r="E766" s="247" t="s">
        <v>19</v>
      </c>
      <c r="F766" s="248" t="s">
        <v>179</v>
      </c>
      <c r="G766" s="246"/>
      <c r="H766" s="249">
        <v>143.5</v>
      </c>
      <c r="I766" s="250"/>
      <c r="J766" s="246"/>
      <c r="K766" s="246"/>
      <c r="L766" s="251"/>
      <c r="M766" s="252"/>
      <c r="N766" s="253"/>
      <c r="O766" s="253"/>
      <c r="P766" s="253"/>
      <c r="Q766" s="253"/>
      <c r="R766" s="253"/>
      <c r="S766" s="253"/>
      <c r="T766" s="254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5" t="s">
        <v>177</v>
      </c>
      <c r="AU766" s="255" t="s">
        <v>78</v>
      </c>
      <c r="AV766" s="14" t="s">
        <v>173</v>
      </c>
      <c r="AW766" s="14" t="s">
        <v>31</v>
      </c>
      <c r="AX766" s="14" t="s">
        <v>69</v>
      </c>
      <c r="AY766" s="255" t="s">
        <v>163</v>
      </c>
    </row>
    <row r="767" s="15" customFormat="1">
      <c r="A767" s="15"/>
      <c r="B767" s="256"/>
      <c r="C767" s="257"/>
      <c r="D767" s="235" t="s">
        <v>177</v>
      </c>
      <c r="E767" s="258" t="s">
        <v>19</v>
      </c>
      <c r="F767" s="259" t="s">
        <v>210</v>
      </c>
      <c r="G767" s="257"/>
      <c r="H767" s="260">
        <v>191.19999999999999</v>
      </c>
      <c r="I767" s="261"/>
      <c r="J767" s="257"/>
      <c r="K767" s="257"/>
      <c r="L767" s="262"/>
      <c r="M767" s="263"/>
      <c r="N767" s="264"/>
      <c r="O767" s="264"/>
      <c r="P767" s="264"/>
      <c r="Q767" s="264"/>
      <c r="R767" s="264"/>
      <c r="S767" s="264"/>
      <c r="T767" s="265"/>
      <c r="U767" s="15"/>
      <c r="V767" s="15"/>
      <c r="W767" s="15"/>
      <c r="X767" s="15"/>
      <c r="Y767" s="15"/>
      <c r="Z767" s="15"/>
      <c r="AA767" s="15"/>
      <c r="AB767" s="15"/>
      <c r="AC767" s="15"/>
      <c r="AD767" s="15"/>
      <c r="AE767" s="15"/>
      <c r="AT767" s="266" t="s">
        <v>177</v>
      </c>
      <c r="AU767" s="266" t="s">
        <v>78</v>
      </c>
      <c r="AV767" s="15" t="s">
        <v>172</v>
      </c>
      <c r="AW767" s="15" t="s">
        <v>31</v>
      </c>
      <c r="AX767" s="15" t="s">
        <v>76</v>
      </c>
      <c r="AY767" s="266" t="s">
        <v>163</v>
      </c>
    </row>
    <row r="768" s="12" customFormat="1" ht="25.92" customHeight="1">
      <c r="A768" s="12"/>
      <c r="B768" s="199"/>
      <c r="C768" s="200"/>
      <c r="D768" s="201" t="s">
        <v>68</v>
      </c>
      <c r="E768" s="202" t="s">
        <v>1011</v>
      </c>
      <c r="F768" s="202" t="s">
        <v>1012</v>
      </c>
      <c r="G768" s="200"/>
      <c r="H768" s="200"/>
      <c r="I768" s="203"/>
      <c r="J768" s="204">
        <f>BK768</f>
        <v>0</v>
      </c>
      <c r="K768" s="200"/>
      <c r="L768" s="205"/>
      <c r="M768" s="206"/>
      <c r="N768" s="207"/>
      <c r="O768" s="207"/>
      <c r="P768" s="208">
        <f>SUM(P769:P784)</f>
        <v>0</v>
      </c>
      <c r="Q768" s="207"/>
      <c r="R768" s="208">
        <f>SUM(R769:R784)</f>
        <v>0</v>
      </c>
      <c r="S768" s="207"/>
      <c r="T768" s="209">
        <f>SUM(T769:T784)</f>
        <v>0</v>
      </c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R768" s="210" t="s">
        <v>172</v>
      </c>
      <c r="AT768" s="211" t="s">
        <v>68</v>
      </c>
      <c r="AU768" s="211" t="s">
        <v>69</v>
      </c>
      <c r="AY768" s="210" t="s">
        <v>163</v>
      </c>
      <c r="BK768" s="212">
        <f>SUM(BK769:BK784)</f>
        <v>0</v>
      </c>
    </row>
    <row r="769" s="2" customFormat="1" ht="16.5" customHeight="1">
      <c r="A769" s="40"/>
      <c r="B769" s="41"/>
      <c r="C769" s="215" t="s">
        <v>1013</v>
      </c>
      <c r="D769" s="215" t="s">
        <v>167</v>
      </c>
      <c r="E769" s="216" t="s">
        <v>1014</v>
      </c>
      <c r="F769" s="217" t="s">
        <v>1015</v>
      </c>
      <c r="G769" s="218" t="s">
        <v>1016</v>
      </c>
      <c r="H769" s="219">
        <v>59.200000000000003</v>
      </c>
      <c r="I769" s="220"/>
      <c r="J769" s="221">
        <f>ROUND(I769*H769,2)</f>
        <v>0</v>
      </c>
      <c r="K769" s="217" t="s">
        <v>353</v>
      </c>
      <c r="L769" s="46"/>
      <c r="M769" s="222" t="s">
        <v>19</v>
      </c>
      <c r="N769" s="223" t="s">
        <v>42</v>
      </c>
      <c r="O769" s="87"/>
      <c r="P769" s="224">
        <f>O769*H769</f>
        <v>0</v>
      </c>
      <c r="Q769" s="224">
        <v>0</v>
      </c>
      <c r="R769" s="224">
        <f>Q769*H769</f>
        <v>0</v>
      </c>
      <c r="S769" s="224">
        <v>0</v>
      </c>
      <c r="T769" s="225">
        <f>S769*H769</f>
        <v>0</v>
      </c>
      <c r="U769" s="40"/>
      <c r="V769" s="40"/>
      <c r="W769" s="40"/>
      <c r="X769" s="40"/>
      <c r="Y769" s="40"/>
      <c r="Z769" s="40"/>
      <c r="AA769" s="40"/>
      <c r="AB769" s="40"/>
      <c r="AC769" s="40"/>
      <c r="AD769" s="40"/>
      <c r="AE769" s="40"/>
      <c r="AR769" s="226" t="s">
        <v>1017</v>
      </c>
      <c r="AT769" s="226" t="s">
        <v>167</v>
      </c>
      <c r="AU769" s="226" t="s">
        <v>76</v>
      </c>
      <c r="AY769" s="19" t="s">
        <v>163</v>
      </c>
      <c r="BE769" s="227">
        <f>IF(N769="základní",J769,0)</f>
        <v>0</v>
      </c>
      <c r="BF769" s="227">
        <f>IF(N769="snížená",J769,0)</f>
        <v>0</v>
      </c>
      <c r="BG769" s="227">
        <f>IF(N769="zákl. přenesená",J769,0)</f>
        <v>0</v>
      </c>
      <c r="BH769" s="227">
        <f>IF(N769="sníž. přenesená",J769,0)</f>
        <v>0</v>
      </c>
      <c r="BI769" s="227">
        <f>IF(N769="nulová",J769,0)</f>
        <v>0</v>
      </c>
      <c r="BJ769" s="19" t="s">
        <v>172</v>
      </c>
      <c r="BK769" s="227">
        <f>ROUND(I769*H769,2)</f>
        <v>0</v>
      </c>
      <c r="BL769" s="19" t="s">
        <v>1017</v>
      </c>
      <c r="BM769" s="226" t="s">
        <v>1018</v>
      </c>
    </row>
    <row r="770" s="13" customFormat="1">
      <c r="A770" s="13"/>
      <c r="B770" s="233"/>
      <c r="C770" s="234"/>
      <c r="D770" s="235" t="s">
        <v>177</v>
      </c>
      <c r="E770" s="236" t="s">
        <v>19</v>
      </c>
      <c r="F770" s="237" t="s">
        <v>1019</v>
      </c>
      <c r="G770" s="234"/>
      <c r="H770" s="238">
        <v>31.199999999999999</v>
      </c>
      <c r="I770" s="239"/>
      <c r="J770" s="234"/>
      <c r="K770" s="234"/>
      <c r="L770" s="240"/>
      <c r="M770" s="241"/>
      <c r="N770" s="242"/>
      <c r="O770" s="242"/>
      <c r="P770" s="242"/>
      <c r="Q770" s="242"/>
      <c r="R770" s="242"/>
      <c r="S770" s="242"/>
      <c r="T770" s="243"/>
      <c r="U770" s="13"/>
      <c r="V770" s="13"/>
      <c r="W770" s="13"/>
      <c r="X770" s="13"/>
      <c r="Y770" s="13"/>
      <c r="Z770" s="13"/>
      <c r="AA770" s="13"/>
      <c r="AB770" s="13"/>
      <c r="AC770" s="13"/>
      <c r="AD770" s="13"/>
      <c r="AE770" s="13"/>
      <c r="AT770" s="244" t="s">
        <v>177</v>
      </c>
      <c r="AU770" s="244" t="s">
        <v>76</v>
      </c>
      <c r="AV770" s="13" t="s">
        <v>78</v>
      </c>
      <c r="AW770" s="13" t="s">
        <v>31</v>
      </c>
      <c r="AX770" s="13" t="s">
        <v>69</v>
      </c>
      <c r="AY770" s="244" t="s">
        <v>163</v>
      </c>
    </row>
    <row r="771" s="14" customFormat="1">
      <c r="A771" s="14"/>
      <c r="B771" s="245"/>
      <c r="C771" s="246"/>
      <c r="D771" s="235" t="s">
        <v>177</v>
      </c>
      <c r="E771" s="247" t="s">
        <v>19</v>
      </c>
      <c r="F771" s="248" t="s">
        <v>179</v>
      </c>
      <c r="G771" s="246"/>
      <c r="H771" s="249">
        <v>31.199999999999999</v>
      </c>
      <c r="I771" s="250"/>
      <c r="J771" s="246"/>
      <c r="K771" s="246"/>
      <c r="L771" s="251"/>
      <c r="M771" s="252"/>
      <c r="N771" s="253"/>
      <c r="O771" s="253"/>
      <c r="P771" s="253"/>
      <c r="Q771" s="253"/>
      <c r="R771" s="253"/>
      <c r="S771" s="253"/>
      <c r="T771" s="254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5" t="s">
        <v>177</v>
      </c>
      <c r="AU771" s="255" t="s">
        <v>76</v>
      </c>
      <c r="AV771" s="14" t="s">
        <v>173</v>
      </c>
      <c r="AW771" s="14" t="s">
        <v>31</v>
      </c>
      <c r="AX771" s="14" t="s">
        <v>69</v>
      </c>
      <c r="AY771" s="255" t="s">
        <v>163</v>
      </c>
    </row>
    <row r="772" s="13" customFormat="1">
      <c r="A772" s="13"/>
      <c r="B772" s="233"/>
      <c r="C772" s="234"/>
      <c r="D772" s="235" t="s">
        <v>177</v>
      </c>
      <c r="E772" s="236" t="s">
        <v>19</v>
      </c>
      <c r="F772" s="237" t="s">
        <v>1020</v>
      </c>
      <c r="G772" s="234"/>
      <c r="H772" s="238">
        <v>28</v>
      </c>
      <c r="I772" s="239"/>
      <c r="J772" s="234"/>
      <c r="K772" s="234"/>
      <c r="L772" s="240"/>
      <c r="M772" s="241"/>
      <c r="N772" s="242"/>
      <c r="O772" s="242"/>
      <c r="P772" s="242"/>
      <c r="Q772" s="242"/>
      <c r="R772" s="242"/>
      <c r="S772" s="242"/>
      <c r="T772" s="243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44" t="s">
        <v>177</v>
      </c>
      <c r="AU772" s="244" t="s">
        <v>76</v>
      </c>
      <c r="AV772" s="13" t="s">
        <v>78</v>
      </c>
      <c r="AW772" s="13" t="s">
        <v>31</v>
      </c>
      <c r="AX772" s="13" t="s">
        <v>69</v>
      </c>
      <c r="AY772" s="244" t="s">
        <v>163</v>
      </c>
    </row>
    <row r="773" s="14" customFormat="1">
      <c r="A773" s="14"/>
      <c r="B773" s="245"/>
      <c r="C773" s="246"/>
      <c r="D773" s="235" t="s">
        <v>177</v>
      </c>
      <c r="E773" s="247" t="s">
        <v>19</v>
      </c>
      <c r="F773" s="248" t="s">
        <v>179</v>
      </c>
      <c r="G773" s="246"/>
      <c r="H773" s="249">
        <v>28</v>
      </c>
      <c r="I773" s="250"/>
      <c r="J773" s="246"/>
      <c r="K773" s="246"/>
      <c r="L773" s="251"/>
      <c r="M773" s="252"/>
      <c r="N773" s="253"/>
      <c r="O773" s="253"/>
      <c r="P773" s="253"/>
      <c r="Q773" s="253"/>
      <c r="R773" s="253"/>
      <c r="S773" s="253"/>
      <c r="T773" s="254"/>
      <c r="U773" s="14"/>
      <c r="V773" s="14"/>
      <c r="W773" s="14"/>
      <c r="X773" s="14"/>
      <c r="Y773" s="14"/>
      <c r="Z773" s="14"/>
      <c r="AA773" s="14"/>
      <c r="AB773" s="14"/>
      <c r="AC773" s="14"/>
      <c r="AD773" s="14"/>
      <c r="AE773" s="14"/>
      <c r="AT773" s="255" t="s">
        <v>177</v>
      </c>
      <c r="AU773" s="255" t="s">
        <v>76</v>
      </c>
      <c r="AV773" s="14" t="s">
        <v>173</v>
      </c>
      <c r="AW773" s="14" t="s">
        <v>31</v>
      </c>
      <c r="AX773" s="14" t="s">
        <v>69</v>
      </c>
      <c r="AY773" s="255" t="s">
        <v>163</v>
      </c>
    </row>
    <row r="774" s="15" customFormat="1">
      <c r="A774" s="15"/>
      <c r="B774" s="256"/>
      <c r="C774" s="257"/>
      <c r="D774" s="235" t="s">
        <v>177</v>
      </c>
      <c r="E774" s="258" t="s">
        <v>19</v>
      </c>
      <c r="F774" s="259" t="s">
        <v>210</v>
      </c>
      <c r="G774" s="257"/>
      <c r="H774" s="260">
        <v>59.200000000000003</v>
      </c>
      <c r="I774" s="261"/>
      <c r="J774" s="257"/>
      <c r="K774" s="257"/>
      <c r="L774" s="262"/>
      <c r="M774" s="263"/>
      <c r="N774" s="264"/>
      <c r="O774" s="264"/>
      <c r="P774" s="264"/>
      <c r="Q774" s="264"/>
      <c r="R774" s="264"/>
      <c r="S774" s="264"/>
      <c r="T774" s="265"/>
      <c r="U774" s="15"/>
      <c r="V774" s="15"/>
      <c r="W774" s="15"/>
      <c r="X774" s="15"/>
      <c r="Y774" s="15"/>
      <c r="Z774" s="15"/>
      <c r="AA774" s="15"/>
      <c r="AB774" s="15"/>
      <c r="AC774" s="15"/>
      <c r="AD774" s="15"/>
      <c r="AE774" s="15"/>
      <c r="AT774" s="266" t="s">
        <v>177</v>
      </c>
      <c r="AU774" s="266" t="s">
        <v>76</v>
      </c>
      <c r="AV774" s="15" t="s">
        <v>172</v>
      </c>
      <c r="AW774" s="15" t="s">
        <v>31</v>
      </c>
      <c r="AX774" s="15" t="s">
        <v>76</v>
      </c>
      <c r="AY774" s="266" t="s">
        <v>163</v>
      </c>
    </row>
    <row r="775" s="2" customFormat="1" ht="16.5" customHeight="1">
      <c r="A775" s="40"/>
      <c r="B775" s="41"/>
      <c r="C775" s="267" t="s">
        <v>1021</v>
      </c>
      <c r="D775" s="267" t="s">
        <v>212</v>
      </c>
      <c r="E775" s="268" t="s">
        <v>1022</v>
      </c>
      <c r="F775" s="269" t="s">
        <v>1023</v>
      </c>
      <c r="G775" s="270" t="s">
        <v>1016</v>
      </c>
      <c r="H775" s="271">
        <v>60</v>
      </c>
      <c r="I775" s="272"/>
      <c r="J775" s="273">
        <f>ROUND(I775*H775,2)</f>
        <v>0</v>
      </c>
      <c r="K775" s="269" t="s">
        <v>353</v>
      </c>
      <c r="L775" s="274"/>
      <c r="M775" s="275" t="s">
        <v>19</v>
      </c>
      <c r="N775" s="276" t="s">
        <v>42</v>
      </c>
      <c r="O775" s="87"/>
      <c r="P775" s="224">
        <f>O775*H775</f>
        <v>0</v>
      </c>
      <c r="Q775" s="224">
        <v>0</v>
      </c>
      <c r="R775" s="224">
        <f>Q775*H775</f>
        <v>0</v>
      </c>
      <c r="S775" s="224">
        <v>0</v>
      </c>
      <c r="T775" s="225">
        <f>S775*H775</f>
        <v>0</v>
      </c>
      <c r="U775" s="40"/>
      <c r="V775" s="40"/>
      <c r="W775" s="40"/>
      <c r="X775" s="40"/>
      <c r="Y775" s="40"/>
      <c r="Z775" s="40"/>
      <c r="AA775" s="40"/>
      <c r="AB775" s="40"/>
      <c r="AC775" s="40"/>
      <c r="AD775" s="40"/>
      <c r="AE775" s="40"/>
      <c r="AR775" s="226" t="s">
        <v>1017</v>
      </c>
      <c r="AT775" s="226" t="s">
        <v>212</v>
      </c>
      <c r="AU775" s="226" t="s">
        <v>76</v>
      </c>
      <c r="AY775" s="19" t="s">
        <v>163</v>
      </c>
      <c r="BE775" s="227">
        <f>IF(N775="základní",J775,0)</f>
        <v>0</v>
      </c>
      <c r="BF775" s="227">
        <f>IF(N775="snížená",J775,0)</f>
        <v>0</v>
      </c>
      <c r="BG775" s="227">
        <f>IF(N775="zákl. přenesená",J775,0)</f>
        <v>0</v>
      </c>
      <c r="BH775" s="227">
        <f>IF(N775="sníž. přenesená",J775,0)</f>
        <v>0</v>
      </c>
      <c r="BI775" s="227">
        <f>IF(N775="nulová",J775,0)</f>
        <v>0</v>
      </c>
      <c r="BJ775" s="19" t="s">
        <v>172</v>
      </c>
      <c r="BK775" s="227">
        <f>ROUND(I775*H775,2)</f>
        <v>0</v>
      </c>
      <c r="BL775" s="19" t="s">
        <v>1017</v>
      </c>
      <c r="BM775" s="226" t="s">
        <v>1024</v>
      </c>
    </row>
    <row r="776" s="13" customFormat="1">
      <c r="A776" s="13"/>
      <c r="B776" s="233"/>
      <c r="C776" s="234"/>
      <c r="D776" s="235" t="s">
        <v>177</v>
      </c>
      <c r="E776" s="236" t="s">
        <v>19</v>
      </c>
      <c r="F776" s="237" t="s">
        <v>565</v>
      </c>
      <c r="G776" s="234"/>
      <c r="H776" s="238">
        <v>60</v>
      </c>
      <c r="I776" s="239"/>
      <c r="J776" s="234"/>
      <c r="K776" s="234"/>
      <c r="L776" s="240"/>
      <c r="M776" s="241"/>
      <c r="N776" s="242"/>
      <c r="O776" s="242"/>
      <c r="P776" s="242"/>
      <c r="Q776" s="242"/>
      <c r="R776" s="242"/>
      <c r="S776" s="242"/>
      <c r="T776" s="243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44" t="s">
        <v>177</v>
      </c>
      <c r="AU776" s="244" t="s">
        <v>76</v>
      </c>
      <c r="AV776" s="13" t="s">
        <v>78</v>
      </c>
      <c r="AW776" s="13" t="s">
        <v>31</v>
      </c>
      <c r="AX776" s="13" t="s">
        <v>69</v>
      </c>
      <c r="AY776" s="244" t="s">
        <v>163</v>
      </c>
    </row>
    <row r="777" s="14" customFormat="1">
      <c r="A777" s="14"/>
      <c r="B777" s="245"/>
      <c r="C777" s="246"/>
      <c r="D777" s="235" t="s">
        <v>177</v>
      </c>
      <c r="E777" s="247" t="s">
        <v>19</v>
      </c>
      <c r="F777" s="248" t="s">
        <v>179</v>
      </c>
      <c r="G777" s="246"/>
      <c r="H777" s="249">
        <v>60</v>
      </c>
      <c r="I777" s="250"/>
      <c r="J777" s="246"/>
      <c r="K777" s="246"/>
      <c r="L777" s="251"/>
      <c r="M777" s="252"/>
      <c r="N777" s="253"/>
      <c r="O777" s="253"/>
      <c r="P777" s="253"/>
      <c r="Q777" s="253"/>
      <c r="R777" s="253"/>
      <c r="S777" s="253"/>
      <c r="T777" s="254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5" t="s">
        <v>177</v>
      </c>
      <c r="AU777" s="255" t="s">
        <v>76</v>
      </c>
      <c r="AV777" s="14" t="s">
        <v>173</v>
      </c>
      <c r="AW777" s="14" t="s">
        <v>31</v>
      </c>
      <c r="AX777" s="14" t="s">
        <v>76</v>
      </c>
      <c r="AY777" s="255" t="s">
        <v>163</v>
      </c>
    </row>
    <row r="778" s="2" customFormat="1" ht="24.15" customHeight="1">
      <c r="A778" s="40"/>
      <c r="B778" s="41"/>
      <c r="C778" s="215" t="s">
        <v>1025</v>
      </c>
      <c r="D778" s="215" t="s">
        <v>167</v>
      </c>
      <c r="E778" s="216" t="s">
        <v>1026</v>
      </c>
      <c r="F778" s="217" t="s">
        <v>1027</v>
      </c>
      <c r="G778" s="218" t="s">
        <v>320</v>
      </c>
      <c r="H778" s="219">
        <v>31.199999999999999</v>
      </c>
      <c r="I778" s="220"/>
      <c r="J778" s="221">
        <f>ROUND(I778*H778,2)</f>
        <v>0</v>
      </c>
      <c r="K778" s="217" t="s">
        <v>353</v>
      </c>
      <c r="L778" s="46"/>
      <c r="M778" s="222" t="s">
        <v>19</v>
      </c>
      <c r="N778" s="223" t="s">
        <v>42</v>
      </c>
      <c r="O778" s="87"/>
      <c r="P778" s="224">
        <f>O778*H778</f>
        <v>0</v>
      </c>
      <c r="Q778" s="224">
        <v>0</v>
      </c>
      <c r="R778" s="224">
        <f>Q778*H778</f>
        <v>0</v>
      </c>
      <c r="S778" s="224">
        <v>0</v>
      </c>
      <c r="T778" s="225">
        <f>S778*H778</f>
        <v>0</v>
      </c>
      <c r="U778" s="40"/>
      <c r="V778" s="40"/>
      <c r="W778" s="40"/>
      <c r="X778" s="40"/>
      <c r="Y778" s="40"/>
      <c r="Z778" s="40"/>
      <c r="AA778" s="40"/>
      <c r="AB778" s="40"/>
      <c r="AC778" s="40"/>
      <c r="AD778" s="40"/>
      <c r="AE778" s="40"/>
      <c r="AR778" s="226" t="s">
        <v>1017</v>
      </c>
      <c r="AT778" s="226" t="s">
        <v>167</v>
      </c>
      <c r="AU778" s="226" t="s">
        <v>76</v>
      </c>
      <c r="AY778" s="19" t="s">
        <v>163</v>
      </c>
      <c r="BE778" s="227">
        <f>IF(N778="základní",J778,0)</f>
        <v>0</v>
      </c>
      <c r="BF778" s="227">
        <f>IF(N778="snížená",J778,0)</f>
        <v>0</v>
      </c>
      <c r="BG778" s="227">
        <f>IF(N778="zákl. přenesená",J778,0)</f>
        <v>0</v>
      </c>
      <c r="BH778" s="227">
        <f>IF(N778="sníž. přenesená",J778,0)</f>
        <v>0</v>
      </c>
      <c r="BI778" s="227">
        <f>IF(N778="nulová",J778,0)</f>
        <v>0</v>
      </c>
      <c r="BJ778" s="19" t="s">
        <v>172</v>
      </c>
      <c r="BK778" s="227">
        <f>ROUND(I778*H778,2)</f>
        <v>0</v>
      </c>
      <c r="BL778" s="19" t="s">
        <v>1017</v>
      </c>
      <c r="BM778" s="226" t="s">
        <v>1028</v>
      </c>
    </row>
    <row r="779" s="16" customFormat="1">
      <c r="A779" s="16"/>
      <c r="B779" s="277"/>
      <c r="C779" s="278"/>
      <c r="D779" s="235" t="s">
        <v>177</v>
      </c>
      <c r="E779" s="279" t="s">
        <v>19</v>
      </c>
      <c r="F779" s="280" t="s">
        <v>1029</v>
      </c>
      <c r="G779" s="278"/>
      <c r="H779" s="279" t="s">
        <v>19</v>
      </c>
      <c r="I779" s="281"/>
      <c r="J779" s="278"/>
      <c r="K779" s="278"/>
      <c r="L779" s="282"/>
      <c r="M779" s="283"/>
      <c r="N779" s="284"/>
      <c r="O779" s="284"/>
      <c r="P779" s="284"/>
      <c r="Q779" s="284"/>
      <c r="R779" s="284"/>
      <c r="S779" s="284"/>
      <c r="T779" s="285"/>
      <c r="U779" s="16"/>
      <c r="V779" s="16"/>
      <c r="W779" s="16"/>
      <c r="X779" s="16"/>
      <c r="Y779" s="16"/>
      <c r="Z779" s="16"/>
      <c r="AA779" s="16"/>
      <c r="AB779" s="16"/>
      <c r="AC779" s="16"/>
      <c r="AD779" s="16"/>
      <c r="AE779" s="16"/>
      <c r="AT779" s="286" t="s">
        <v>177</v>
      </c>
      <c r="AU779" s="286" t="s">
        <v>76</v>
      </c>
      <c r="AV779" s="16" t="s">
        <v>76</v>
      </c>
      <c r="AW779" s="16" t="s">
        <v>31</v>
      </c>
      <c r="AX779" s="16" t="s">
        <v>69</v>
      </c>
      <c r="AY779" s="286" t="s">
        <v>163</v>
      </c>
    </row>
    <row r="780" s="13" customFormat="1">
      <c r="A780" s="13"/>
      <c r="B780" s="233"/>
      <c r="C780" s="234"/>
      <c r="D780" s="235" t="s">
        <v>177</v>
      </c>
      <c r="E780" s="236" t="s">
        <v>19</v>
      </c>
      <c r="F780" s="237" t="s">
        <v>1030</v>
      </c>
      <c r="G780" s="234"/>
      <c r="H780" s="238">
        <v>31.199999999999999</v>
      </c>
      <c r="I780" s="239"/>
      <c r="J780" s="234"/>
      <c r="K780" s="234"/>
      <c r="L780" s="240"/>
      <c r="M780" s="241"/>
      <c r="N780" s="242"/>
      <c r="O780" s="242"/>
      <c r="P780" s="242"/>
      <c r="Q780" s="242"/>
      <c r="R780" s="242"/>
      <c r="S780" s="242"/>
      <c r="T780" s="243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44" t="s">
        <v>177</v>
      </c>
      <c r="AU780" s="244" t="s">
        <v>76</v>
      </c>
      <c r="AV780" s="13" t="s">
        <v>78</v>
      </c>
      <c r="AW780" s="13" t="s">
        <v>31</v>
      </c>
      <c r="AX780" s="13" t="s">
        <v>69</v>
      </c>
      <c r="AY780" s="244" t="s">
        <v>163</v>
      </c>
    </row>
    <row r="781" s="14" customFormat="1">
      <c r="A781" s="14"/>
      <c r="B781" s="245"/>
      <c r="C781" s="246"/>
      <c r="D781" s="235" t="s">
        <v>177</v>
      </c>
      <c r="E781" s="247" t="s">
        <v>19</v>
      </c>
      <c r="F781" s="248" t="s">
        <v>179</v>
      </c>
      <c r="G781" s="246"/>
      <c r="H781" s="249">
        <v>31.199999999999999</v>
      </c>
      <c r="I781" s="250"/>
      <c r="J781" s="246"/>
      <c r="K781" s="246"/>
      <c r="L781" s="251"/>
      <c r="M781" s="252"/>
      <c r="N781" s="253"/>
      <c r="O781" s="253"/>
      <c r="P781" s="253"/>
      <c r="Q781" s="253"/>
      <c r="R781" s="253"/>
      <c r="S781" s="253"/>
      <c r="T781" s="254"/>
      <c r="U781" s="14"/>
      <c r="V781" s="14"/>
      <c r="W781" s="14"/>
      <c r="X781" s="14"/>
      <c r="Y781" s="14"/>
      <c r="Z781" s="14"/>
      <c r="AA781" s="14"/>
      <c r="AB781" s="14"/>
      <c r="AC781" s="14"/>
      <c r="AD781" s="14"/>
      <c r="AE781" s="14"/>
      <c r="AT781" s="255" t="s">
        <v>177</v>
      </c>
      <c r="AU781" s="255" t="s">
        <v>76</v>
      </c>
      <c r="AV781" s="14" t="s">
        <v>173</v>
      </c>
      <c r="AW781" s="14" t="s">
        <v>31</v>
      </c>
      <c r="AX781" s="14" t="s">
        <v>76</v>
      </c>
      <c r="AY781" s="255" t="s">
        <v>163</v>
      </c>
    </row>
    <row r="782" s="2" customFormat="1" ht="16.5" customHeight="1">
      <c r="A782" s="40"/>
      <c r="B782" s="41"/>
      <c r="C782" s="215" t="s">
        <v>1031</v>
      </c>
      <c r="D782" s="215" t="s">
        <v>167</v>
      </c>
      <c r="E782" s="216" t="s">
        <v>1032</v>
      </c>
      <c r="F782" s="217" t="s">
        <v>1033</v>
      </c>
      <c r="G782" s="218" t="s">
        <v>320</v>
      </c>
      <c r="H782" s="219">
        <v>31.199999999999999</v>
      </c>
      <c r="I782" s="220"/>
      <c r="J782" s="221">
        <f>ROUND(I782*H782,2)</f>
        <v>0</v>
      </c>
      <c r="K782" s="217" t="s">
        <v>353</v>
      </c>
      <c r="L782" s="46"/>
      <c r="M782" s="222" t="s">
        <v>19</v>
      </c>
      <c r="N782" s="223" t="s">
        <v>42</v>
      </c>
      <c r="O782" s="87"/>
      <c r="P782" s="224">
        <f>O782*H782</f>
        <v>0</v>
      </c>
      <c r="Q782" s="224">
        <v>0</v>
      </c>
      <c r="R782" s="224">
        <f>Q782*H782</f>
        <v>0</v>
      </c>
      <c r="S782" s="224">
        <v>0</v>
      </c>
      <c r="T782" s="225">
        <f>S782*H782</f>
        <v>0</v>
      </c>
      <c r="U782" s="40"/>
      <c r="V782" s="40"/>
      <c r="W782" s="40"/>
      <c r="X782" s="40"/>
      <c r="Y782" s="40"/>
      <c r="Z782" s="40"/>
      <c r="AA782" s="40"/>
      <c r="AB782" s="40"/>
      <c r="AC782" s="40"/>
      <c r="AD782" s="40"/>
      <c r="AE782" s="40"/>
      <c r="AR782" s="226" t="s">
        <v>1017</v>
      </c>
      <c r="AT782" s="226" t="s">
        <v>167</v>
      </c>
      <c r="AU782" s="226" t="s">
        <v>76</v>
      </c>
      <c r="AY782" s="19" t="s">
        <v>163</v>
      </c>
      <c r="BE782" s="227">
        <f>IF(N782="základní",J782,0)</f>
        <v>0</v>
      </c>
      <c r="BF782" s="227">
        <f>IF(N782="snížená",J782,0)</f>
        <v>0</v>
      </c>
      <c r="BG782" s="227">
        <f>IF(N782="zákl. přenesená",J782,0)</f>
        <v>0</v>
      </c>
      <c r="BH782" s="227">
        <f>IF(N782="sníž. přenesená",J782,0)</f>
        <v>0</v>
      </c>
      <c r="BI782" s="227">
        <f>IF(N782="nulová",J782,0)</f>
        <v>0</v>
      </c>
      <c r="BJ782" s="19" t="s">
        <v>172</v>
      </c>
      <c r="BK782" s="227">
        <f>ROUND(I782*H782,2)</f>
        <v>0</v>
      </c>
      <c r="BL782" s="19" t="s">
        <v>1017</v>
      </c>
      <c r="BM782" s="226" t="s">
        <v>1034</v>
      </c>
    </row>
    <row r="783" s="13" customFormat="1">
      <c r="A783" s="13"/>
      <c r="B783" s="233"/>
      <c r="C783" s="234"/>
      <c r="D783" s="235" t="s">
        <v>177</v>
      </c>
      <c r="E783" s="236" t="s">
        <v>19</v>
      </c>
      <c r="F783" s="237" t="s">
        <v>1035</v>
      </c>
      <c r="G783" s="234"/>
      <c r="H783" s="238">
        <v>31.199999999999999</v>
      </c>
      <c r="I783" s="239"/>
      <c r="J783" s="234"/>
      <c r="K783" s="234"/>
      <c r="L783" s="240"/>
      <c r="M783" s="241"/>
      <c r="N783" s="242"/>
      <c r="O783" s="242"/>
      <c r="P783" s="242"/>
      <c r="Q783" s="242"/>
      <c r="R783" s="242"/>
      <c r="S783" s="242"/>
      <c r="T783" s="243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44" t="s">
        <v>177</v>
      </c>
      <c r="AU783" s="244" t="s">
        <v>76</v>
      </c>
      <c r="AV783" s="13" t="s">
        <v>78</v>
      </c>
      <c r="AW783" s="13" t="s">
        <v>31</v>
      </c>
      <c r="AX783" s="13" t="s">
        <v>69</v>
      </c>
      <c r="AY783" s="244" t="s">
        <v>163</v>
      </c>
    </row>
    <row r="784" s="14" customFormat="1">
      <c r="A784" s="14"/>
      <c r="B784" s="245"/>
      <c r="C784" s="246"/>
      <c r="D784" s="235" t="s">
        <v>177</v>
      </c>
      <c r="E784" s="247" t="s">
        <v>19</v>
      </c>
      <c r="F784" s="248" t="s">
        <v>179</v>
      </c>
      <c r="G784" s="246"/>
      <c r="H784" s="249">
        <v>31.199999999999999</v>
      </c>
      <c r="I784" s="250"/>
      <c r="J784" s="246"/>
      <c r="K784" s="246"/>
      <c r="L784" s="251"/>
      <c r="M784" s="288"/>
      <c r="N784" s="289"/>
      <c r="O784" s="289"/>
      <c r="P784" s="289"/>
      <c r="Q784" s="289"/>
      <c r="R784" s="289"/>
      <c r="S784" s="289"/>
      <c r="T784" s="290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5" t="s">
        <v>177</v>
      </c>
      <c r="AU784" s="255" t="s">
        <v>76</v>
      </c>
      <c r="AV784" s="14" t="s">
        <v>173</v>
      </c>
      <c r="AW784" s="14" t="s">
        <v>31</v>
      </c>
      <c r="AX784" s="14" t="s">
        <v>76</v>
      </c>
      <c r="AY784" s="255" t="s">
        <v>163</v>
      </c>
    </row>
    <row r="785" s="2" customFormat="1" ht="6.96" customHeight="1">
      <c r="A785" s="40"/>
      <c r="B785" s="62"/>
      <c r="C785" s="63"/>
      <c r="D785" s="63"/>
      <c r="E785" s="63"/>
      <c r="F785" s="63"/>
      <c r="G785" s="63"/>
      <c r="H785" s="63"/>
      <c r="I785" s="63"/>
      <c r="J785" s="63"/>
      <c r="K785" s="63"/>
      <c r="L785" s="46"/>
      <c r="M785" s="40"/>
      <c r="O785" s="40"/>
      <c r="P785" s="40"/>
      <c r="Q785" s="40"/>
      <c r="R785" s="40"/>
      <c r="S785" s="40"/>
      <c r="T785" s="40"/>
      <c r="U785" s="40"/>
      <c r="V785" s="40"/>
      <c r="W785" s="40"/>
      <c r="X785" s="40"/>
      <c r="Y785" s="40"/>
      <c r="Z785" s="40"/>
      <c r="AA785" s="40"/>
      <c r="AB785" s="40"/>
      <c r="AC785" s="40"/>
      <c r="AD785" s="40"/>
      <c r="AE785" s="40"/>
    </row>
  </sheetData>
  <sheetProtection sheet="1" autoFilter="0" formatColumns="0" formatRows="0" objects="1" scenarios="1" spinCount="100000" saltValue="St5QRIbq0y+wdX+eg4f0S+om6ljybSKWeiOOUwfkwHjY/tayoes19qKZ6I5IPmVXe+7zMaXPSgSjWhk/k/x5Ag==" hashValue="PSfYyD98G+nv/6y5E/dGCJnK4CXt9SwOiYH1UEbXGToqCfYDc3bl1+XvnPoHj3u32rHkvvzi44zdTHl4pveI9A==" algorithmName="SHA-512" password="CC35"/>
  <autoFilter ref="C116:K78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105:H105"/>
    <mergeCell ref="E107:H107"/>
    <mergeCell ref="E109:H109"/>
    <mergeCell ref="L2:V2"/>
  </mergeCells>
  <hyperlinks>
    <hyperlink ref="F122" r:id="rId1" display="https://podminky.urs.cz/item/CS_URS_2023_01/133151101"/>
    <hyperlink ref="F127" r:id="rId2" display="https://podminky.urs.cz/item/CS_URS_2023_01/162751117"/>
    <hyperlink ref="F131" r:id="rId3" display="https://podminky.urs.cz/item/CS_URS_2023_01/162751119"/>
    <hyperlink ref="F136" r:id="rId4" display="https://podminky.urs.cz/item/CS_URS_2023_01/171201201"/>
    <hyperlink ref="F140" r:id="rId5" display="https://podminky.urs.cz/item/CS_URS_2023_01/171201221"/>
    <hyperlink ref="F144" r:id="rId6" display="https://podminky.urs.cz/item/CS_URS_2023_01/174111101"/>
    <hyperlink ref="F159" r:id="rId7" display="https://podminky.urs.cz/item/CS_URS_2023_01/274321411"/>
    <hyperlink ref="F163" r:id="rId8" display="https://podminky.urs.cz/item/CS_URS_2023_01/274361821"/>
    <hyperlink ref="F167" r:id="rId9" display="https://podminky.urs.cz/item/CS_URS_2023_01/274352111"/>
    <hyperlink ref="F171" r:id="rId10" display="https://podminky.urs.cz/item/CS_URS_2023_01/273321311"/>
    <hyperlink ref="F176" r:id="rId11" display="https://podminky.urs.cz/item/CS_URS_2023_01/273362021"/>
    <hyperlink ref="F182" r:id="rId12" display="https://podminky.urs.cz/item/CS_URS_2023_01/311231129"/>
    <hyperlink ref="F187" r:id="rId13" display="https://podminky.urs.cz/item/CS_URS_2023_01/311272031"/>
    <hyperlink ref="F191" r:id="rId14" display="https://podminky.urs.cz/item/CS_URS_2023_01/310239211"/>
    <hyperlink ref="F205" r:id="rId15" display="https://podminky.urs.cz/item/CS_URS_2023_01/317234410"/>
    <hyperlink ref="F212" r:id="rId16" display="https://podminky.urs.cz/item/CS_URS_2023_01/317941121"/>
    <hyperlink ref="F220" r:id="rId17" display="https://podminky.urs.cz/item/CS_URS_2023_01/317941123"/>
    <hyperlink ref="F229" r:id="rId18" display="https://podminky.urs.cz/item/CS_URS_2023_01/346244381"/>
    <hyperlink ref="F237" r:id="rId19" display="https://podminky.urs.cz/item/CS_URS_2023_01/417238213"/>
    <hyperlink ref="F241" r:id="rId20" display="https://podminky.urs.cz/item/CS_URS_2023_01/417321414"/>
    <hyperlink ref="F245" r:id="rId21" display="https://podminky.urs.cz/item/CS_URS_2023_01/417351115"/>
    <hyperlink ref="F249" r:id="rId22" display="https://podminky.urs.cz/item/CS_URS_2023_01/417351116"/>
    <hyperlink ref="F252" r:id="rId23" display="https://podminky.urs.cz/item/CS_URS_2023_01/417361821"/>
    <hyperlink ref="F263" r:id="rId24" display="https://podminky.urs.cz/item/CS_URS_2021_01/612821012"/>
    <hyperlink ref="F269" r:id="rId25" display="https://podminky.urs.cz/item/CS_URS_2021_01/612821031"/>
    <hyperlink ref="F275" r:id="rId26" display="https://podminky.urs.cz/item/CS_URS_2023_01/612135001"/>
    <hyperlink ref="F280" r:id="rId27" display="https://podminky.urs.cz/item/CS_URS_2023_01/612131101"/>
    <hyperlink ref="F291" r:id="rId28" display="https://podminky.urs.cz/item/CS_URS_2023_01/612142001"/>
    <hyperlink ref="F302" r:id="rId29" display="https://podminky.urs.cz/item/CS_URS_2023_01/612321121"/>
    <hyperlink ref="F308" r:id="rId30" display="https://podminky.urs.cz/item/CS_URS_2023_01/612321141"/>
    <hyperlink ref="F319" r:id="rId31" display="https://podminky.urs.cz/item/CS_URS_2023_01/612325302"/>
    <hyperlink ref="F331" r:id="rId32" display="https://podminky.urs.cz/item/CS_URS_2021_01/622821012"/>
    <hyperlink ref="F337" r:id="rId33" display="https://podminky.urs.cz/item/CS_URS_2021_01/622821031"/>
    <hyperlink ref="F343" r:id="rId34" display="https://podminky.urs.cz/item/CS_URS_2023_01/622135001"/>
    <hyperlink ref="F348" r:id="rId35" display="https://podminky.urs.cz/item/CS_URS_2023_01/622131101"/>
    <hyperlink ref="F355" r:id="rId36" display="https://podminky.urs.cz/item/CS_URS_2023_01/622323111"/>
    <hyperlink ref="F363" r:id="rId37" display="https://podminky.urs.cz/item/CS_URS_2021_01/622511111"/>
    <hyperlink ref="F367" r:id="rId38" display="https://podminky.urs.cz/item/CS_URS_2023_01/629135102"/>
    <hyperlink ref="F374" r:id="rId39" display="https://podminky.urs.cz/item/CS_URS_2023_01/629991001"/>
    <hyperlink ref="F377" r:id="rId40" display="https://podminky.urs.cz/item/CS_URS_2023_01/629991011"/>
    <hyperlink ref="F382" r:id="rId41" display="https://podminky.urs.cz/item/CS_URS_2023_01/631311114"/>
    <hyperlink ref="F392" r:id="rId42" display="https://podminky.urs.cz/item/CS_URS_2023_01/941111132"/>
    <hyperlink ref="F397" r:id="rId43" display="https://podminky.urs.cz/item/CS_URS_2023_01/941111232"/>
    <hyperlink ref="F400" r:id="rId44" display="https://podminky.urs.cz/item/CS_URS_2023_01/941111832"/>
    <hyperlink ref="F403" r:id="rId45" display="https://podminky.urs.cz/item/CS_URS_2023_01/944611111"/>
    <hyperlink ref="F406" r:id="rId46" display="https://podminky.urs.cz/item/CS_URS_2023_01/944611211"/>
    <hyperlink ref="F409" r:id="rId47" display="https://podminky.urs.cz/item/CS_URS_2023_01/944611811"/>
    <hyperlink ref="F412" r:id="rId48" display="https://podminky.urs.cz/item/CS_URS_2023_01/946112112"/>
    <hyperlink ref="F415" r:id="rId49" display="https://podminky.urs.cz/item/CS_URS_2023_01/946112212"/>
    <hyperlink ref="F418" r:id="rId50" display="https://podminky.urs.cz/item/CS_URS_2023_01/946112812"/>
    <hyperlink ref="F422" r:id="rId51" display="https://podminky.urs.cz/item/CS_URS_2023_01/952901111"/>
    <hyperlink ref="F429" r:id="rId52" display="https://podminky.urs.cz/item/CS_URS_2023_01/953943211"/>
    <hyperlink ref="F435" r:id="rId53" display="https://podminky.urs.cz/item/CS_URS_2023_01/985441112"/>
    <hyperlink ref="F440" r:id="rId54" display="https://podminky.urs.cz/item/CS_URS_2023_01/998011001"/>
    <hyperlink ref="F444" r:id="rId55" display="https://podminky.urs.cz/item/CS_URS_2023_01/711111001"/>
    <hyperlink ref="F454" r:id="rId56" display="https://podminky.urs.cz/item/CS_URS_2023_01/711112001"/>
    <hyperlink ref="F460" r:id="rId57" display="https://podminky.urs.cz/item/CS_URS_2023_01/711142559"/>
    <hyperlink ref="F467" r:id="rId58" display="https://podminky.urs.cz/item/CS_URS_2023_01/711441559"/>
    <hyperlink ref="F474" r:id="rId59" display="https://podminky.urs.cz/item/CS_URS_2023_01/998711101"/>
    <hyperlink ref="F476" r:id="rId60" display="https://podminky.urs.cz/item/CS_URS_2023_01/998711181"/>
    <hyperlink ref="F479" r:id="rId61" display="https://podminky.urs.cz/item/CS_URS_2023_01/762081150"/>
    <hyperlink ref="F483" r:id="rId62" display="https://podminky.urs.cz/item/CS_URS_2023_01/762085112"/>
    <hyperlink ref="F492" r:id="rId63" display="https://podminky.urs.cz/item/CS_URS_2023_01/762332131"/>
    <hyperlink ref="F502" r:id="rId64" display="https://podminky.urs.cz/item/CS_URS_2023_01/762332132"/>
    <hyperlink ref="F523" r:id="rId65" display="https://podminky.urs.cz/item/CS_URS_2023_01/762332134"/>
    <hyperlink ref="F533" r:id="rId66" display="https://podminky.urs.cz/item/CS_URS_2023_01/762341210"/>
    <hyperlink ref="F540" r:id="rId67" display="https://podminky.urs.cz/item/CS_URS_2023_01/762395000"/>
    <hyperlink ref="F547" r:id="rId68" display="https://podminky.urs.cz/item/CS_URS_2023_01/998762101"/>
    <hyperlink ref="F549" r:id="rId69" display="https://podminky.urs.cz/item/CS_URS_2023_01/998762181"/>
    <hyperlink ref="F552" r:id="rId70" display="https://podminky.urs.cz/item/CS_URS_2023_01/763131471"/>
    <hyperlink ref="F560" r:id="rId71" display="https://podminky.urs.cz/item/CS_URS_2023_01/763131751"/>
    <hyperlink ref="F567" r:id="rId72" display="https://podminky.urs.cz/item/CS_URS_2023_01/763131752"/>
    <hyperlink ref="F574" r:id="rId73" display="https://podminky.urs.cz/item/CS_URS_2023_01/998763301"/>
    <hyperlink ref="F576" r:id="rId74" display="https://podminky.urs.cz/item/CS_URS_2023_01/998763381"/>
    <hyperlink ref="F579" r:id="rId75" display="https://podminky.urs.cz/item/CS_URS_2023_01/764211624"/>
    <hyperlink ref="F583" r:id="rId76" display="https://podminky.urs.cz/item/CS_URS_2023_01/764212634"/>
    <hyperlink ref="F587" r:id="rId77" display="https://podminky.urs.cz/item/CS_URS_2023_01/764212664"/>
    <hyperlink ref="F591" r:id="rId78" display="https://podminky.urs.cz/item/CS_URS_2023_01/764213657"/>
    <hyperlink ref="F595" r:id="rId79" display="https://podminky.urs.cz/item/CS_URS_2023_01/764216605"/>
    <hyperlink ref="F599" r:id="rId80" display="https://podminky.urs.cz/item/CS_URS_2023_01/764511602"/>
    <hyperlink ref="F603" r:id="rId81" display="https://podminky.urs.cz/item/CS_URS_2023_01/764511642"/>
    <hyperlink ref="F606" r:id="rId82" display="https://podminky.urs.cz/item/CS_URS_2023_01/764518622"/>
    <hyperlink ref="F610" r:id="rId83" display="https://podminky.urs.cz/item/CS_URS_2023_01/998764101"/>
    <hyperlink ref="F612" r:id="rId84" display="https://podminky.urs.cz/item/CS_URS_2023_01/998764181"/>
    <hyperlink ref="F615" r:id="rId85" display="https://podminky.urs.cz/item/CS_URS_2023_01/765133001"/>
    <hyperlink ref="F619" r:id="rId86" display="https://podminky.urs.cz/item/CS_URS_2023_01/765133011"/>
    <hyperlink ref="F623" r:id="rId87" display="https://podminky.urs.cz/item/CS_URS_2023_01/765133021"/>
    <hyperlink ref="F627" r:id="rId88" display="https://podminky.urs.cz/item/CS_URS_2023_01/765191023"/>
    <hyperlink ref="F633" r:id="rId89" display="https://podminky.urs.cz/item/CS_URS_2023_01/998765101"/>
    <hyperlink ref="F635" r:id="rId90" display="https://podminky.urs.cz/item/CS_URS_2023_01/998765181"/>
    <hyperlink ref="F638" r:id="rId91" display="https://podminky.urs.cz/item/CS_URS_2023_01/766622131"/>
    <hyperlink ref="F645" r:id="rId92" display="https://podminky.urs.cz/item/CS_URS_2021_01/766694112"/>
    <hyperlink ref="F653" r:id="rId93" display="https://podminky.urs.cz/item/CS_URS_2023_01/998766101"/>
    <hyperlink ref="F655" r:id="rId94" display="https://podminky.urs.cz/item/CS_URS_2023_01/998766181"/>
    <hyperlink ref="F664" r:id="rId95" display="https://podminky.urs.cz/item/CS_URS_2023_01/767640111"/>
    <hyperlink ref="F669" r:id="rId96" display="https://podminky.urs.cz/item/CS_URS_2023_01/998767201"/>
    <hyperlink ref="F672" r:id="rId97" display="https://podminky.urs.cz/item/CS_URS_2023_01/771474113"/>
    <hyperlink ref="F685" r:id="rId98" display="https://podminky.urs.cz/item/CS_URS_2023_01/771574116"/>
    <hyperlink ref="F696" r:id="rId99" display="https://podminky.urs.cz/item/CS_URS_2023_01/771579196"/>
    <hyperlink ref="F700" r:id="rId100" display="https://podminky.urs.cz/item/CS_URS_2023_01/998771101"/>
    <hyperlink ref="F702" r:id="rId101" display="https://podminky.urs.cz/item/CS_URS_2023_01/998771181"/>
    <hyperlink ref="F705" r:id="rId102" display="https://podminky.urs.cz/item/CS_URS_2023_01/783213021"/>
    <hyperlink ref="F720" r:id="rId103" display="https://podminky.urs.cz/item/CS_URS_2023_01/783214101"/>
    <hyperlink ref="F724" r:id="rId104" display="https://podminky.urs.cz/item/CS_URS_2023_01/783217101"/>
    <hyperlink ref="F728" r:id="rId105" display="https://podminky.urs.cz/item/CS_URS_2023_01/783823135"/>
    <hyperlink ref="F737" r:id="rId106" display="https://podminky.urs.cz/item/CS_URS_2023_01/783827125"/>
    <hyperlink ref="F747" r:id="rId107" display="https://podminky.urs.cz/item/CS_URS_2023_01/784181121"/>
    <hyperlink ref="F756" r:id="rId108" display="https://podminky.urs.cz/item/CS_URS_2023_01/784211063"/>
    <hyperlink ref="F760" r:id="rId109" display="https://podminky.urs.cz/item/CS_URS_2023_01/784211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1036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17. 3. 2023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22</v>
      </c>
      <c r="F17" s="40"/>
      <c r="G17" s="40"/>
      <c r="H17" s="40"/>
      <c r="I17" s="145" t="s">
        <v>27</v>
      </c>
      <c r="J17" s="136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28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27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30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22</v>
      </c>
      <c r="F23" s="40"/>
      <c r="G23" s="40"/>
      <c r="H23" s="40"/>
      <c r="I23" s="145" t="s">
        <v>27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32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22</v>
      </c>
      <c r="F26" s="40"/>
      <c r="G26" s="40"/>
      <c r="H26" s="40"/>
      <c r="I26" s="145" t="s">
        <v>27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35</v>
      </c>
      <c r="E32" s="40"/>
      <c r="F32" s="40"/>
      <c r="G32" s="40"/>
      <c r="H32" s="40"/>
      <c r="I32" s="40"/>
      <c r="J32" s="156">
        <f>ROUND(J98,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37</v>
      </c>
      <c r="G34" s="40"/>
      <c r="H34" s="40"/>
      <c r="I34" s="157" t="s">
        <v>36</v>
      </c>
      <c r="J34" s="157" t="s">
        <v>38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39</v>
      </c>
      <c r="E35" s="145" t="s">
        <v>40</v>
      </c>
      <c r="F35" s="159">
        <f>ROUND((SUM(BE98:BE347)),  2)</f>
        <v>0</v>
      </c>
      <c r="G35" s="40"/>
      <c r="H35" s="40"/>
      <c r="I35" s="160">
        <v>0.20999999999999999</v>
      </c>
      <c r="J35" s="159">
        <f>ROUND(((SUM(BE98:BE347))*I35),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41</v>
      </c>
      <c r="F36" s="159">
        <f>ROUND((SUM(BF98:BF347)),  2)</f>
        <v>0</v>
      </c>
      <c r="G36" s="40"/>
      <c r="H36" s="40"/>
      <c r="I36" s="160">
        <v>0.14999999999999999</v>
      </c>
      <c r="J36" s="159">
        <f>ROUND(((SUM(BF98:BF347))*I36),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39</v>
      </c>
      <c r="E37" s="145" t="s">
        <v>42</v>
      </c>
      <c r="F37" s="159">
        <f>ROUND((SUM(BG98:BG347)),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43</v>
      </c>
      <c r="F38" s="159">
        <f>ROUND((SUM(BH98:BH347)),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44</v>
      </c>
      <c r="F39" s="159">
        <f>ROUND((SUM(BI98:BI347)),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Kozmice ON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E.2. 1.1 - Demolice, bourací práce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5" t="str">
        <f>IF(J14="","",J14)</f>
        <v>17. 3. 2023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67</v>
      </c>
      <c r="D63" s="42"/>
      <c r="E63" s="42"/>
      <c r="F63" s="42"/>
      <c r="G63" s="42"/>
      <c r="H63" s="42"/>
      <c r="I63" s="42"/>
      <c r="J63" s="105">
        <f>J98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116</v>
      </c>
      <c r="E64" s="180"/>
      <c r="F64" s="180"/>
      <c r="G64" s="180"/>
      <c r="H64" s="180"/>
      <c r="I64" s="180"/>
      <c r="J64" s="181">
        <f>J99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J100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120</v>
      </c>
      <c r="E66" s="185"/>
      <c r="F66" s="185"/>
      <c r="G66" s="185"/>
      <c r="H66" s="185"/>
      <c r="I66" s="185"/>
      <c r="J66" s="186">
        <f>J101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131</v>
      </c>
      <c r="E67" s="185"/>
      <c r="F67" s="185"/>
      <c r="G67" s="185"/>
      <c r="H67" s="185"/>
      <c r="I67" s="185"/>
      <c r="J67" s="186">
        <f>J124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1037</v>
      </c>
      <c r="E68" s="185"/>
      <c r="F68" s="185"/>
      <c r="G68" s="185"/>
      <c r="H68" s="185"/>
      <c r="I68" s="185"/>
      <c r="J68" s="186">
        <f>J125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1038</v>
      </c>
      <c r="E69" s="185"/>
      <c r="F69" s="185"/>
      <c r="G69" s="185"/>
      <c r="H69" s="185"/>
      <c r="I69" s="185"/>
      <c r="J69" s="186">
        <f>J214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134</v>
      </c>
      <c r="E70" s="185"/>
      <c r="F70" s="185"/>
      <c r="G70" s="185"/>
      <c r="H70" s="185"/>
      <c r="I70" s="185"/>
      <c r="J70" s="186">
        <f>J255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1039</v>
      </c>
      <c r="E71" s="185"/>
      <c r="F71" s="185"/>
      <c r="G71" s="185"/>
      <c r="H71" s="185"/>
      <c r="I71" s="185"/>
      <c r="J71" s="186">
        <f>J285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77"/>
      <c r="C72" s="178"/>
      <c r="D72" s="179" t="s">
        <v>136</v>
      </c>
      <c r="E72" s="180"/>
      <c r="F72" s="180"/>
      <c r="G72" s="180"/>
      <c r="H72" s="180"/>
      <c r="I72" s="180"/>
      <c r="J72" s="181">
        <f>J315</f>
        <v>0</v>
      </c>
      <c r="K72" s="178"/>
      <c r="L72" s="182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3"/>
      <c r="C73" s="128"/>
      <c r="D73" s="184" t="s">
        <v>143</v>
      </c>
      <c r="E73" s="185"/>
      <c r="F73" s="185"/>
      <c r="G73" s="185"/>
      <c r="H73" s="185"/>
      <c r="I73" s="185"/>
      <c r="J73" s="186">
        <f>J316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1040</v>
      </c>
      <c r="E74" s="185"/>
      <c r="F74" s="185"/>
      <c r="G74" s="185"/>
      <c r="H74" s="185"/>
      <c r="I74" s="185"/>
      <c r="J74" s="186">
        <f>J322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1041</v>
      </c>
      <c r="E75" s="180"/>
      <c r="F75" s="180"/>
      <c r="G75" s="180"/>
      <c r="H75" s="180"/>
      <c r="I75" s="180"/>
      <c r="J75" s="181">
        <f>J327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9" customFormat="1" ht="24.96" customHeight="1">
      <c r="A76" s="9"/>
      <c r="B76" s="177"/>
      <c r="C76" s="178"/>
      <c r="D76" s="179" t="s">
        <v>1042</v>
      </c>
      <c r="E76" s="180"/>
      <c r="F76" s="180"/>
      <c r="G76" s="180"/>
      <c r="H76" s="180"/>
      <c r="I76" s="180"/>
      <c r="J76" s="181">
        <f>J340</f>
        <v>0</v>
      </c>
      <c r="K76" s="178"/>
      <c r="L76" s="18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2"/>
      <c r="C78" s="63"/>
      <c r="D78" s="63"/>
      <c r="E78" s="63"/>
      <c r="F78" s="63"/>
      <c r="G78" s="63"/>
      <c r="H78" s="63"/>
      <c r="I78" s="63"/>
      <c r="J78" s="63"/>
      <c r="K78" s="63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4"/>
      <c r="C82" s="65"/>
      <c r="D82" s="65"/>
      <c r="E82" s="65"/>
      <c r="F82" s="65"/>
      <c r="G82" s="65"/>
      <c r="H82" s="65"/>
      <c r="I82" s="65"/>
      <c r="J82" s="65"/>
      <c r="K82" s="65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148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Kozmice ON</v>
      </c>
      <c r="F86" s="34"/>
      <c r="G86" s="34"/>
      <c r="H86" s="34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1" customFormat="1" ht="12" customHeight="1">
      <c r="B87" s="23"/>
      <c r="C87" s="34" t="s">
        <v>108</v>
      </c>
      <c r="D87" s="24"/>
      <c r="E87" s="24"/>
      <c r="F87" s="24"/>
      <c r="G87" s="24"/>
      <c r="H87" s="24"/>
      <c r="I87" s="24"/>
      <c r="J87" s="24"/>
      <c r="K87" s="24"/>
      <c r="L87" s="22"/>
    </row>
    <row r="88" s="2" customFormat="1" ht="16.5" customHeight="1">
      <c r="A88" s="40"/>
      <c r="B88" s="41"/>
      <c r="C88" s="42"/>
      <c r="D88" s="42"/>
      <c r="E88" s="172" t="s">
        <v>109</v>
      </c>
      <c r="F88" s="42"/>
      <c r="G88" s="42"/>
      <c r="H88" s="42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110</v>
      </c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2" t="str">
        <f>E11</f>
        <v>E.2. 1.1 - Demolice, bourací práce</v>
      </c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F14</f>
        <v xml:space="preserve"> </v>
      </c>
      <c r="G92" s="42"/>
      <c r="H92" s="42"/>
      <c r="I92" s="34" t="s">
        <v>23</v>
      </c>
      <c r="J92" s="75" t="str">
        <f>IF(J14="","",J14)</f>
        <v>17. 3. 2023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E17</f>
        <v xml:space="preserve"> </v>
      </c>
      <c r="G94" s="42"/>
      <c r="H94" s="42"/>
      <c r="I94" s="34" t="s">
        <v>30</v>
      </c>
      <c r="J94" s="38" t="str">
        <f>E23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28</v>
      </c>
      <c r="D95" s="42"/>
      <c r="E95" s="42"/>
      <c r="F95" s="29" t="str">
        <f>IF(E20="","",E20)</f>
        <v>Vyplň údaj</v>
      </c>
      <c r="G95" s="42"/>
      <c r="H95" s="42"/>
      <c r="I95" s="34" t="s">
        <v>32</v>
      </c>
      <c r="J95" s="38" t="str">
        <f>E26</f>
        <v xml:space="preserve"> </v>
      </c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8"/>
      <c r="B97" s="189"/>
      <c r="C97" s="190" t="s">
        <v>149</v>
      </c>
      <c r="D97" s="191" t="s">
        <v>54</v>
      </c>
      <c r="E97" s="191" t="s">
        <v>50</v>
      </c>
      <c r="F97" s="191" t="s">
        <v>51</v>
      </c>
      <c r="G97" s="191" t="s">
        <v>150</v>
      </c>
      <c r="H97" s="191" t="s">
        <v>151</v>
      </c>
      <c r="I97" s="191" t="s">
        <v>152</v>
      </c>
      <c r="J97" s="191" t="s">
        <v>114</v>
      </c>
      <c r="K97" s="192" t="s">
        <v>153</v>
      </c>
      <c r="L97" s="193"/>
      <c r="M97" s="95" t="s">
        <v>19</v>
      </c>
      <c r="N97" s="96" t="s">
        <v>39</v>
      </c>
      <c r="O97" s="96" t="s">
        <v>154</v>
      </c>
      <c r="P97" s="96" t="s">
        <v>155</v>
      </c>
      <c r="Q97" s="96" t="s">
        <v>156</v>
      </c>
      <c r="R97" s="96" t="s">
        <v>157</v>
      </c>
      <c r="S97" s="96" t="s">
        <v>158</v>
      </c>
      <c r="T97" s="97" t="s">
        <v>159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0"/>
      <c r="B98" s="41"/>
      <c r="C98" s="102" t="s">
        <v>160</v>
      </c>
      <c r="D98" s="42"/>
      <c r="E98" s="42"/>
      <c r="F98" s="42"/>
      <c r="G98" s="42"/>
      <c r="H98" s="42"/>
      <c r="I98" s="42"/>
      <c r="J98" s="194">
        <f>BK98</f>
        <v>0</v>
      </c>
      <c r="K98" s="42"/>
      <c r="L98" s="46"/>
      <c r="M98" s="98"/>
      <c r="N98" s="195"/>
      <c r="O98" s="99"/>
      <c r="P98" s="196">
        <f>P99+P315+P327+P340</f>
        <v>0</v>
      </c>
      <c r="Q98" s="99"/>
      <c r="R98" s="196">
        <f>R99+R315+R327+R340</f>
        <v>541.84006593399999</v>
      </c>
      <c r="S98" s="99"/>
      <c r="T98" s="197">
        <f>T99+T315+T327+T340</f>
        <v>763.27974900000004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68</v>
      </c>
      <c r="AU98" s="19" t="s">
        <v>115</v>
      </c>
      <c r="BK98" s="198">
        <f>BK99+BK315+BK327+BK340</f>
        <v>0</v>
      </c>
    </row>
    <row r="99" s="12" customFormat="1" ht="25.92" customHeight="1">
      <c r="A99" s="12"/>
      <c r="B99" s="199"/>
      <c r="C99" s="200"/>
      <c r="D99" s="201" t="s">
        <v>68</v>
      </c>
      <c r="E99" s="202" t="s">
        <v>161</v>
      </c>
      <c r="F99" s="202" t="s">
        <v>162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P100+P124+P285</f>
        <v>0</v>
      </c>
      <c r="Q99" s="207"/>
      <c r="R99" s="208">
        <f>R100+R124+R285</f>
        <v>541.84006593399999</v>
      </c>
      <c r="S99" s="207"/>
      <c r="T99" s="209">
        <f>T100+T124+T285</f>
        <v>759.87734899999998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76</v>
      </c>
      <c r="AT99" s="211" t="s">
        <v>68</v>
      </c>
      <c r="AU99" s="211" t="s">
        <v>69</v>
      </c>
      <c r="AY99" s="210" t="s">
        <v>163</v>
      </c>
      <c r="BK99" s="212">
        <f>BK100+BK124+BK285</f>
        <v>0</v>
      </c>
    </row>
    <row r="100" s="12" customFormat="1" ht="22.8" customHeight="1">
      <c r="A100" s="12"/>
      <c r="B100" s="199"/>
      <c r="C100" s="200"/>
      <c r="D100" s="201" t="s">
        <v>68</v>
      </c>
      <c r="E100" s="213" t="s">
        <v>76</v>
      </c>
      <c r="F100" s="213" t="s">
        <v>164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P101</f>
        <v>0</v>
      </c>
      <c r="Q100" s="207"/>
      <c r="R100" s="208">
        <f>R101</f>
        <v>541.84000000000003</v>
      </c>
      <c r="S100" s="207"/>
      <c r="T100" s="209">
        <f>T101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76</v>
      </c>
      <c r="AT100" s="211" t="s">
        <v>68</v>
      </c>
      <c r="AU100" s="211" t="s">
        <v>76</v>
      </c>
      <c r="AY100" s="210" t="s">
        <v>163</v>
      </c>
      <c r="BK100" s="212">
        <f>BK101</f>
        <v>0</v>
      </c>
    </row>
    <row r="101" s="12" customFormat="1" ht="20.88" customHeight="1">
      <c r="A101" s="12"/>
      <c r="B101" s="199"/>
      <c r="C101" s="200"/>
      <c r="D101" s="201" t="s">
        <v>68</v>
      </c>
      <c r="E101" s="213" t="s">
        <v>192</v>
      </c>
      <c r="F101" s="213" t="s">
        <v>193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SUM(P102:P123)</f>
        <v>0</v>
      </c>
      <c r="Q101" s="207"/>
      <c r="R101" s="208">
        <f>SUM(R102:R123)</f>
        <v>541.84000000000003</v>
      </c>
      <c r="S101" s="207"/>
      <c r="T101" s="209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76</v>
      </c>
      <c r="AT101" s="211" t="s">
        <v>68</v>
      </c>
      <c r="AU101" s="211" t="s">
        <v>78</v>
      </c>
      <c r="AY101" s="210" t="s">
        <v>163</v>
      </c>
      <c r="BK101" s="212">
        <f>SUM(BK102:BK123)</f>
        <v>0</v>
      </c>
    </row>
    <row r="102" s="2" customFormat="1" ht="24.15" customHeight="1">
      <c r="A102" s="40"/>
      <c r="B102" s="41"/>
      <c r="C102" s="215" t="s">
        <v>76</v>
      </c>
      <c r="D102" s="215" t="s">
        <v>167</v>
      </c>
      <c r="E102" s="216" t="s">
        <v>1043</v>
      </c>
      <c r="F102" s="217" t="s">
        <v>1044</v>
      </c>
      <c r="G102" s="218" t="s">
        <v>170</v>
      </c>
      <c r="H102" s="219">
        <v>301.02199999999999</v>
      </c>
      <c r="I102" s="220"/>
      <c r="J102" s="221">
        <f>ROUND(I102*H102,2)</f>
        <v>0</v>
      </c>
      <c r="K102" s="217" t="s">
        <v>171</v>
      </c>
      <c r="L102" s="46"/>
      <c r="M102" s="222" t="s">
        <v>19</v>
      </c>
      <c r="N102" s="223" t="s">
        <v>42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172</v>
      </c>
      <c r="AT102" s="226" t="s">
        <v>167</v>
      </c>
      <c r="AU102" s="226" t="s">
        <v>173</v>
      </c>
      <c r="AY102" s="19" t="s">
        <v>163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172</v>
      </c>
      <c r="BK102" s="227">
        <f>ROUND(I102*H102,2)</f>
        <v>0</v>
      </c>
      <c r="BL102" s="19" t="s">
        <v>172</v>
      </c>
      <c r="BM102" s="226" t="s">
        <v>1045</v>
      </c>
    </row>
    <row r="103" s="2" customFormat="1">
      <c r="A103" s="40"/>
      <c r="B103" s="41"/>
      <c r="C103" s="42"/>
      <c r="D103" s="228" t="s">
        <v>175</v>
      </c>
      <c r="E103" s="42"/>
      <c r="F103" s="229" t="s">
        <v>1046</v>
      </c>
      <c r="G103" s="42"/>
      <c r="H103" s="42"/>
      <c r="I103" s="230"/>
      <c r="J103" s="42"/>
      <c r="K103" s="42"/>
      <c r="L103" s="46"/>
      <c r="M103" s="231"/>
      <c r="N103" s="232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175</v>
      </c>
      <c r="AU103" s="19" t="s">
        <v>173</v>
      </c>
    </row>
    <row r="104" s="16" customFormat="1">
      <c r="A104" s="16"/>
      <c r="B104" s="277"/>
      <c r="C104" s="278"/>
      <c r="D104" s="235" t="s">
        <v>177</v>
      </c>
      <c r="E104" s="279" t="s">
        <v>19</v>
      </c>
      <c r="F104" s="280" t="s">
        <v>1047</v>
      </c>
      <c r="G104" s="278"/>
      <c r="H104" s="279" t="s">
        <v>19</v>
      </c>
      <c r="I104" s="281"/>
      <c r="J104" s="278"/>
      <c r="K104" s="278"/>
      <c r="L104" s="282"/>
      <c r="M104" s="283"/>
      <c r="N104" s="284"/>
      <c r="O104" s="284"/>
      <c r="P104" s="284"/>
      <c r="Q104" s="284"/>
      <c r="R104" s="284"/>
      <c r="S104" s="284"/>
      <c r="T104" s="285"/>
      <c r="U104" s="16"/>
      <c r="V104" s="16"/>
      <c r="W104" s="16"/>
      <c r="X104" s="16"/>
      <c r="Y104" s="16"/>
      <c r="Z104" s="16"/>
      <c r="AA104" s="16"/>
      <c r="AB104" s="16"/>
      <c r="AC104" s="16"/>
      <c r="AD104" s="16"/>
      <c r="AE104" s="16"/>
      <c r="AT104" s="286" t="s">
        <v>177</v>
      </c>
      <c r="AU104" s="286" t="s">
        <v>173</v>
      </c>
      <c r="AV104" s="16" t="s">
        <v>76</v>
      </c>
      <c r="AW104" s="16" t="s">
        <v>31</v>
      </c>
      <c r="AX104" s="16" t="s">
        <v>69</v>
      </c>
      <c r="AY104" s="286" t="s">
        <v>163</v>
      </c>
    </row>
    <row r="105" s="16" customFormat="1">
      <c r="A105" s="16"/>
      <c r="B105" s="277"/>
      <c r="C105" s="278"/>
      <c r="D105" s="235" t="s">
        <v>177</v>
      </c>
      <c r="E105" s="279" t="s">
        <v>19</v>
      </c>
      <c r="F105" s="280" t="s">
        <v>1048</v>
      </c>
      <c r="G105" s="278"/>
      <c r="H105" s="279" t="s">
        <v>19</v>
      </c>
      <c r="I105" s="281"/>
      <c r="J105" s="278"/>
      <c r="K105" s="278"/>
      <c r="L105" s="282"/>
      <c r="M105" s="283"/>
      <c r="N105" s="284"/>
      <c r="O105" s="284"/>
      <c r="P105" s="284"/>
      <c r="Q105" s="284"/>
      <c r="R105" s="284"/>
      <c r="S105" s="284"/>
      <c r="T105" s="285"/>
      <c r="U105" s="16"/>
      <c r="V105" s="16"/>
      <c r="W105" s="16"/>
      <c r="X105" s="16"/>
      <c r="Y105" s="16"/>
      <c r="Z105" s="16"/>
      <c r="AA105" s="16"/>
      <c r="AB105" s="16"/>
      <c r="AC105" s="16"/>
      <c r="AD105" s="16"/>
      <c r="AE105" s="16"/>
      <c r="AT105" s="286" t="s">
        <v>177</v>
      </c>
      <c r="AU105" s="286" t="s">
        <v>173</v>
      </c>
      <c r="AV105" s="16" t="s">
        <v>76</v>
      </c>
      <c r="AW105" s="16" t="s">
        <v>31</v>
      </c>
      <c r="AX105" s="16" t="s">
        <v>69</v>
      </c>
      <c r="AY105" s="286" t="s">
        <v>163</v>
      </c>
    </row>
    <row r="106" s="13" customFormat="1">
      <c r="A106" s="13"/>
      <c r="B106" s="233"/>
      <c r="C106" s="234"/>
      <c r="D106" s="235" t="s">
        <v>177</v>
      </c>
      <c r="E106" s="236" t="s">
        <v>19</v>
      </c>
      <c r="F106" s="237" t="s">
        <v>1049</v>
      </c>
      <c r="G106" s="234"/>
      <c r="H106" s="238">
        <v>0.59999999999999998</v>
      </c>
      <c r="I106" s="239"/>
      <c r="J106" s="234"/>
      <c r="K106" s="234"/>
      <c r="L106" s="240"/>
      <c r="M106" s="241"/>
      <c r="N106" s="242"/>
      <c r="O106" s="242"/>
      <c r="P106" s="242"/>
      <c r="Q106" s="242"/>
      <c r="R106" s="242"/>
      <c r="S106" s="242"/>
      <c r="T106" s="24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4" t="s">
        <v>177</v>
      </c>
      <c r="AU106" s="244" t="s">
        <v>173</v>
      </c>
      <c r="AV106" s="13" t="s">
        <v>78</v>
      </c>
      <c r="AW106" s="13" t="s">
        <v>31</v>
      </c>
      <c r="AX106" s="13" t="s">
        <v>69</v>
      </c>
      <c r="AY106" s="244" t="s">
        <v>163</v>
      </c>
    </row>
    <row r="107" s="14" customFormat="1">
      <c r="A107" s="14"/>
      <c r="B107" s="245"/>
      <c r="C107" s="246"/>
      <c r="D107" s="235" t="s">
        <v>177</v>
      </c>
      <c r="E107" s="247" t="s">
        <v>19</v>
      </c>
      <c r="F107" s="248" t="s">
        <v>179</v>
      </c>
      <c r="G107" s="246"/>
      <c r="H107" s="249">
        <v>0.59999999999999998</v>
      </c>
      <c r="I107" s="250"/>
      <c r="J107" s="246"/>
      <c r="K107" s="246"/>
      <c r="L107" s="251"/>
      <c r="M107" s="252"/>
      <c r="N107" s="253"/>
      <c r="O107" s="253"/>
      <c r="P107" s="253"/>
      <c r="Q107" s="253"/>
      <c r="R107" s="253"/>
      <c r="S107" s="253"/>
      <c r="T107" s="254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5" t="s">
        <v>177</v>
      </c>
      <c r="AU107" s="255" t="s">
        <v>173</v>
      </c>
      <c r="AV107" s="14" t="s">
        <v>173</v>
      </c>
      <c r="AW107" s="14" t="s">
        <v>31</v>
      </c>
      <c r="AX107" s="14" t="s">
        <v>69</v>
      </c>
      <c r="AY107" s="255" t="s">
        <v>163</v>
      </c>
    </row>
    <row r="108" s="16" customFormat="1">
      <c r="A108" s="16"/>
      <c r="B108" s="277"/>
      <c r="C108" s="278"/>
      <c r="D108" s="235" t="s">
        <v>177</v>
      </c>
      <c r="E108" s="279" t="s">
        <v>19</v>
      </c>
      <c r="F108" s="280" t="s">
        <v>1047</v>
      </c>
      <c r="G108" s="278"/>
      <c r="H108" s="279" t="s">
        <v>19</v>
      </c>
      <c r="I108" s="281"/>
      <c r="J108" s="278"/>
      <c r="K108" s="278"/>
      <c r="L108" s="282"/>
      <c r="M108" s="283"/>
      <c r="N108" s="284"/>
      <c r="O108" s="284"/>
      <c r="P108" s="284"/>
      <c r="Q108" s="284"/>
      <c r="R108" s="284"/>
      <c r="S108" s="284"/>
      <c r="T108" s="285"/>
      <c r="U108" s="16"/>
      <c r="V108" s="16"/>
      <c r="W108" s="16"/>
      <c r="X108" s="16"/>
      <c r="Y108" s="16"/>
      <c r="Z108" s="16"/>
      <c r="AA108" s="16"/>
      <c r="AB108" s="16"/>
      <c r="AC108" s="16"/>
      <c r="AD108" s="16"/>
      <c r="AE108" s="16"/>
      <c r="AT108" s="286" t="s">
        <v>177</v>
      </c>
      <c r="AU108" s="286" t="s">
        <v>173</v>
      </c>
      <c r="AV108" s="16" t="s">
        <v>76</v>
      </c>
      <c r="AW108" s="16" t="s">
        <v>31</v>
      </c>
      <c r="AX108" s="16" t="s">
        <v>69</v>
      </c>
      <c r="AY108" s="286" t="s">
        <v>163</v>
      </c>
    </row>
    <row r="109" s="13" customFormat="1">
      <c r="A109" s="13"/>
      <c r="B109" s="233"/>
      <c r="C109" s="234"/>
      <c r="D109" s="235" t="s">
        <v>177</v>
      </c>
      <c r="E109" s="236" t="s">
        <v>19</v>
      </c>
      <c r="F109" s="237" t="s">
        <v>1050</v>
      </c>
      <c r="G109" s="234"/>
      <c r="H109" s="238">
        <v>7.7249999999999996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177</v>
      </c>
      <c r="AU109" s="244" t="s">
        <v>173</v>
      </c>
      <c r="AV109" s="13" t="s">
        <v>78</v>
      </c>
      <c r="AW109" s="13" t="s">
        <v>31</v>
      </c>
      <c r="AX109" s="13" t="s">
        <v>69</v>
      </c>
      <c r="AY109" s="244" t="s">
        <v>163</v>
      </c>
    </row>
    <row r="110" s="13" customFormat="1">
      <c r="A110" s="13"/>
      <c r="B110" s="233"/>
      <c r="C110" s="234"/>
      <c r="D110" s="235" t="s">
        <v>177</v>
      </c>
      <c r="E110" s="236" t="s">
        <v>19</v>
      </c>
      <c r="F110" s="237" t="s">
        <v>1051</v>
      </c>
      <c r="G110" s="234"/>
      <c r="H110" s="238">
        <v>7.1760000000000002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177</v>
      </c>
      <c r="AU110" s="244" t="s">
        <v>173</v>
      </c>
      <c r="AV110" s="13" t="s">
        <v>78</v>
      </c>
      <c r="AW110" s="13" t="s">
        <v>31</v>
      </c>
      <c r="AX110" s="13" t="s">
        <v>69</v>
      </c>
      <c r="AY110" s="244" t="s">
        <v>163</v>
      </c>
    </row>
    <row r="111" s="13" customFormat="1">
      <c r="A111" s="13"/>
      <c r="B111" s="233"/>
      <c r="C111" s="234"/>
      <c r="D111" s="235" t="s">
        <v>177</v>
      </c>
      <c r="E111" s="236" t="s">
        <v>19</v>
      </c>
      <c r="F111" s="237" t="s">
        <v>1052</v>
      </c>
      <c r="G111" s="234"/>
      <c r="H111" s="238">
        <v>3.5550000000000002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177</v>
      </c>
      <c r="AU111" s="244" t="s">
        <v>173</v>
      </c>
      <c r="AV111" s="13" t="s">
        <v>78</v>
      </c>
      <c r="AW111" s="13" t="s">
        <v>31</v>
      </c>
      <c r="AX111" s="13" t="s">
        <v>69</v>
      </c>
      <c r="AY111" s="244" t="s">
        <v>163</v>
      </c>
    </row>
    <row r="112" s="14" customFormat="1">
      <c r="A112" s="14"/>
      <c r="B112" s="245"/>
      <c r="C112" s="246"/>
      <c r="D112" s="235" t="s">
        <v>177</v>
      </c>
      <c r="E112" s="247" t="s">
        <v>19</v>
      </c>
      <c r="F112" s="248" t="s">
        <v>179</v>
      </c>
      <c r="G112" s="246"/>
      <c r="H112" s="249">
        <v>18.456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177</v>
      </c>
      <c r="AU112" s="255" t="s">
        <v>173</v>
      </c>
      <c r="AV112" s="14" t="s">
        <v>173</v>
      </c>
      <c r="AW112" s="14" t="s">
        <v>31</v>
      </c>
      <c r="AX112" s="14" t="s">
        <v>69</v>
      </c>
      <c r="AY112" s="255" t="s">
        <v>163</v>
      </c>
    </row>
    <row r="113" s="13" customFormat="1">
      <c r="A113" s="13"/>
      <c r="B113" s="233"/>
      <c r="C113" s="234"/>
      <c r="D113" s="235" t="s">
        <v>177</v>
      </c>
      <c r="E113" s="236" t="s">
        <v>19</v>
      </c>
      <c r="F113" s="237" t="s">
        <v>1053</v>
      </c>
      <c r="G113" s="234"/>
      <c r="H113" s="238">
        <v>10.800000000000001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177</v>
      </c>
      <c r="AU113" s="244" t="s">
        <v>173</v>
      </c>
      <c r="AV113" s="13" t="s">
        <v>78</v>
      </c>
      <c r="AW113" s="13" t="s">
        <v>31</v>
      </c>
      <c r="AX113" s="13" t="s">
        <v>69</v>
      </c>
      <c r="AY113" s="244" t="s">
        <v>163</v>
      </c>
    </row>
    <row r="114" s="14" customFormat="1">
      <c r="A114" s="14"/>
      <c r="B114" s="245"/>
      <c r="C114" s="246"/>
      <c r="D114" s="235" t="s">
        <v>177</v>
      </c>
      <c r="E114" s="247" t="s">
        <v>19</v>
      </c>
      <c r="F114" s="248" t="s">
        <v>179</v>
      </c>
      <c r="G114" s="246"/>
      <c r="H114" s="249">
        <v>10.800000000000001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177</v>
      </c>
      <c r="AU114" s="255" t="s">
        <v>173</v>
      </c>
      <c r="AV114" s="14" t="s">
        <v>173</v>
      </c>
      <c r="AW114" s="14" t="s">
        <v>31</v>
      </c>
      <c r="AX114" s="14" t="s">
        <v>69</v>
      </c>
      <c r="AY114" s="255" t="s">
        <v>163</v>
      </c>
    </row>
    <row r="115" s="16" customFormat="1">
      <c r="A115" s="16"/>
      <c r="B115" s="277"/>
      <c r="C115" s="278"/>
      <c r="D115" s="235" t="s">
        <v>177</v>
      </c>
      <c r="E115" s="279" t="s">
        <v>19</v>
      </c>
      <c r="F115" s="280" t="s">
        <v>1054</v>
      </c>
      <c r="G115" s="278"/>
      <c r="H115" s="279" t="s">
        <v>19</v>
      </c>
      <c r="I115" s="281"/>
      <c r="J115" s="278"/>
      <c r="K115" s="278"/>
      <c r="L115" s="282"/>
      <c r="M115" s="283"/>
      <c r="N115" s="284"/>
      <c r="O115" s="284"/>
      <c r="P115" s="284"/>
      <c r="Q115" s="284"/>
      <c r="R115" s="284"/>
      <c r="S115" s="284"/>
      <c r="T115" s="285"/>
      <c r="U115" s="16"/>
      <c r="V115" s="16"/>
      <c r="W115" s="16"/>
      <c r="X115" s="16"/>
      <c r="Y115" s="16"/>
      <c r="Z115" s="16"/>
      <c r="AA115" s="16"/>
      <c r="AB115" s="16"/>
      <c r="AC115" s="16"/>
      <c r="AD115" s="16"/>
      <c r="AE115" s="16"/>
      <c r="AT115" s="286" t="s">
        <v>177</v>
      </c>
      <c r="AU115" s="286" t="s">
        <v>173</v>
      </c>
      <c r="AV115" s="16" t="s">
        <v>76</v>
      </c>
      <c r="AW115" s="16" t="s">
        <v>31</v>
      </c>
      <c r="AX115" s="16" t="s">
        <v>69</v>
      </c>
      <c r="AY115" s="286" t="s">
        <v>163</v>
      </c>
    </row>
    <row r="116" s="13" customFormat="1">
      <c r="A116" s="13"/>
      <c r="B116" s="233"/>
      <c r="C116" s="234"/>
      <c r="D116" s="235" t="s">
        <v>177</v>
      </c>
      <c r="E116" s="236" t="s">
        <v>19</v>
      </c>
      <c r="F116" s="237" t="s">
        <v>1055</v>
      </c>
      <c r="G116" s="234"/>
      <c r="H116" s="238">
        <v>147.19999999999999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177</v>
      </c>
      <c r="AU116" s="244" t="s">
        <v>173</v>
      </c>
      <c r="AV116" s="13" t="s">
        <v>78</v>
      </c>
      <c r="AW116" s="13" t="s">
        <v>31</v>
      </c>
      <c r="AX116" s="13" t="s">
        <v>69</v>
      </c>
      <c r="AY116" s="244" t="s">
        <v>163</v>
      </c>
    </row>
    <row r="117" s="13" customFormat="1">
      <c r="A117" s="13"/>
      <c r="B117" s="233"/>
      <c r="C117" s="234"/>
      <c r="D117" s="235" t="s">
        <v>177</v>
      </c>
      <c r="E117" s="236" t="s">
        <v>19</v>
      </c>
      <c r="F117" s="237" t="s">
        <v>1056</v>
      </c>
      <c r="G117" s="234"/>
      <c r="H117" s="238">
        <v>96.599999999999994</v>
      </c>
      <c r="I117" s="239"/>
      <c r="J117" s="234"/>
      <c r="K117" s="234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177</v>
      </c>
      <c r="AU117" s="244" t="s">
        <v>173</v>
      </c>
      <c r="AV117" s="13" t="s">
        <v>78</v>
      </c>
      <c r="AW117" s="13" t="s">
        <v>31</v>
      </c>
      <c r="AX117" s="13" t="s">
        <v>69</v>
      </c>
      <c r="AY117" s="244" t="s">
        <v>163</v>
      </c>
    </row>
    <row r="118" s="14" customFormat="1">
      <c r="A118" s="14"/>
      <c r="B118" s="245"/>
      <c r="C118" s="246"/>
      <c r="D118" s="235" t="s">
        <v>177</v>
      </c>
      <c r="E118" s="247" t="s">
        <v>19</v>
      </c>
      <c r="F118" s="248" t="s">
        <v>179</v>
      </c>
      <c r="G118" s="246"/>
      <c r="H118" s="249">
        <v>243.79999999999998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5" t="s">
        <v>177</v>
      </c>
      <c r="AU118" s="255" t="s">
        <v>173</v>
      </c>
      <c r="AV118" s="14" t="s">
        <v>173</v>
      </c>
      <c r="AW118" s="14" t="s">
        <v>31</v>
      </c>
      <c r="AX118" s="14" t="s">
        <v>69</v>
      </c>
      <c r="AY118" s="255" t="s">
        <v>163</v>
      </c>
    </row>
    <row r="119" s="15" customFormat="1">
      <c r="A119" s="15"/>
      <c r="B119" s="256"/>
      <c r="C119" s="257"/>
      <c r="D119" s="235" t="s">
        <v>177</v>
      </c>
      <c r="E119" s="258" t="s">
        <v>19</v>
      </c>
      <c r="F119" s="259" t="s">
        <v>210</v>
      </c>
      <c r="G119" s="257"/>
      <c r="H119" s="260">
        <v>273.65599999999995</v>
      </c>
      <c r="I119" s="261"/>
      <c r="J119" s="257"/>
      <c r="K119" s="257"/>
      <c r="L119" s="262"/>
      <c r="M119" s="263"/>
      <c r="N119" s="264"/>
      <c r="O119" s="264"/>
      <c r="P119" s="264"/>
      <c r="Q119" s="264"/>
      <c r="R119" s="264"/>
      <c r="S119" s="264"/>
      <c r="T119" s="26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  <c r="AT119" s="266" t="s">
        <v>177</v>
      </c>
      <c r="AU119" s="266" t="s">
        <v>173</v>
      </c>
      <c r="AV119" s="15" t="s">
        <v>172</v>
      </c>
      <c r="AW119" s="15" t="s">
        <v>31</v>
      </c>
      <c r="AX119" s="15" t="s">
        <v>69</v>
      </c>
      <c r="AY119" s="266" t="s">
        <v>163</v>
      </c>
    </row>
    <row r="120" s="13" customFormat="1">
      <c r="A120" s="13"/>
      <c r="B120" s="233"/>
      <c r="C120" s="234"/>
      <c r="D120" s="235" t="s">
        <v>177</v>
      </c>
      <c r="E120" s="236" t="s">
        <v>19</v>
      </c>
      <c r="F120" s="237" t="s">
        <v>1057</v>
      </c>
      <c r="G120" s="234"/>
      <c r="H120" s="238">
        <v>301.02199999999999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177</v>
      </c>
      <c r="AU120" s="244" t="s">
        <v>173</v>
      </c>
      <c r="AV120" s="13" t="s">
        <v>78</v>
      </c>
      <c r="AW120" s="13" t="s">
        <v>31</v>
      </c>
      <c r="AX120" s="13" t="s">
        <v>76</v>
      </c>
      <c r="AY120" s="244" t="s">
        <v>163</v>
      </c>
    </row>
    <row r="121" s="2" customFormat="1" ht="16.5" customHeight="1">
      <c r="A121" s="40"/>
      <c r="B121" s="41"/>
      <c r="C121" s="267" t="s">
        <v>78</v>
      </c>
      <c r="D121" s="267" t="s">
        <v>212</v>
      </c>
      <c r="E121" s="268" t="s">
        <v>1058</v>
      </c>
      <c r="F121" s="269" t="s">
        <v>1059</v>
      </c>
      <c r="G121" s="270" t="s">
        <v>201</v>
      </c>
      <c r="H121" s="271">
        <v>541.84000000000003</v>
      </c>
      <c r="I121" s="272"/>
      <c r="J121" s="273">
        <f>ROUND(I121*H121,2)</f>
        <v>0</v>
      </c>
      <c r="K121" s="269" t="s">
        <v>171</v>
      </c>
      <c r="L121" s="274"/>
      <c r="M121" s="275" t="s">
        <v>19</v>
      </c>
      <c r="N121" s="276" t="s">
        <v>42</v>
      </c>
      <c r="O121" s="87"/>
      <c r="P121" s="224">
        <f>O121*H121</f>
        <v>0</v>
      </c>
      <c r="Q121" s="224">
        <v>1</v>
      </c>
      <c r="R121" s="224">
        <f>Q121*H121</f>
        <v>541.84000000000003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215</v>
      </c>
      <c r="AT121" s="226" t="s">
        <v>212</v>
      </c>
      <c r="AU121" s="226" t="s">
        <v>173</v>
      </c>
      <c r="AY121" s="19" t="s">
        <v>163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172</v>
      </c>
      <c r="BK121" s="227">
        <f>ROUND(I121*H121,2)</f>
        <v>0</v>
      </c>
      <c r="BL121" s="19" t="s">
        <v>172</v>
      </c>
      <c r="BM121" s="226" t="s">
        <v>1060</v>
      </c>
    </row>
    <row r="122" s="13" customFormat="1">
      <c r="A122" s="13"/>
      <c r="B122" s="233"/>
      <c r="C122" s="234"/>
      <c r="D122" s="235" t="s">
        <v>177</v>
      </c>
      <c r="E122" s="236" t="s">
        <v>19</v>
      </c>
      <c r="F122" s="237" t="s">
        <v>1061</v>
      </c>
      <c r="G122" s="234"/>
      <c r="H122" s="238">
        <v>541.84000000000003</v>
      </c>
      <c r="I122" s="239"/>
      <c r="J122" s="234"/>
      <c r="K122" s="234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177</v>
      </c>
      <c r="AU122" s="244" t="s">
        <v>173</v>
      </c>
      <c r="AV122" s="13" t="s">
        <v>78</v>
      </c>
      <c r="AW122" s="13" t="s">
        <v>31</v>
      </c>
      <c r="AX122" s="13" t="s">
        <v>69</v>
      </c>
      <c r="AY122" s="244" t="s">
        <v>163</v>
      </c>
    </row>
    <row r="123" s="14" customFormat="1">
      <c r="A123" s="14"/>
      <c r="B123" s="245"/>
      <c r="C123" s="246"/>
      <c r="D123" s="235" t="s">
        <v>177</v>
      </c>
      <c r="E123" s="247" t="s">
        <v>19</v>
      </c>
      <c r="F123" s="248" t="s">
        <v>179</v>
      </c>
      <c r="G123" s="246"/>
      <c r="H123" s="249">
        <v>541.84000000000003</v>
      </c>
      <c r="I123" s="250"/>
      <c r="J123" s="246"/>
      <c r="K123" s="246"/>
      <c r="L123" s="251"/>
      <c r="M123" s="252"/>
      <c r="N123" s="253"/>
      <c r="O123" s="253"/>
      <c r="P123" s="253"/>
      <c r="Q123" s="253"/>
      <c r="R123" s="253"/>
      <c r="S123" s="253"/>
      <c r="T123" s="254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5" t="s">
        <v>177</v>
      </c>
      <c r="AU123" s="255" t="s">
        <v>173</v>
      </c>
      <c r="AV123" s="14" t="s">
        <v>173</v>
      </c>
      <c r="AW123" s="14" t="s">
        <v>31</v>
      </c>
      <c r="AX123" s="14" t="s">
        <v>76</v>
      </c>
      <c r="AY123" s="255" t="s">
        <v>163</v>
      </c>
    </row>
    <row r="124" s="12" customFormat="1" ht="22.8" customHeight="1">
      <c r="A124" s="12"/>
      <c r="B124" s="199"/>
      <c r="C124" s="200"/>
      <c r="D124" s="201" t="s">
        <v>68</v>
      </c>
      <c r="E124" s="213" t="s">
        <v>227</v>
      </c>
      <c r="F124" s="213" t="s">
        <v>483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P125+P214+P255</f>
        <v>0</v>
      </c>
      <c r="Q124" s="207"/>
      <c r="R124" s="208">
        <f>R125+R214+R255</f>
        <v>6.5934000000000009E-05</v>
      </c>
      <c r="S124" s="207"/>
      <c r="T124" s="209">
        <f>T125+T214+T255</f>
        <v>759.87734899999998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76</v>
      </c>
      <c r="AT124" s="211" t="s">
        <v>68</v>
      </c>
      <c r="AU124" s="211" t="s">
        <v>76</v>
      </c>
      <c r="AY124" s="210" t="s">
        <v>163</v>
      </c>
      <c r="BK124" s="212">
        <f>BK125+BK214+BK255</f>
        <v>0</v>
      </c>
    </row>
    <row r="125" s="12" customFormat="1" ht="20.88" customHeight="1">
      <c r="A125" s="12"/>
      <c r="B125" s="199"/>
      <c r="C125" s="200"/>
      <c r="D125" s="201" t="s">
        <v>68</v>
      </c>
      <c r="E125" s="213" t="s">
        <v>767</v>
      </c>
      <c r="F125" s="213" t="s">
        <v>1062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SUM(P126:P213)</f>
        <v>0</v>
      </c>
      <c r="Q125" s="207"/>
      <c r="R125" s="208">
        <f>SUM(R126:R213)</f>
        <v>0</v>
      </c>
      <c r="S125" s="207"/>
      <c r="T125" s="209">
        <f>SUM(T126:T213)</f>
        <v>62.136849000000005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76</v>
      </c>
      <c r="AT125" s="211" t="s">
        <v>68</v>
      </c>
      <c r="AU125" s="211" t="s">
        <v>78</v>
      </c>
      <c r="AY125" s="210" t="s">
        <v>163</v>
      </c>
      <c r="BK125" s="212">
        <f>SUM(BK126:BK213)</f>
        <v>0</v>
      </c>
    </row>
    <row r="126" s="2" customFormat="1" ht="24.15" customHeight="1">
      <c r="A126" s="40"/>
      <c r="B126" s="41"/>
      <c r="C126" s="215" t="s">
        <v>173</v>
      </c>
      <c r="D126" s="215" t="s">
        <v>167</v>
      </c>
      <c r="E126" s="216" t="s">
        <v>1063</v>
      </c>
      <c r="F126" s="217" t="s">
        <v>1064</v>
      </c>
      <c r="G126" s="218" t="s">
        <v>236</v>
      </c>
      <c r="H126" s="219">
        <v>35.979999999999997</v>
      </c>
      <c r="I126" s="220"/>
      <c r="J126" s="221">
        <f>ROUND(I126*H126,2)</f>
        <v>0</v>
      </c>
      <c r="K126" s="217" t="s">
        <v>171</v>
      </c>
      <c r="L126" s="46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0.26100000000000001</v>
      </c>
      <c r="T126" s="225">
        <f>S126*H126</f>
        <v>9.3907799999999995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172</v>
      </c>
      <c r="AT126" s="226" t="s">
        <v>167</v>
      </c>
      <c r="AU126" s="226" t="s">
        <v>173</v>
      </c>
      <c r="AY126" s="19" t="s">
        <v>163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172</v>
      </c>
      <c r="BK126" s="227">
        <f>ROUND(I126*H126,2)</f>
        <v>0</v>
      </c>
      <c r="BL126" s="19" t="s">
        <v>172</v>
      </c>
      <c r="BM126" s="226" t="s">
        <v>1065</v>
      </c>
    </row>
    <row r="127" s="2" customFormat="1">
      <c r="A127" s="40"/>
      <c r="B127" s="41"/>
      <c r="C127" s="42"/>
      <c r="D127" s="228" t="s">
        <v>175</v>
      </c>
      <c r="E127" s="42"/>
      <c r="F127" s="229" t="s">
        <v>1066</v>
      </c>
      <c r="G127" s="42"/>
      <c r="H127" s="42"/>
      <c r="I127" s="230"/>
      <c r="J127" s="42"/>
      <c r="K127" s="42"/>
      <c r="L127" s="46"/>
      <c r="M127" s="231"/>
      <c r="N127" s="232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175</v>
      </c>
      <c r="AU127" s="19" t="s">
        <v>173</v>
      </c>
    </row>
    <row r="128" s="13" customFormat="1">
      <c r="A128" s="13"/>
      <c r="B128" s="233"/>
      <c r="C128" s="234"/>
      <c r="D128" s="235" t="s">
        <v>177</v>
      </c>
      <c r="E128" s="236" t="s">
        <v>19</v>
      </c>
      <c r="F128" s="237" t="s">
        <v>1067</v>
      </c>
      <c r="G128" s="234"/>
      <c r="H128" s="238">
        <v>19.899999999999999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177</v>
      </c>
      <c r="AU128" s="244" t="s">
        <v>173</v>
      </c>
      <c r="AV128" s="13" t="s">
        <v>78</v>
      </c>
      <c r="AW128" s="13" t="s">
        <v>31</v>
      </c>
      <c r="AX128" s="13" t="s">
        <v>69</v>
      </c>
      <c r="AY128" s="244" t="s">
        <v>163</v>
      </c>
    </row>
    <row r="129" s="14" customFormat="1">
      <c r="A129" s="14"/>
      <c r="B129" s="245"/>
      <c r="C129" s="246"/>
      <c r="D129" s="235" t="s">
        <v>177</v>
      </c>
      <c r="E129" s="247" t="s">
        <v>19</v>
      </c>
      <c r="F129" s="248" t="s">
        <v>179</v>
      </c>
      <c r="G129" s="246"/>
      <c r="H129" s="249">
        <v>19.899999999999999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177</v>
      </c>
      <c r="AU129" s="255" t="s">
        <v>173</v>
      </c>
      <c r="AV129" s="14" t="s">
        <v>173</v>
      </c>
      <c r="AW129" s="14" t="s">
        <v>31</v>
      </c>
      <c r="AX129" s="14" t="s">
        <v>69</v>
      </c>
      <c r="AY129" s="255" t="s">
        <v>163</v>
      </c>
    </row>
    <row r="130" s="13" customFormat="1">
      <c r="A130" s="13"/>
      <c r="B130" s="233"/>
      <c r="C130" s="234"/>
      <c r="D130" s="235" t="s">
        <v>177</v>
      </c>
      <c r="E130" s="236" t="s">
        <v>19</v>
      </c>
      <c r="F130" s="237" t="s">
        <v>1068</v>
      </c>
      <c r="G130" s="234"/>
      <c r="H130" s="238">
        <v>16.079999999999998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177</v>
      </c>
      <c r="AU130" s="244" t="s">
        <v>173</v>
      </c>
      <c r="AV130" s="13" t="s">
        <v>78</v>
      </c>
      <c r="AW130" s="13" t="s">
        <v>31</v>
      </c>
      <c r="AX130" s="13" t="s">
        <v>69</v>
      </c>
      <c r="AY130" s="244" t="s">
        <v>163</v>
      </c>
    </row>
    <row r="131" s="14" customFormat="1">
      <c r="A131" s="14"/>
      <c r="B131" s="245"/>
      <c r="C131" s="246"/>
      <c r="D131" s="235" t="s">
        <v>177</v>
      </c>
      <c r="E131" s="247" t="s">
        <v>19</v>
      </c>
      <c r="F131" s="248" t="s">
        <v>179</v>
      </c>
      <c r="G131" s="246"/>
      <c r="H131" s="249">
        <v>16.079999999999998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177</v>
      </c>
      <c r="AU131" s="255" t="s">
        <v>173</v>
      </c>
      <c r="AV131" s="14" t="s">
        <v>173</v>
      </c>
      <c r="AW131" s="14" t="s">
        <v>31</v>
      </c>
      <c r="AX131" s="14" t="s">
        <v>69</v>
      </c>
      <c r="AY131" s="255" t="s">
        <v>163</v>
      </c>
    </row>
    <row r="132" s="15" customFormat="1">
      <c r="A132" s="15"/>
      <c r="B132" s="256"/>
      <c r="C132" s="257"/>
      <c r="D132" s="235" t="s">
        <v>177</v>
      </c>
      <c r="E132" s="258" t="s">
        <v>19</v>
      </c>
      <c r="F132" s="259" t="s">
        <v>210</v>
      </c>
      <c r="G132" s="257"/>
      <c r="H132" s="260">
        <v>35.979999999999997</v>
      </c>
      <c r="I132" s="261"/>
      <c r="J132" s="257"/>
      <c r="K132" s="257"/>
      <c r="L132" s="262"/>
      <c r="M132" s="263"/>
      <c r="N132" s="264"/>
      <c r="O132" s="264"/>
      <c r="P132" s="264"/>
      <c r="Q132" s="264"/>
      <c r="R132" s="264"/>
      <c r="S132" s="264"/>
      <c r="T132" s="265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66" t="s">
        <v>177</v>
      </c>
      <c r="AU132" s="266" t="s">
        <v>173</v>
      </c>
      <c r="AV132" s="15" t="s">
        <v>172</v>
      </c>
      <c r="AW132" s="15" t="s">
        <v>31</v>
      </c>
      <c r="AX132" s="15" t="s">
        <v>76</v>
      </c>
      <c r="AY132" s="266" t="s">
        <v>163</v>
      </c>
    </row>
    <row r="133" s="2" customFormat="1" ht="24.15" customHeight="1">
      <c r="A133" s="40"/>
      <c r="B133" s="41"/>
      <c r="C133" s="215" t="s">
        <v>172</v>
      </c>
      <c r="D133" s="215" t="s">
        <v>167</v>
      </c>
      <c r="E133" s="216" t="s">
        <v>1069</v>
      </c>
      <c r="F133" s="217" t="s">
        <v>1070</v>
      </c>
      <c r="G133" s="218" t="s">
        <v>170</v>
      </c>
      <c r="H133" s="219">
        <v>2.625</v>
      </c>
      <c r="I133" s="220"/>
      <c r="J133" s="221">
        <f>ROUND(I133*H133,2)</f>
        <v>0</v>
      </c>
      <c r="K133" s="217" t="s">
        <v>171</v>
      </c>
      <c r="L133" s="46"/>
      <c r="M133" s="222" t="s">
        <v>19</v>
      </c>
      <c r="N133" s="223" t="s">
        <v>42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1.95</v>
      </c>
      <c r="T133" s="225">
        <f>S133*H133</f>
        <v>5.1187499999999995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172</v>
      </c>
      <c r="AT133" s="226" t="s">
        <v>167</v>
      </c>
      <c r="AU133" s="226" t="s">
        <v>173</v>
      </c>
      <c r="AY133" s="19" t="s">
        <v>163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172</v>
      </c>
      <c r="BK133" s="227">
        <f>ROUND(I133*H133,2)</f>
        <v>0</v>
      </c>
      <c r="BL133" s="19" t="s">
        <v>172</v>
      </c>
      <c r="BM133" s="226" t="s">
        <v>1071</v>
      </c>
    </row>
    <row r="134" s="2" customFormat="1">
      <c r="A134" s="40"/>
      <c r="B134" s="41"/>
      <c r="C134" s="42"/>
      <c r="D134" s="228" t="s">
        <v>175</v>
      </c>
      <c r="E134" s="42"/>
      <c r="F134" s="229" t="s">
        <v>1072</v>
      </c>
      <c r="G134" s="42"/>
      <c r="H134" s="42"/>
      <c r="I134" s="230"/>
      <c r="J134" s="42"/>
      <c r="K134" s="42"/>
      <c r="L134" s="46"/>
      <c r="M134" s="231"/>
      <c r="N134" s="232"/>
      <c r="O134" s="87"/>
      <c r="P134" s="87"/>
      <c r="Q134" s="87"/>
      <c r="R134" s="87"/>
      <c r="S134" s="87"/>
      <c r="T134" s="88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175</v>
      </c>
      <c r="AU134" s="19" t="s">
        <v>173</v>
      </c>
    </row>
    <row r="135" s="16" customFormat="1">
      <c r="A135" s="16"/>
      <c r="B135" s="277"/>
      <c r="C135" s="278"/>
      <c r="D135" s="235" t="s">
        <v>177</v>
      </c>
      <c r="E135" s="279" t="s">
        <v>19</v>
      </c>
      <c r="F135" s="280" t="s">
        <v>1073</v>
      </c>
      <c r="G135" s="278"/>
      <c r="H135" s="279" t="s">
        <v>19</v>
      </c>
      <c r="I135" s="281"/>
      <c r="J135" s="278"/>
      <c r="K135" s="278"/>
      <c r="L135" s="282"/>
      <c r="M135" s="283"/>
      <c r="N135" s="284"/>
      <c r="O135" s="284"/>
      <c r="P135" s="284"/>
      <c r="Q135" s="284"/>
      <c r="R135" s="284"/>
      <c r="S135" s="284"/>
      <c r="T135" s="285"/>
      <c r="U135" s="16"/>
      <c r="V135" s="16"/>
      <c r="W135" s="16"/>
      <c r="X135" s="16"/>
      <c r="Y135" s="16"/>
      <c r="Z135" s="16"/>
      <c r="AA135" s="16"/>
      <c r="AB135" s="16"/>
      <c r="AC135" s="16"/>
      <c r="AD135" s="16"/>
      <c r="AE135" s="16"/>
      <c r="AT135" s="286" t="s">
        <v>177</v>
      </c>
      <c r="AU135" s="286" t="s">
        <v>173</v>
      </c>
      <c r="AV135" s="16" t="s">
        <v>76</v>
      </c>
      <c r="AW135" s="16" t="s">
        <v>31</v>
      </c>
      <c r="AX135" s="16" t="s">
        <v>69</v>
      </c>
      <c r="AY135" s="286" t="s">
        <v>163</v>
      </c>
    </row>
    <row r="136" s="13" customFormat="1">
      <c r="A136" s="13"/>
      <c r="B136" s="233"/>
      <c r="C136" s="234"/>
      <c r="D136" s="235" t="s">
        <v>177</v>
      </c>
      <c r="E136" s="236" t="s">
        <v>19</v>
      </c>
      <c r="F136" s="237" t="s">
        <v>1074</v>
      </c>
      <c r="G136" s="234"/>
      <c r="H136" s="238">
        <v>2.625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177</v>
      </c>
      <c r="AU136" s="244" t="s">
        <v>173</v>
      </c>
      <c r="AV136" s="13" t="s">
        <v>78</v>
      </c>
      <c r="AW136" s="13" t="s">
        <v>31</v>
      </c>
      <c r="AX136" s="13" t="s">
        <v>69</v>
      </c>
      <c r="AY136" s="244" t="s">
        <v>163</v>
      </c>
    </row>
    <row r="137" s="14" customFormat="1">
      <c r="A137" s="14"/>
      <c r="B137" s="245"/>
      <c r="C137" s="246"/>
      <c r="D137" s="235" t="s">
        <v>177</v>
      </c>
      <c r="E137" s="247" t="s">
        <v>19</v>
      </c>
      <c r="F137" s="248" t="s">
        <v>179</v>
      </c>
      <c r="G137" s="246"/>
      <c r="H137" s="249">
        <v>2.625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177</v>
      </c>
      <c r="AU137" s="255" t="s">
        <v>173</v>
      </c>
      <c r="AV137" s="14" t="s">
        <v>173</v>
      </c>
      <c r="AW137" s="14" t="s">
        <v>31</v>
      </c>
      <c r="AX137" s="14" t="s">
        <v>76</v>
      </c>
      <c r="AY137" s="255" t="s">
        <v>163</v>
      </c>
    </row>
    <row r="138" s="2" customFormat="1" ht="24.15" customHeight="1">
      <c r="A138" s="40"/>
      <c r="B138" s="41"/>
      <c r="C138" s="215" t="s">
        <v>198</v>
      </c>
      <c r="D138" s="215" t="s">
        <v>167</v>
      </c>
      <c r="E138" s="216" t="s">
        <v>1075</v>
      </c>
      <c r="F138" s="217" t="s">
        <v>1076</v>
      </c>
      <c r="G138" s="218" t="s">
        <v>170</v>
      </c>
      <c r="H138" s="219">
        <v>2.3140000000000001</v>
      </c>
      <c r="I138" s="220"/>
      <c r="J138" s="221">
        <f>ROUND(I138*H138,2)</f>
        <v>0</v>
      </c>
      <c r="K138" s="217" t="s">
        <v>171</v>
      </c>
      <c r="L138" s="46"/>
      <c r="M138" s="222" t="s">
        <v>19</v>
      </c>
      <c r="N138" s="223" t="s">
        <v>42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1.671</v>
      </c>
      <c r="T138" s="225">
        <f>S138*H138</f>
        <v>3.8666940000000003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172</v>
      </c>
      <c r="AT138" s="226" t="s">
        <v>167</v>
      </c>
      <c r="AU138" s="226" t="s">
        <v>173</v>
      </c>
      <c r="AY138" s="19" t="s">
        <v>163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172</v>
      </c>
      <c r="BK138" s="227">
        <f>ROUND(I138*H138,2)</f>
        <v>0</v>
      </c>
      <c r="BL138" s="19" t="s">
        <v>172</v>
      </c>
      <c r="BM138" s="226" t="s">
        <v>1077</v>
      </c>
    </row>
    <row r="139" s="2" customFormat="1">
      <c r="A139" s="40"/>
      <c r="B139" s="41"/>
      <c r="C139" s="42"/>
      <c r="D139" s="228" t="s">
        <v>175</v>
      </c>
      <c r="E139" s="42"/>
      <c r="F139" s="229" t="s">
        <v>1078</v>
      </c>
      <c r="G139" s="42"/>
      <c r="H139" s="42"/>
      <c r="I139" s="230"/>
      <c r="J139" s="42"/>
      <c r="K139" s="42"/>
      <c r="L139" s="46"/>
      <c r="M139" s="231"/>
      <c r="N139" s="232"/>
      <c r="O139" s="87"/>
      <c r="P139" s="87"/>
      <c r="Q139" s="87"/>
      <c r="R139" s="87"/>
      <c r="S139" s="87"/>
      <c r="T139" s="88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175</v>
      </c>
      <c r="AU139" s="19" t="s">
        <v>173</v>
      </c>
    </row>
    <row r="140" s="13" customFormat="1">
      <c r="A140" s="13"/>
      <c r="B140" s="233"/>
      <c r="C140" s="234"/>
      <c r="D140" s="235" t="s">
        <v>177</v>
      </c>
      <c r="E140" s="236" t="s">
        <v>19</v>
      </c>
      <c r="F140" s="237" t="s">
        <v>1079</v>
      </c>
      <c r="G140" s="234"/>
      <c r="H140" s="238">
        <v>1.8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177</v>
      </c>
      <c r="AU140" s="244" t="s">
        <v>173</v>
      </c>
      <c r="AV140" s="13" t="s">
        <v>78</v>
      </c>
      <c r="AW140" s="13" t="s">
        <v>31</v>
      </c>
      <c r="AX140" s="13" t="s">
        <v>69</v>
      </c>
      <c r="AY140" s="244" t="s">
        <v>163</v>
      </c>
    </row>
    <row r="141" s="14" customFormat="1">
      <c r="A141" s="14"/>
      <c r="B141" s="245"/>
      <c r="C141" s="246"/>
      <c r="D141" s="235" t="s">
        <v>177</v>
      </c>
      <c r="E141" s="247" t="s">
        <v>19</v>
      </c>
      <c r="F141" s="248" t="s">
        <v>179</v>
      </c>
      <c r="G141" s="246"/>
      <c r="H141" s="249">
        <v>1.8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177</v>
      </c>
      <c r="AU141" s="255" t="s">
        <v>173</v>
      </c>
      <c r="AV141" s="14" t="s">
        <v>173</v>
      </c>
      <c r="AW141" s="14" t="s">
        <v>31</v>
      </c>
      <c r="AX141" s="14" t="s">
        <v>69</v>
      </c>
      <c r="AY141" s="255" t="s">
        <v>163</v>
      </c>
    </row>
    <row r="142" s="13" customFormat="1">
      <c r="A142" s="13"/>
      <c r="B142" s="233"/>
      <c r="C142" s="234"/>
      <c r="D142" s="235" t="s">
        <v>177</v>
      </c>
      <c r="E142" s="236" t="s">
        <v>19</v>
      </c>
      <c r="F142" s="237" t="s">
        <v>1080</v>
      </c>
      <c r="G142" s="234"/>
      <c r="H142" s="238">
        <v>0.30399999999999999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177</v>
      </c>
      <c r="AU142" s="244" t="s">
        <v>173</v>
      </c>
      <c r="AV142" s="13" t="s">
        <v>78</v>
      </c>
      <c r="AW142" s="13" t="s">
        <v>31</v>
      </c>
      <c r="AX142" s="13" t="s">
        <v>69</v>
      </c>
      <c r="AY142" s="244" t="s">
        <v>163</v>
      </c>
    </row>
    <row r="143" s="14" customFormat="1">
      <c r="A143" s="14"/>
      <c r="B143" s="245"/>
      <c r="C143" s="246"/>
      <c r="D143" s="235" t="s">
        <v>177</v>
      </c>
      <c r="E143" s="247" t="s">
        <v>19</v>
      </c>
      <c r="F143" s="248" t="s">
        <v>179</v>
      </c>
      <c r="G143" s="246"/>
      <c r="H143" s="249">
        <v>0.30399999999999999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177</v>
      </c>
      <c r="AU143" s="255" t="s">
        <v>173</v>
      </c>
      <c r="AV143" s="14" t="s">
        <v>173</v>
      </c>
      <c r="AW143" s="14" t="s">
        <v>31</v>
      </c>
      <c r="AX143" s="14" t="s">
        <v>69</v>
      </c>
      <c r="AY143" s="255" t="s">
        <v>163</v>
      </c>
    </row>
    <row r="144" s="15" customFormat="1">
      <c r="A144" s="15"/>
      <c r="B144" s="256"/>
      <c r="C144" s="257"/>
      <c r="D144" s="235" t="s">
        <v>177</v>
      </c>
      <c r="E144" s="258" t="s">
        <v>19</v>
      </c>
      <c r="F144" s="259" t="s">
        <v>210</v>
      </c>
      <c r="G144" s="257"/>
      <c r="H144" s="260">
        <v>2.1040000000000001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177</v>
      </c>
      <c r="AU144" s="266" t="s">
        <v>173</v>
      </c>
      <c r="AV144" s="15" t="s">
        <v>172</v>
      </c>
      <c r="AW144" s="15" t="s">
        <v>31</v>
      </c>
      <c r="AX144" s="15" t="s">
        <v>69</v>
      </c>
      <c r="AY144" s="266" t="s">
        <v>163</v>
      </c>
    </row>
    <row r="145" s="13" customFormat="1">
      <c r="A145" s="13"/>
      <c r="B145" s="233"/>
      <c r="C145" s="234"/>
      <c r="D145" s="235" t="s">
        <v>177</v>
      </c>
      <c r="E145" s="236" t="s">
        <v>19</v>
      </c>
      <c r="F145" s="237" t="s">
        <v>1081</v>
      </c>
      <c r="G145" s="234"/>
      <c r="H145" s="238">
        <v>2.3140000000000001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177</v>
      </c>
      <c r="AU145" s="244" t="s">
        <v>173</v>
      </c>
      <c r="AV145" s="13" t="s">
        <v>78</v>
      </c>
      <c r="AW145" s="13" t="s">
        <v>31</v>
      </c>
      <c r="AX145" s="13" t="s">
        <v>76</v>
      </c>
      <c r="AY145" s="244" t="s">
        <v>163</v>
      </c>
    </row>
    <row r="146" s="2" customFormat="1" ht="16.5" customHeight="1">
      <c r="A146" s="40"/>
      <c r="B146" s="41"/>
      <c r="C146" s="215" t="s">
        <v>186</v>
      </c>
      <c r="D146" s="215" t="s">
        <v>167</v>
      </c>
      <c r="E146" s="216" t="s">
        <v>1082</v>
      </c>
      <c r="F146" s="217" t="s">
        <v>1083</v>
      </c>
      <c r="G146" s="218" t="s">
        <v>320</v>
      </c>
      <c r="H146" s="219">
        <v>2.2000000000000002</v>
      </c>
      <c r="I146" s="220"/>
      <c r="J146" s="221">
        <f>ROUND(I146*H146,2)</f>
        <v>0</v>
      </c>
      <c r="K146" s="217" t="s">
        <v>171</v>
      </c>
      <c r="L146" s="46"/>
      <c r="M146" s="222" t="s">
        <v>19</v>
      </c>
      <c r="N146" s="223" t="s">
        <v>42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0.37</v>
      </c>
      <c r="T146" s="225">
        <f>S146*H146</f>
        <v>0.81400000000000006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172</v>
      </c>
      <c r="AT146" s="226" t="s">
        <v>167</v>
      </c>
      <c r="AU146" s="226" t="s">
        <v>173</v>
      </c>
      <c r="AY146" s="19" t="s">
        <v>163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172</v>
      </c>
      <c r="BK146" s="227">
        <f>ROUND(I146*H146,2)</f>
        <v>0</v>
      </c>
      <c r="BL146" s="19" t="s">
        <v>172</v>
      </c>
      <c r="BM146" s="226" t="s">
        <v>1084</v>
      </c>
    </row>
    <row r="147" s="2" customFormat="1">
      <c r="A147" s="40"/>
      <c r="B147" s="41"/>
      <c r="C147" s="42"/>
      <c r="D147" s="228" t="s">
        <v>175</v>
      </c>
      <c r="E147" s="42"/>
      <c r="F147" s="229" t="s">
        <v>1085</v>
      </c>
      <c r="G147" s="42"/>
      <c r="H147" s="42"/>
      <c r="I147" s="230"/>
      <c r="J147" s="42"/>
      <c r="K147" s="42"/>
      <c r="L147" s="46"/>
      <c r="M147" s="231"/>
      <c r="N147" s="232"/>
      <c r="O147" s="87"/>
      <c r="P147" s="87"/>
      <c r="Q147" s="87"/>
      <c r="R147" s="87"/>
      <c r="S147" s="87"/>
      <c r="T147" s="88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175</v>
      </c>
      <c r="AU147" s="19" t="s">
        <v>173</v>
      </c>
    </row>
    <row r="148" s="13" customFormat="1">
      <c r="A148" s="13"/>
      <c r="B148" s="233"/>
      <c r="C148" s="234"/>
      <c r="D148" s="235" t="s">
        <v>177</v>
      </c>
      <c r="E148" s="236" t="s">
        <v>19</v>
      </c>
      <c r="F148" s="237" t="s">
        <v>1086</v>
      </c>
      <c r="G148" s="234"/>
      <c r="H148" s="238">
        <v>2.2000000000000002</v>
      </c>
      <c r="I148" s="239"/>
      <c r="J148" s="234"/>
      <c r="K148" s="234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177</v>
      </c>
      <c r="AU148" s="244" t="s">
        <v>173</v>
      </c>
      <c r="AV148" s="13" t="s">
        <v>78</v>
      </c>
      <c r="AW148" s="13" t="s">
        <v>31</v>
      </c>
      <c r="AX148" s="13" t="s">
        <v>69</v>
      </c>
      <c r="AY148" s="244" t="s">
        <v>163</v>
      </c>
    </row>
    <row r="149" s="14" customFormat="1">
      <c r="A149" s="14"/>
      <c r="B149" s="245"/>
      <c r="C149" s="246"/>
      <c r="D149" s="235" t="s">
        <v>177</v>
      </c>
      <c r="E149" s="247" t="s">
        <v>19</v>
      </c>
      <c r="F149" s="248" t="s">
        <v>179</v>
      </c>
      <c r="G149" s="246"/>
      <c r="H149" s="249">
        <v>2.2000000000000002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177</v>
      </c>
      <c r="AU149" s="255" t="s">
        <v>173</v>
      </c>
      <c r="AV149" s="14" t="s">
        <v>173</v>
      </c>
      <c r="AW149" s="14" t="s">
        <v>31</v>
      </c>
      <c r="AX149" s="14" t="s">
        <v>76</v>
      </c>
      <c r="AY149" s="255" t="s">
        <v>163</v>
      </c>
    </row>
    <row r="150" s="2" customFormat="1" ht="16.5" customHeight="1">
      <c r="A150" s="40"/>
      <c r="B150" s="41"/>
      <c r="C150" s="215" t="s">
        <v>211</v>
      </c>
      <c r="D150" s="215" t="s">
        <v>167</v>
      </c>
      <c r="E150" s="216" t="s">
        <v>1087</v>
      </c>
      <c r="F150" s="217" t="s">
        <v>1088</v>
      </c>
      <c r="G150" s="218" t="s">
        <v>236</v>
      </c>
      <c r="H150" s="219">
        <v>45.5</v>
      </c>
      <c r="I150" s="220"/>
      <c r="J150" s="221">
        <f>ROUND(I150*H150,2)</f>
        <v>0</v>
      </c>
      <c r="K150" s="217" t="s">
        <v>171</v>
      </c>
      <c r="L150" s="46"/>
      <c r="M150" s="222" t="s">
        <v>19</v>
      </c>
      <c r="N150" s="223" t="s">
        <v>42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0.55800000000000005</v>
      </c>
      <c r="T150" s="225">
        <f>S150*H150</f>
        <v>25.389000000000003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172</v>
      </c>
      <c r="AT150" s="226" t="s">
        <v>167</v>
      </c>
      <c r="AU150" s="226" t="s">
        <v>173</v>
      </c>
      <c r="AY150" s="19" t="s">
        <v>163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172</v>
      </c>
      <c r="BK150" s="227">
        <f>ROUND(I150*H150,2)</f>
        <v>0</v>
      </c>
      <c r="BL150" s="19" t="s">
        <v>172</v>
      </c>
      <c r="BM150" s="226" t="s">
        <v>1089</v>
      </c>
    </row>
    <row r="151" s="2" customFormat="1">
      <c r="A151" s="40"/>
      <c r="B151" s="41"/>
      <c r="C151" s="42"/>
      <c r="D151" s="228" t="s">
        <v>175</v>
      </c>
      <c r="E151" s="42"/>
      <c r="F151" s="229" t="s">
        <v>1090</v>
      </c>
      <c r="G151" s="42"/>
      <c r="H151" s="42"/>
      <c r="I151" s="230"/>
      <c r="J151" s="42"/>
      <c r="K151" s="42"/>
      <c r="L151" s="46"/>
      <c r="M151" s="231"/>
      <c r="N151" s="232"/>
      <c r="O151" s="87"/>
      <c r="P151" s="87"/>
      <c r="Q151" s="87"/>
      <c r="R151" s="87"/>
      <c r="S151" s="87"/>
      <c r="T151" s="88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175</v>
      </c>
      <c r="AU151" s="19" t="s">
        <v>173</v>
      </c>
    </row>
    <row r="152" s="16" customFormat="1">
      <c r="A152" s="16"/>
      <c r="B152" s="277"/>
      <c r="C152" s="278"/>
      <c r="D152" s="235" t="s">
        <v>177</v>
      </c>
      <c r="E152" s="279" t="s">
        <v>19</v>
      </c>
      <c r="F152" s="280" t="s">
        <v>1091</v>
      </c>
      <c r="G152" s="278"/>
      <c r="H152" s="279" t="s">
        <v>19</v>
      </c>
      <c r="I152" s="281"/>
      <c r="J152" s="278"/>
      <c r="K152" s="278"/>
      <c r="L152" s="282"/>
      <c r="M152" s="283"/>
      <c r="N152" s="284"/>
      <c r="O152" s="284"/>
      <c r="P152" s="284"/>
      <c r="Q152" s="284"/>
      <c r="R152" s="284"/>
      <c r="S152" s="284"/>
      <c r="T152" s="285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86" t="s">
        <v>177</v>
      </c>
      <c r="AU152" s="286" t="s">
        <v>173</v>
      </c>
      <c r="AV152" s="16" t="s">
        <v>76</v>
      </c>
      <c r="AW152" s="16" t="s">
        <v>31</v>
      </c>
      <c r="AX152" s="16" t="s">
        <v>69</v>
      </c>
      <c r="AY152" s="286" t="s">
        <v>163</v>
      </c>
    </row>
    <row r="153" s="13" customFormat="1">
      <c r="A153" s="13"/>
      <c r="B153" s="233"/>
      <c r="C153" s="234"/>
      <c r="D153" s="235" t="s">
        <v>177</v>
      </c>
      <c r="E153" s="236" t="s">
        <v>19</v>
      </c>
      <c r="F153" s="237" t="s">
        <v>1092</v>
      </c>
      <c r="G153" s="234"/>
      <c r="H153" s="238">
        <v>27.100000000000001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177</v>
      </c>
      <c r="AU153" s="244" t="s">
        <v>173</v>
      </c>
      <c r="AV153" s="13" t="s">
        <v>78</v>
      </c>
      <c r="AW153" s="13" t="s">
        <v>31</v>
      </c>
      <c r="AX153" s="13" t="s">
        <v>69</v>
      </c>
      <c r="AY153" s="244" t="s">
        <v>163</v>
      </c>
    </row>
    <row r="154" s="13" customFormat="1">
      <c r="A154" s="13"/>
      <c r="B154" s="233"/>
      <c r="C154" s="234"/>
      <c r="D154" s="235" t="s">
        <v>177</v>
      </c>
      <c r="E154" s="236" t="s">
        <v>19</v>
      </c>
      <c r="F154" s="237" t="s">
        <v>1093</v>
      </c>
      <c r="G154" s="234"/>
      <c r="H154" s="238">
        <v>9.0999999999999996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177</v>
      </c>
      <c r="AU154" s="244" t="s">
        <v>173</v>
      </c>
      <c r="AV154" s="13" t="s">
        <v>78</v>
      </c>
      <c r="AW154" s="13" t="s">
        <v>31</v>
      </c>
      <c r="AX154" s="13" t="s">
        <v>69</v>
      </c>
      <c r="AY154" s="244" t="s">
        <v>163</v>
      </c>
    </row>
    <row r="155" s="13" customFormat="1">
      <c r="A155" s="13"/>
      <c r="B155" s="233"/>
      <c r="C155" s="234"/>
      <c r="D155" s="235" t="s">
        <v>177</v>
      </c>
      <c r="E155" s="236" t="s">
        <v>19</v>
      </c>
      <c r="F155" s="237" t="s">
        <v>1094</v>
      </c>
      <c r="G155" s="234"/>
      <c r="H155" s="238">
        <v>2.5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177</v>
      </c>
      <c r="AU155" s="244" t="s">
        <v>173</v>
      </c>
      <c r="AV155" s="13" t="s">
        <v>78</v>
      </c>
      <c r="AW155" s="13" t="s">
        <v>31</v>
      </c>
      <c r="AX155" s="13" t="s">
        <v>69</v>
      </c>
      <c r="AY155" s="244" t="s">
        <v>163</v>
      </c>
    </row>
    <row r="156" s="13" customFormat="1">
      <c r="A156" s="13"/>
      <c r="B156" s="233"/>
      <c r="C156" s="234"/>
      <c r="D156" s="235" t="s">
        <v>177</v>
      </c>
      <c r="E156" s="236" t="s">
        <v>19</v>
      </c>
      <c r="F156" s="237" t="s">
        <v>1095</v>
      </c>
      <c r="G156" s="234"/>
      <c r="H156" s="238">
        <v>1.5</v>
      </c>
      <c r="I156" s="239"/>
      <c r="J156" s="234"/>
      <c r="K156" s="234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177</v>
      </c>
      <c r="AU156" s="244" t="s">
        <v>173</v>
      </c>
      <c r="AV156" s="13" t="s">
        <v>78</v>
      </c>
      <c r="AW156" s="13" t="s">
        <v>31</v>
      </c>
      <c r="AX156" s="13" t="s">
        <v>69</v>
      </c>
      <c r="AY156" s="244" t="s">
        <v>163</v>
      </c>
    </row>
    <row r="157" s="13" customFormat="1">
      <c r="A157" s="13"/>
      <c r="B157" s="233"/>
      <c r="C157" s="234"/>
      <c r="D157" s="235" t="s">
        <v>177</v>
      </c>
      <c r="E157" s="236" t="s">
        <v>19</v>
      </c>
      <c r="F157" s="237" t="s">
        <v>1096</v>
      </c>
      <c r="G157" s="234"/>
      <c r="H157" s="238">
        <v>1.5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177</v>
      </c>
      <c r="AU157" s="244" t="s">
        <v>173</v>
      </c>
      <c r="AV157" s="13" t="s">
        <v>78</v>
      </c>
      <c r="AW157" s="13" t="s">
        <v>31</v>
      </c>
      <c r="AX157" s="13" t="s">
        <v>69</v>
      </c>
      <c r="AY157" s="244" t="s">
        <v>163</v>
      </c>
    </row>
    <row r="158" s="13" customFormat="1">
      <c r="A158" s="13"/>
      <c r="B158" s="233"/>
      <c r="C158" s="234"/>
      <c r="D158" s="235" t="s">
        <v>177</v>
      </c>
      <c r="E158" s="236" t="s">
        <v>19</v>
      </c>
      <c r="F158" s="237" t="s">
        <v>1097</v>
      </c>
      <c r="G158" s="234"/>
      <c r="H158" s="238">
        <v>2.5</v>
      </c>
      <c r="I158" s="239"/>
      <c r="J158" s="234"/>
      <c r="K158" s="234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177</v>
      </c>
      <c r="AU158" s="244" t="s">
        <v>173</v>
      </c>
      <c r="AV158" s="13" t="s">
        <v>78</v>
      </c>
      <c r="AW158" s="13" t="s">
        <v>31</v>
      </c>
      <c r="AX158" s="13" t="s">
        <v>69</v>
      </c>
      <c r="AY158" s="244" t="s">
        <v>163</v>
      </c>
    </row>
    <row r="159" s="13" customFormat="1">
      <c r="A159" s="13"/>
      <c r="B159" s="233"/>
      <c r="C159" s="234"/>
      <c r="D159" s="235" t="s">
        <v>177</v>
      </c>
      <c r="E159" s="236" t="s">
        <v>19</v>
      </c>
      <c r="F159" s="237" t="s">
        <v>1098</v>
      </c>
      <c r="G159" s="234"/>
      <c r="H159" s="238">
        <v>1.3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177</v>
      </c>
      <c r="AU159" s="244" t="s">
        <v>173</v>
      </c>
      <c r="AV159" s="13" t="s">
        <v>78</v>
      </c>
      <c r="AW159" s="13" t="s">
        <v>31</v>
      </c>
      <c r="AX159" s="13" t="s">
        <v>69</v>
      </c>
      <c r="AY159" s="244" t="s">
        <v>163</v>
      </c>
    </row>
    <row r="160" s="14" customFormat="1">
      <c r="A160" s="14"/>
      <c r="B160" s="245"/>
      <c r="C160" s="246"/>
      <c r="D160" s="235" t="s">
        <v>177</v>
      </c>
      <c r="E160" s="247" t="s">
        <v>19</v>
      </c>
      <c r="F160" s="248" t="s">
        <v>179</v>
      </c>
      <c r="G160" s="246"/>
      <c r="H160" s="249">
        <v>45.5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177</v>
      </c>
      <c r="AU160" s="255" t="s">
        <v>173</v>
      </c>
      <c r="AV160" s="14" t="s">
        <v>173</v>
      </c>
      <c r="AW160" s="14" t="s">
        <v>31</v>
      </c>
      <c r="AX160" s="14" t="s">
        <v>69</v>
      </c>
      <c r="AY160" s="255" t="s">
        <v>163</v>
      </c>
    </row>
    <row r="161" s="15" customFormat="1">
      <c r="A161" s="15"/>
      <c r="B161" s="256"/>
      <c r="C161" s="257"/>
      <c r="D161" s="235" t="s">
        <v>177</v>
      </c>
      <c r="E161" s="258" t="s">
        <v>19</v>
      </c>
      <c r="F161" s="259" t="s">
        <v>210</v>
      </c>
      <c r="G161" s="257"/>
      <c r="H161" s="260">
        <v>45.5</v>
      </c>
      <c r="I161" s="261"/>
      <c r="J161" s="257"/>
      <c r="K161" s="257"/>
      <c r="L161" s="262"/>
      <c r="M161" s="263"/>
      <c r="N161" s="264"/>
      <c r="O161" s="264"/>
      <c r="P161" s="264"/>
      <c r="Q161" s="264"/>
      <c r="R161" s="264"/>
      <c r="S161" s="264"/>
      <c r="T161" s="26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  <c r="AT161" s="266" t="s">
        <v>177</v>
      </c>
      <c r="AU161" s="266" t="s">
        <v>173</v>
      </c>
      <c r="AV161" s="15" t="s">
        <v>172</v>
      </c>
      <c r="AW161" s="15" t="s">
        <v>31</v>
      </c>
      <c r="AX161" s="15" t="s">
        <v>76</v>
      </c>
      <c r="AY161" s="266" t="s">
        <v>163</v>
      </c>
    </row>
    <row r="162" s="2" customFormat="1" ht="16.5" customHeight="1">
      <c r="A162" s="40"/>
      <c r="B162" s="41"/>
      <c r="C162" s="215" t="s">
        <v>215</v>
      </c>
      <c r="D162" s="215" t="s">
        <v>167</v>
      </c>
      <c r="E162" s="216" t="s">
        <v>1099</v>
      </c>
      <c r="F162" s="217" t="s">
        <v>1100</v>
      </c>
      <c r="G162" s="218" t="s">
        <v>170</v>
      </c>
      <c r="H162" s="219">
        <v>1.395</v>
      </c>
      <c r="I162" s="220"/>
      <c r="J162" s="221">
        <f>ROUND(I162*H162,2)</f>
        <v>0</v>
      </c>
      <c r="K162" s="217" t="s">
        <v>171</v>
      </c>
      <c r="L162" s="46"/>
      <c r="M162" s="222" t="s">
        <v>19</v>
      </c>
      <c r="N162" s="223" t="s">
        <v>42</v>
      </c>
      <c r="O162" s="87"/>
      <c r="P162" s="224">
        <f>O162*H162</f>
        <v>0</v>
      </c>
      <c r="Q162" s="224">
        <v>0</v>
      </c>
      <c r="R162" s="224">
        <f>Q162*H162</f>
        <v>0</v>
      </c>
      <c r="S162" s="224">
        <v>1.6000000000000001</v>
      </c>
      <c r="T162" s="225">
        <f>S162*H162</f>
        <v>2.2320000000000002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26" t="s">
        <v>172</v>
      </c>
      <c r="AT162" s="226" t="s">
        <v>167</v>
      </c>
      <c r="AU162" s="226" t="s">
        <v>173</v>
      </c>
      <c r="AY162" s="19" t="s">
        <v>163</v>
      </c>
      <c r="BE162" s="227">
        <f>IF(N162="základní",J162,0)</f>
        <v>0</v>
      </c>
      <c r="BF162" s="227">
        <f>IF(N162="snížená",J162,0)</f>
        <v>0</v>
      </c>
      <c r="BG162" s="227">
        <f>IF(N162="zákl. přenesená",J162,0)</f>
        <v>0</v>
      </c>
      <c r="BH162" s="227">
        <f>IF(N162="sníž. přenesená",J162,0)</f>
        <v>0</v>
      </c>
      <c r="BI162" s="227">
        <f>IF(N162="nulová",J162,0)</f>
        <v>0</v>
      </c>
      <c r="BJ162" s="19" t="s">
        <v>172</v>
      </c>
      <c r="BK162" s="227">
        <f>ROUND(I162*H162,2)</f>
        <v>0</v>
      </c>
      <c r="BL162" s="19" t="s">
        <v>172</v>
      </c>
      <c r="BM162" s="226" t="s">
        <v>1101</v>
      </c>
    </row>
    <row r="163" s="2" customFormat="1">
      <c r="A163" s="40"/>
      <c r="B163" s="41"/>
      <c r="C163" s="42"/>
      <c r="D163" s="228" t="s">
        <v>175</v>
      </c>
      <c r="E163" s="42"/>
      <c r="F163" s="229" t="s">
        <v>1102</v>
      </c>
      <c r="G163" s="42"/>
      <c r="H163" s="42"/>
      <c r="I163" s="230"/>
      <c r="J163" s="42"/>
      <c r="K163" s="42"/>
      <c r="L163" s="46"/>
      <c r="M163" s="231"/>
      <c r="N163" s="232"/>
      <c r="O163" s="87"/>
      <c r="P163" s="87"/>
      <c r="Q163" s="87"/>
      <c r="R163" s="87"/>
      <c r="S163" s="87"/>
      <c r="T163" s="88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175</v>
      </c>
      <c r="AU163" s="19" t="s">
        <v>173</v>
      </c>
    </row>
    <row r="164" s="13" customFormat="1">
      <c r="A164" s="13"/>
      <c r="B164" s="233"/>
      <c r="C164" s="234"/>
      <c r="D164" s="235" t="s">
        <v>177</v>
      </c>
      <c r="E164" s="236" t="s">
        <v>19</v>
      </c>
      <c r="F164" s="237" t="s">
        <v>1103</v>
      </c>
      <c r="G164" s="234"/>
      <c r="H164" s="238">
        <v>0.375</v>
      </c>
      <c r="I164" s="239"/>
      <c r="J164" s="234"/>
      <c r="K164" s="234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177</v>
      </c>
      <c r="AU164" s="244" t="s">
        <v>173</v>
      </c>
      <c r="AV164" s="13" t="s">
        <v>78</v>
      </c>
      <c r="AW164" s="13" t="s">
        <v>31</v>
      </c>
      <c r="AX164" s="13" t="s">
        <v>69</v>
      </c>
      <c r="AY164" s="244" t="s">
        <v>163</v>
      </c>
    </row>
    <row r="165" s="13" customFormat="1">
      <c r="A165" s="13"/>
      <c r="B165" s="233"/>
      <c r="C165" s="234"/>
      <c r="D165" s="235" t="s">
        <v>177</v>
      </c>
      <c r="E165" s="236" t="s">
        <v>19</v>
      </c>
      <c r="F165" s="237" t="s">
        <v>1104</v>
      </c>
      <c r="G165" s="234"/>
      <c r="H165" s="238">
        <v>0.22500000000000001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177</v>
      </c>
      <c r="AU165" s="244" t="s">
        <v>173</v>
      </c>
      <c r="AV165" s="13" t="s">
        <v>78</v>
      </c>
      <c r="AW165" s="13" t="s">
        <v>31</v>
      </c>
      <c r="AX165" s="13" t="s">
        <v>69</v>
      </c>
      <c r="AY165" s="244" t="s">
        <v>163</v>
      </c>
    </row>
    <row r="166" s="13" customFormat="1">
      <c r="A166" s="13"/>
      <c r="B166" s="233"/>
      <c r="C166" s="234"/>
      <c r="D166" s="235" t="s">
        <v>177</v>
      </c>
      <c r="E166" s="236" t="s">
        <v>19</v>
      </c>
      <c r="F166" s="237" t="s">
        <v>1105</v>
      </c>
      <c r="G166" s="234"/>
      <c r="H166" s="238">
        <v>0.22500000000000001</v>
      </c>
      <c r="I166" s="239"/>
      <c r="J166" s="234"/>
      <c r="K166" s="234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177</v>
      </c>
      <c r="AU166" s="244" t="s">
        <v>173</v>
      </c>
      <c r="AV166" s="13" t="s">
        <v>78</v>
      </c>
      <c r="AW166" s="13" t="s">
        <v>31</v>
      </c>
      <c r="AX166" s="13" t="s">
        <v>69</v>
      </c>
      <c r="AY166" s="244" t="s">
        <v>163</v>
      </c>
    </row>
    <row r="167" s="13" customFormat="1">
      <c r="A167" s="13"/>
      <c r="B167" s="233"/>
      <c r="C167" s="234"/>
      <c r="D167" s="235" t="s">
        <v>177</v>
      </c>
      <c r="E167" s="236" t="s">
        <v>19</v>
      </c>
      <c r="F167" s="237" t="s">
        <v>1106</v>
      </c>
      <c r="G167" s="234"/>
      <c r="H167" s="238">
        <v>0.375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177</v>
      </c>
      <c r="AU167" s="244" t="s">
        <v>173</v>
      </c>
      <c r="AV167" s="13" t="s">
        <v>78</v>
      </c>
      <c r="AW167" s="13" t="s">
        <v>31</v>
      </c>
      <c r="AX167" s="13" t="s">
        <v>69</v>
      </c>
      <c r="AY167" s="244" t="s">
        <v>163</v>
      </c>
    </row>
    <row r="168" s="13" customFormat="1">
      <c r="A168" s="13"/>
      <c r="B168" s="233"/>
      <c r="C168" s="234"/>
      <c r="D168" s="235" t="s">
        <v>177</v>
      </c>
      <c r="E168" s="236" t="s">
        <v>19</v>
      </c>
      <c r="F168" s="237" t="s">
        <v>1107</v>
      </c>
      <c r="G168" s="234"/>
      <c r="H168" s="238">
        <v>0.19500000000000001</v>
      </c>
      <c r="I168" s="239"/>
      <c r="J168" s="234"/>
      <c r="K168" s="234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177</v>
      </c>
      <c r="AU168" s="244" t="s">
        <v>173</v>
      </c>
      <c r="AV168" s="13" t="s">
        <v>78</v>
      </c>
      <c r="AW168" s="13" t="s">
        <v>31</v>
      </c>
      <c r="AX168" s="13" t="s">
        <v>69</v>
      </c>
      <c r="AY168" s="244" t="s">
        <v>163</v>
      </c>
    </row>
    <row r="169" s="14" customFormat="1">
      <c r="A169" s="14"/>
      <c r="B169" s="245"/>
      <c r="C169" s="246"/>
      <c r="D169" s="235" t="s">
        <v>177</v>
      </c>
      <c r="E169" s="247" t="s">
        <v>19</v>
      </c>
      <c r="F169" s="248" t="s">
        <v>179</v>
      </c>
      <c r="G169" s="246"/>
      <c r="H169" s="249">
        <v>1.395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177</v>
      </c>
      <c r="AU169" s="255" t="s">
        <v>173</v>
      </c>
      <c r="AV169" s="14" t="s">
        <v>173</v>
      </c>
      <c r="AW169" s="14" t="s">
        <v>31</v>
      </c>
      <c r="AX169" s="14" t="s">
        <v>69</v>
      </c>
      <c r="AY169" s="255" t="s">
        <v>163</v>
      </c>
    </row>
    <row r="170" s="15" customFormat="1">
      <c r="A170" s="15"/>
      <c r="B170" s="256"/>
      <c r="C170" s="257"/>
      <c r="D170" s="235" t="s">
        <v>177</v>
      </c>
      <c r="E170" s="258" t="s">
        <v>19</v>
      </c>
      <c r="F170" s="259" t="s">
        <v>210</v>
      </c>
      <c r="G170" s="257"/>
      <c r="H170" s="260">
        <v>1.395</v>
      </c>
      <c r="I170" s="261"/>
      <c r="J170" s="257"/>
      <c r="K170" s="257"/>
      <c r="L170" s="262"/>
      <c r="M170" s="263"/>
      <c r="N170" s="264"/>
      <c r="O170" s="264"/>
      <c r="P170" s="264"/>
      <c r="Q170" s="264"/>
      <c r="R170" s="264"/>
      <c r="S170" s="264"/>
      <c r="T170" s="26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  <c r="AT170" s="266" t="s">
        <v>177</v>
      </c>
      <c r="AU170" s="266" t="s">
        <v>173</v>
      </c>
      <c r="AV170" s="15" t="s">
        <v>172</v>
      </c>
      <c r="AW170" s="15" t="s">
        <v>31</v>
      </c>
      <c r="AX170" s="15" t="s">
        <v>76</v>
      </c>
      <c r="AY170" s="266" t="s">
        <v>163</v>
      </c>
    </row>
    <row r="171" s="2" customFormat="1" ht="16.5" customHeight="1">
      <c r="A171" s="40"/>
      <c r="B171" s="41"/>
      <c r="C171" s="215" t="s">
        <v>227</v>
      </c>
      <c r="D171" s="215" t="s">
        <v>167</v>
      </c>
      <c r="E171" s="216" t="s">
        <v>1108</v>
      </c>
      <c r="F171" s="217" t="s">
        <v>1109</v>
      </c>
      <c r="G171" s="218" t="s">
        <v>170</v>
      </c>
      <c r="H171" s="219">
        <v>5.4299999999999997</v>
      </c>
      <c r="I171" s="220"/>
      <c r="J171" s="221">
        <f>ROUND(I171*H171,2)</f>
        <v>0</v>
      </c>
      <c r="K171" s="217" t="s">
        <v>171</v>
      </c>
      <c r="L171" s="46"/>
      <c r="M171" s="222" t="s">
        <v>19</v>
      </c>
      <c r="N171" s="223" t="s">
        <v>42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1.6000000000000001</v>
      </c>
      <c r="T171" s="225">
        <f>S171*H171</f>
        <v>8.6880000000000006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26" t="s">
        <v>172</v>
      </c>
      <c r="AT171" s="226" t="s">
        <v>167</v>
      </c>
      <c r="AU171" s="226" t="s">
        <v>173</v>
      </c>
      <c r="AY171" s="19" t="s">
        <v>163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19" t="s">
        <v>172</v>
      </c>
      <c r="BK171" s="227">
        <f>ROUND(I171*H171,2)</f>
        <v>0</v>
      </c>
      <c r="BL171" s="19" t="s">
        <v>172</v>
      </c>
      <c r="BM171" s="226" t="s">
        <v>1110</v>
      </c>
    </row>
    <row r="172" s="2" customFormat="1">
      <c r="A172" s="40"/>
      <c r="B172" s="41"/>
      <c r="C172" s="42"/>
      <c r="D172" s="228" t="s">
        <v>175</v>
      </c>
      <c r="E172" s="42"/>
      <c r="F172" s="229" t="s">
        <v>1111</v>
      </c>
      <c r="G172" s="42"/>
      <c r="H172" s="42"/>
      <c r="I172" s="230"/>
      <c r="J172" s="42"/>
      <c r="K172" s="42"/>
      <c r="L172" s="46"/>
      <c r="M172" s="231"/>
      <c r="N172" s="232"/>
      <c r="O172" s="87"/>
      <c r="P172" s="87"/>
      <c r="Q172" s="87"/>
      <c r="R172" s="87"/>
      <c r="S172" s="87"/>
      <c r="T172" s="88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175</v>
      </c>
      <c r="AU172" s="19" t="s">
        <v>173</v>
      </c>
    </row>
    <row r="173" s="16" customFormat="1">
      <c r="A173" s="16"/>
      <c r="B173" s="277"/>
      <c r="C173" s="278"/>
      <c r="D173" s="235" t="s">
        <v>177</v>
      </c>
      <c r="E173" s="279" t="s">
        <v>19</v>
      </c>
      <c r="F173" s="280" t="s">
        <v>1091</v>
      </c>
      <c r="G173" s="278"/>
      <c r="H173" s="279" t="s">
        <v>19</v>
      </c>
      <c r="I173" s="281"/>
      <c r="J173" s="278"/>
      <c r="K173" s="278"/>
      <c r="L173" s="282"/>
      <c r="M173" s="283"/>
      <c r="N173" s="284"/>
      <c r="O173" s="284"/>
      <c r="P173" s="284"/>
      <c r="Q173" s="284"/>
      <c r="R173" s="284"/>
      <c r="S173" s="284"/>
      <c r="T173" s="285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6" t="s">
        <v>177</v>
      </c>
      <c r="AU173" s="286" t="s">
        <v>173</v>
      </c>
      <c r="AV173" s="16" t="s">
        <v>76</v>
      </c>
      <c r="AW173" s="16" t="s">
        <v>31</v>
      </c>
      <c r="AX173" s="16" t="s">
        <v>69</v>
      </c>
      <c r="AY173" s="286" t="s">
        <v>163</v>
      </c>
    </row>
    <row r="174" s="13" customFormat="1">
      <c r="A174" s="13"/>
      <c r="B174" s="233"/>
      <c r="C174" s="234"/>
      <c r="D174" s="235" t="s">
        <v>177</v>
      </c>
      <c r="E174" s="236" t="s">
        <v>19</v>
      </c>
      <c r="F174" s="237" t="s">
        <v>1112</v>
      </c>
      <c r="G174" s="234"/>
      <c r="H174" s="238">
        <v>4.0650000000000004</v>
      </c>
      <c r="I174" s="239"/>
      <c r="J174" s="234"/>
      <c r="K174" s="234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177</v>
      </c>
      <c r="AU174" s="244" t="s">
        <v>173</v>
      </c>
      <c r="AV174" s="13" t="s">
        <v>78</v>
      </c>
      <c r="AW174" s="13" t="s">
        <v>31</v>
      </c>
      <c r="AX174" s="13" t="s">
        <v>69</v>
      </c>
      <c r="AY174" s="244" t="s">
        <v>163</v>
      </c>
    </row>
    <row r="175" s="13" customFormat="1">
      <c r="A175" s="13"/>
      <c r="B175" s="233"/>
      <c r="C175" s="234"/>
      <c r="D175" s="235" t="s">
        <v>177</v>
      </c>
      <c r="E175" s="236" t="s">
        <v>19</v>
      </c>
      <c r="F175" s="237" t="s">
        <v>1113</v>
      </c>
      <c r="G175" s="234"/>
      <c r="H175" s="238">
        <v>1.365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177</v>
      </c>
      <c r="AU175" s="244" t="s">
        <v>173</v>
      </c>
      <c r="AV175" s="13" t="s">
        <v>78</v>
      </c>
      <c r="AW175" s="13" t="s">
        <v>31</v>
      </c>
      <c r="AX175" s="13" t="s">
        <v>69</v>
      </c>
      <c r="AY175" s="244" t="s">
        <v>163</v>
      </c>
    </row>
    <row r="176" s="14" customFormat="1">
      <c r="A176" s="14"/>
      <c r="B176" s="245"/>
      <c r="C176" s="246"/>
      <c r="D176" s="235" t="s">
        <v>177</v>
      </c>
      <c r="E176" s="247" t="s">
        <v>19</v>
      </c>
      <c r="F176" s="248" t="s">
        <v>179</v>
      </c>
      <c r="G176" s="246"/>
      <c r="H176" s="249">
        <v>5.4300000000000006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177</v>
      </c>
      <c r="AU176" s="255" t="s">
        <v>173</v>
      </c>
      <c r="AV176" s="14" t="s">
        <v>173</v>
      </c>
      <c r="AW176" s="14" t="s">
        <v>31</v>
      </c>
      <c r="AX176" s="14" t="s">
        <v>69</v>
      </c>
      <c r="AY176" s="255" t="s">
        <v>163</v>
      </c>
    </row>
    <row r="177" s="15" customFormat="1">
      <c r="A177" s="15"/>
      <c r="B177" s="256"/>
      <c r="C177" s="257"/>
      <c r="D177" s="235" t="s">
        <v>177</v>
      </c>
      <c r="E177" s="258" t="s">
        <v>19</v>
      </c>
      <c r="F177" s="259" t="s">
        <v>210</v>
      </c>
      <c r="G177" s="257"/>
      <c r="H177" s="260">
        <v>5.4300000000000006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177</v>
      </c>
      <c r="AU177" s="266" t="s">
        <v>173</v>
      </c>
      <c r="AV177" s="15" t="s">
        <v>172</v>
      </c>
      <c r="AW177" s="15" t="s">
        <v>31</v>
      </c>
      <c r="AX177" s="15" t="s">
        <v>76</v>
      </c>
      <c r="AY177" s="266" t="s">
        <v>163</v>
      </c>
    </row>
    <row r="178" s="2" customFormat="1" ht="24.15" customHeight="1">
      <c r="A178" s="40"/>
      <c r="B178" s="41"/>
      <c r="C178" s="215" t="s">
        <v>233</v>
      </c>
      <c r="D178" s="215" t="s">
        <v>167</v>
      </c>
      <c r="E178" s="216" t="s">
        <v>1114</v>
      </c>
      <c r="F178" s="217" t="s">
        <v>1115</v>
      </c>
      <c r="G178" s="218" t="s">
        <v>236</v>
      </c>
      <c r="H178" s="219">
        <v>45.5</v>
      </c>
      <c r="I178" s="220"/>
      <c r="J178" s="221">
        <f>ROUND(I178*H178,2)</f>
        <v>0</v>
      </c>
      <c r="K178" s="217" t="s">
        <v>171</v>
      </c>
      <c r="L178" s="46"/>
      <c r="M178" s="222" t="s">
        <v>19</v>
      </c>
      <c r="N178" s="223" t="s">
        <v>42</v>
      </c>
      <c r="O178" s="87"/>
      <c r="P178" s="224">
        <f>O178*H178</f>
        <v>0</v>
      </c>
      <c r="Q178" s="224">
        <v>0</v>
      </c>
      <c r="R178" s="224">
        <f>Q178*H178</f>
        <v>0</v>
      </c>
      <c r="S178" s="224">
        <v>0.12</v>
      </c>
      <c r="T178" s="225">
        <f>S178*H178</f>
        <v>5.46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26" t="s">
        <v>172</v>
      </c>
      <c r="AT178" s="226" t="s">
        <v>167</v>
      </c>
      <c r="AU178" s="226" t="s">
        <v>173</v>
      </c>
      <c r="AY178" s="19" t="s">
        <v>163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19" t="s">
        <v>172</v>
      </c>
      <c r="BK178" s="227">
        <f>ROUND(I178*H178,2)</f>
        <v>0</v>
      </c>
      <c r="BL178" s="19" t="s">
        <v>172</v>
      </c>
      <c r="BM178" s="226" t="s">
        <v>1116</v>
      </c>
    </row>
    <row r="179" s="2" customFormat="1">
      <c r="A179" s="40"/>
      <c r="B179" s="41"/>
      <c r="C179" s="42"/>
      <c r="D179" s="228" t="s">
        <v>175</v>
      </c>
      <c r="E179" s="42"/>
      <c r="F179" s="229" t="s">
        <v>1117</v>
      </c>
      <c r="G179" s="42"/>
      <c r="H179" s="42"/>
      <c r="I179" s="230"/>
      <c r="J179" s="42"/>
      <c r="K179" s="42"/>
      <c r="L179" s="46"/>
      <c r="M179" s="231"/>
      <c r="N179" s="232"/>
      <c r="O179" s="87"/>
      <c r="P179" s="87"/>
      <c r="Q179" s="87"/>
      <c r="R179" s="87"/>
      <c r="S179" s="87"/>
      <c r="T179" s="88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175</v>
      </c>
      <c r="AU179" s="19" t="s">
        <v>173</v>
      </c>
    </row>
    <row r="180" s="16" customFormat="1">
      <c r="A180" s="16"/>
      <c r="B180" s="277"/>
      <c r="C180" s="278"/>
      <c r="D180" s="235" t="s">
        <v>177</v>
      </c>
      <c r="E180" s="279" t="s">
        <v>19</v>
      </c>
      <c r="F180" s="280" t="s">
        <v>1091</v>
      </c>
      <c r="G180" s="278"/>
      <c r="H180" s="279" t="s">
        <v>19</v>
      </c>
      <c r="I180" s="281"/>
      <c r="J180" s="278"/>
      <c r="K180" s="278"/>
      <c r="L180" s="282"/>
      <c r="M180" s="283"/>
      <c r="N180" s="284"/>
      <c r="O180" s="284"/>
      <c r="P180" s="284"/>
      <c r="Q180" s="284"/>
      <c r="R180" s="284"/>
      <c r="S180" s="284"/>
      <c r="T180" s="285"/>
      <c r="U180" s="16"/>
      <c r="V180" s="16"/>
      <c r="W180" s="16"/>
      <c r="X180" s="16"/>
      <c r="Y180" s="16"/>
      <c r="Z180" s="16"/>
      <c r="AA180" s="16"/>
      <c r="AB180" s="16"/>
      <c r="AC180" s="16"/>
      <c r="AD180" s="16"/>
      <c r="AE180" s="16"/>
      <c r="AT180" s="286" t="s">
        <v>177</v>
      </c>
      <c r="AU180" s="286" t="s">
        <v>173</v>
      </c>
      <c r="AV180" s="16" t="s">
        <v>76</v>
      </c>
      <c r="AW180" s="16" t="s">
        <v>31</v>
      </c>
      <c r="AX180" s="16" t="s">
        <v>69</v>
      </c>
      <c r="AY180" s="286" t="s">
        <v>163</v>
      </c>
    </row>
    <row r="181" s="13" customFormat="1">
      <c r="A181" s="13"/>
      <c r="B181" s="233"/>
      <c r="C181" s="234"/>
      <c r="D181" s="235" t="s">
        <v>177</v>
      </c>
      <c r="E181" s="236" t="s">
        <v>19</v>
      </c>
      <c r="F181" s="237" t="s">
        <v>1092</v>
      </c>
      <c r="G181" s="234"/>
      <c r="H181" s="238">
        <v>27.100000000000001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177</v>
      </c>
      <c r="AU181" s="244" t="s">
        <v>173</v>
      </c>
      <c r="AV181" s="13" t="s">
        <v>78</v>
      </c>
      <c r="AW181" s="13" t="s">
        <v>31</v>
      </c>
      <c r="AX181" s="13" t="s">
        <v>69</v>
      </c>
      <c r="AY181" s="244" t="s">
        <v>163</v>
      </c>
    </row>
    <row r="182" s="13" customFormat="1">
      <c r="A182" s="13"/>
      <c r="B182" s="233"/>
      <c r="C182" s="234"/>
      <c r="D182" s="235" t="s">
        <v>177</v>
      </c>
      <c r="E182" s="236" t="s">
        <v>19</v>
      </c>
      <c r="F182" s="237" t="s">
        <v>1093</v>
      </c>
      <c r="G182" s="234"/>
      <c r="H182" s="238">
        <v>9.0999999999999996</v>
      </c>
      <c r="I182" s="239"/>
      <c r="J182" s="234"/>
      <c r="K182" s="234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177</v>
      </c>
      <c r="AU182" s="244" t="s">
        <v>173</v>
      </c>
      <c r="AV182" s="13" t="s">
        <v>78</v>
      </c>
      <c r="AW182" s="13" t="s">
        <v>31</v>
      </c>
      <c r="AX182" s="13" t="s">
        <v>69</v>
      </c>
      <c r="AY182" s="244" t="s">
        <v>163</v>
      </c>
    </row>
    <row r="183" s="13" customFormat="1">
      <c r="A183" s="13"/>
      <c r="B183" s="233"/>
      <c r="C183" s="234"/>
      <c r="D183" s="235" t="s">
        <v>177</v>
      </c>
      <c r="E183" s="236" t="s">
        <v>19</v>
      </c>
      <c r="F183" s="237" t="s">
        <v>1094</v>
      </c>
      <c r="G183" s="234"/>
      <c r="H183" s="238">
        <v>2.5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177</v>
      </c>
      <c r="AU183" s="244" t="s">
        <v>173</v>
      </c>
      <c r="AV183" s="13" t="s">
        <v>78</v>
      </c>
      <c r="AW183" s="13" t="s">
        <v>31</v>
      </c>
      <c r="AX183" s="13" t="s">
        <v>69</v>
      </c>
      <c r="AY183" s="244" t="s">
        <v>163</v>
      </c>
    </row>
    <row r="184" s="13" customFormat="1">
      <c r="A184" s="13"/>
      <c r="B184" s="233"/>
      <c r="C184" s="234"/>
      <c r="D184" s="235" t="s">
        <v>177</v>
      </c>
      <c r="E184" s="236" t="s">
        <v>19</v>
      </c>
      <c r="F184" s="237" t="s">
        <v>1095</v>
      </c>
      <c r="G184" s="234"/>
      <c r="H184" s="238">
        <v>1.5</v>
      </c>
      <c r="I184" s="239"/>
      <c r="J184" s="234"/>
      <c r="K184" s="234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177</v>
      </c>
      <c r="AU184" s="244" t="s">
        <v>173</v>
      </c>
      <c r="AV184" s="13" t="s">
        <v>78</v>
      </c>
      <c r="AW184" s="13" t="s">
        <v>31</v>
      </c>
      <c r="AX184" s="13" t="s">
        <v>69</v>
      </c>
      <c r="AY184" s="244" t="s">
        <v>163</v>
      </c>
    </row>
    <row r="185" s="13" customFormat="1">
      <c r="A185" s="13"/>
      <c r="B185" s="233"/>
      <c r="C185" s="234"/>
      <c r="D185" s="235" t="s">
        <v>177</v>
      </c>
      <c r="E185" s="236" t="s">
        <v>19</v>
      </c>
      <c r="F185" s="237" t="s">
        <v>1096</v>
      </c>
      <c r="G185" s="234"/>
      <c r="H185" s="238">
        <v>1.5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177</v>
      </c>
      <c r="AU185" s="244" t="s">
        <v>173</v>
      </c>
      <c r="AV185" s="13" t="s">
        <v>78</v>
      </c>
      <c r="AW185" s="13" t="s">
        <v>31</v>
      </c>
      <c r="AX185" s="13" t="s">
        <v>69</v>
      </c>
      <c r="AY185" s="244" t="s">
        <v>163</v>
      </c>
    </row>
    <row r="186" s="13" customFormat="1">
      <c r="A186" s="13"/>
      <c r="B186" s="233"/>
      <c r="C186" s="234"/>
      <c r="D186" s="235" t="s">
        <v>177</v>
      </c>
      <c r="E186" s="236" t="s">
        <v>19</v>
      </c>
      <c r="F186" s="237" t="s">
        <v>1097</v>
      </c>
      <c r="G186" s="234"/>
      <c r="H186" s="238">
        <v>2.5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177</v>
      </c>
      <c r="AU186" s="244" t="s">
        <v>173</v>
      </c>
      <c r="AV186" s="13" t="s">
        <v>78</v>
      </c>
      <c r="AW186" s="13" t="s">
        <v>31</v>
      </c>
      <c r="AX186" s="13" t="s">
        <v>69</v>
      </c>
      <c r="AY186" s="244" t="s">
        <v>163</v>
      </c>
    </row>
    <row r="187" s="13" customFormat="1">
      <c r="A187" s="13"/>
      <c r="B187" s="233"/>
      <c r="C187" s="234"/>
      <c r="D187" s="235" t="s">
        <v>177</v>
      </c>
      <c r="E187" s="236" t="s">
        <v>19</v>
      </c>
      <c r="F187" s="237" t="s">
        <v>1098</v>
      </c>
      <c r="G187" s="234"/>
      <c r="H187" s="238">
        <v>1.3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177</v>
      </c>
      <c r="AU187" s="244" t="s">
        <v>173</v>
      </c>
      <c r="AV187" s="13" t="s">
        <v>78</v>
      </c>
      <c r="AW187" s="13" t="s">
        <v>31</v>
      </c>
      <c r="AX187" s="13" t="s">
        <v>69</v>
      </c>
      <c r="AY187" s="244" t="s">
        <v>163</v>
      </c>
    </row>
    <row r="188" s="14" customFormat="1">
      <c r="A188" s="14"/>
      <c r="B188" s="245"/>
      <c r="C188" s="246"/>
      <c r="D188" s="235" t="s">
        <v>177</v>
      </c>
      <c r="E188" s="247" t="s">
        <v>19</v>
      </c>
      <c r="F188" s="248" t="s">
        <v>179</v>
      </c>
      <c r="G188" s="246"/>
      <c r="H188" s="249">
        <v>45.5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177</v>
      </c>
      <c r="AU188" s="255" t="s">
        <v>173</v>
      </c>
      <c r="AV188" s="14" t="s">
        <v>173</v>
      </c>
      <c r="AW188" s="14" t="s">
        <v>31</v>
      </c>
      <c r="AX188" s="14" t="s">
        <v>69</v>
      </c>
      <c r="AY188" s="255" t="s">
        <v>163</v>
      </c>
    </row>
    <row r="189" s="15" customFormat="1">
      <c r="A189" s="15"/>
      <c r="B189" s="256"/>
      <c r="C189" s="257"/>
      <c r="D189" s="235" t="s">
        <v>177</v>
      </c>
      <c r="E189" s="258" t="s">
        <v>19</v>
      </c>
      <c r="F189" s="259" t="s">
        <v>210</v>
      </c>
      <c r="G189" s="257"/>
      <c r="H189" s="260">
        <v>45.5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177</v>
      </c>
      <c r="AU189" s="266" t="s">
        <v>173</v>
      </c>
      <c r="AV189" s="15" t="s">
        <v>172</v>
      </c>
      <c r="AW189" s="15" t="s">
        <v>31</v>
      </c>
      <c r="AX189" s="15" t="s">
        <v>76</v>
      </c>
      <c r="AY189" s="266" t="s">
        <v>163</v>
      </c>
    </row>
    <row r="190" s="2" customFormat="1" ht="24.15" customHeight="1">
      <c r="A190" s="40"/>
      <c r="B190" s="41"/>
      <c r="C190" s="215" t="s">
        <v>240</v>
      </c>
      <c r="D190" s="215" t="s">
        <v>167</v>
      </c>
      <c r="E190" s="216" t="s">
        <v>1118</v>
      </c>
      <c r="F190" s="217" t="s">
        <v>1119</v>
      </c>
      <c r="G190" s="218" t="s">
        <v>236</v>
      </c>
      <c r="H190" s="219">
        <v>2.7000000000000002</v>
      </c>
      <c r="I190" s="220"/>
      <c r="J190" s="221">
        <f>ROUND(I190*H190,2)</f>
        <v>0</v>
      </c>
      <c r="K190" s="217" t="s">
        <v>171</v>
      </c>
      <c r="L190" s="46"/>
      <c r="M190" s="222" t="s">
        <v>19</v>
      </c>
      <c r="N190" s="223" t="s">
        <v>42</v>
      </c>
      <c r="O190" s="87"/>
      <c r="P190" s="224">
        <f>O190*H190</f>
        <v>0</v>
      </c>
      <c r="Q190" s="224">
        <v>0</v>
      </c>
      <c r="R190" s="224">
        <f>Q190*H190</f>
        <v>0</v>
      </c>
      <c r="S190" s="224">
        <v>0.034000000000000002</v>
      </c>
      <c r="T190" s="225">
        <f>S190*H190</f>
        <v>0.091800000000000007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26" t="s">
        <v>172</v>
      </c>
      <c r="AT190" s="226" t="s">
        <v>167</v>
      </c>
      <c r="AU190" s="226" t="s">
        <v>173</v>
      </c>
      <c r="AY190" s="19" t="s">
        <v>163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19" t="s">
        <v>172</v>
      </c>
      <c r="BK190" s="227">
        <f>ROUND(I190*H190,2)</f>
        <v>0</v>
      </c>
      <c r="BL190" s="19" t="s">
        <v>172</v>
      </c>
      <c r="BM190" s="226" t="s">
        <v>1120</v>
      </c>
    </row>
    <row r="191" s="2" customFormat="1">
      <c r="A191" s="40"/>
      <c r="B191" s="41"/>
      <c r="C191" s="42"/>
      <c r="D191" s="228" t="s">
        <v>175</v>
      </c>
      <c r="E191" s="42"/>
      <c r="F191" s="229" t="s">
        <v>1121</v>
      </c>
      <c r="G191" s="42"/>
      <c r="H191" s="42"/>
      <c r="I191" s="230"/>
      <c r="J191" s="42"/>
      <c r="K191" s="42"/>
      <c r="L191" s="46"/>
      <c r="M191" s="231"/>
      <c r="N191" s="232"/>
      <c r="O191" s="87"/>
      <c r="P191" s="87"/>
      <c r="Q191" s="87"/>
      <c r="R191" s="87"/>
      <c r="S191" s="87"/>
      <c r="T191" s="88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175</v>
      </c>
      <c r="AU191" s="19" t="s">
        <v>173</v>
      </c>
    </row>
    <row r="192" s="16" customFormat="1">
      <c r="A192" s="16"/>
      <c r="B192" s="277"/>
      <c r="C192" s="278"/>
      <c r="D192" s="235" t="s">
        <v>177</v>
      </c>
      <c r="E192" s="279" t="s">
        <v>19</v>
      </c>
      <c r="F192" s="280" t="s">
        <v>1122</v>
      </c>
      <c r="G192" s="278"/>
      <c r="H192" s="279" t="s">
        <v>19</v>
      </c>
      <c r="I192" s="281"/>
      <c r="J192" s="278"/>
      <c r="K192" s="278"/>
      <c r="L192" s="282"/>
      <c r="M192" s="283"/>
      <c r="N192" s="284"/>
      <c r="O192" s="284"/>
      <c r="P192" s="284"/>
      <c r="Q192" s="284"/>
      <c r="R192" s="284"/>
      <c r="S192" s="284"/>
      <c r="T192" s="285"/>
      <c r="U192" s="16"/>
      <c r="V192" s="16"/>
      <c r="W192" s="16"/>
      <c r="X192" s="16"/>
      <c r="Y192" s="16"/>
      <c r="Z192" s="16"/>
      <c r="AA192" s="16"/>
      <c r="AB192" s="16"/>
      <c r="AC192" s="16"/>
      <c r="AD192" s="16"/>
      <c r="AE192" s="16"/>
      <c r="AT192" s="286" t="s">
        <v>177</v>
      </c>
      <c r="AU192" s="286" t="s">
        <v>173</v>
      </c>
      <c r="AV192" s="16" t="s">
        <v>76</v>
      </c>
      <c r="AW192" s="16" t="s">
        <v>31</v>
      </c>
      <c r="AX192" s="16" t="s">
        <v>69</v>
      </c>
      <c r="AY192" s="286" t="s">
        <v>163</v>
      </c>
    </row>
    <row r="193" s="13" customFormat="1">
      <c r="A193" s="13"/>
      <c r="B193" s="233"/>
      <c r="C193" s="234"/>
      <c r="D193" s="235" t="s">
        <v>177</v>
      </c>
      <c r="E193" s="236" t="s">
        <v>19</v>
      </c>
      <c r="F193" s="237" t="s">
        <v>1123</v>
      </c>
      <c r="G193" s="234"/>
      <c r="H193" s="238">
        <v>2.7000000000000002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177</v>
      </c>
      <c r="AU193" s="244" t="s">
        <v>173</v>
      </c>
      <c r="AV193" s="13" t="s">
        <v>78</v>
      </c>
      <c r="AW193" s="13" t="s">
        <v>31</v>
      </c>
      <c r="AX193" s="13" t="s">
        <v>69</v>
      </c>
      <c r="AY193" s="244" t="s">
        <v>163</v>
      </c>
    </row>
    <row r="194" s="14" customFormat="1">
      <c r="A194" s="14"/>
      <c r="B194" s="245"/>
      <c r="C194" s="246"/>
      <c r="D194" s="235" t="s">
        <v>177</v>
      </c>
      <c r="E194" s="247" t="s">
        <v>19</v>
      </c>
      <c r="F194" s="248" t="s">
        <v>179</v>
      </c>
      <c r="G194" s="246"/>
      <c r="H194" s="249">
        <v>2.7000000000000002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177</v>
      </c>
      <c r="AU194" s="255" t="s">
        <v>173</v>
      </c>
      <c r="AV194" s="14" t="s">
        <v>173</v>
      </c>
      <c r="AW194" s="14" t="s">
        <v>31</v>
      </c>
      <c r="AX194" s="14" t="s">
        <v>76</v>
      </c>
      <c r="AY194" s="255" t="s">
        <v>163</v>
      </c>
    </row>
    <row r="195" s="2" customFormat="1" ht="24.15" customHeight="1">
      <c r="A195" s="40"/>
      <c r="B195" s="41"/>
      <c r="C195" s="215" t="s">
        <v>247</v>
      </c>
      <c r="D195" s="215" t="s">
        <v>167</v>
      </c>
      <c r="E195" s="216" t="s">
        <v>1124</v>
      </c>
      <c r="F195" s="217" t="s">
        <v>1125</v>
      </c>
      <c r="G195" s="218" t="s">
        <v>236</v>
      </c>
      <c r="H195" s="219">
        <v>4.5</v>
      </c>
      <c r="I195" s="220"/>
      <c r="J195" s="221">
        <f>ROUND(I195*H195,2)</f>
        <v>0</v>
      </c>
      <c r="K195" s="217" t="s">
        <v>171</v>
      </c>
      <c r="L195" s="46"/>
      <c r="M195" s="222" t="s">
        <v>19</v>
      </c>
      <c r="N195" s="223" t="s">
        <v>42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0.048000000000000001</v>
      </c>
      <c r="T195" s="225">
        <f>S195*H195</f>
        <v>0.216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172</v>
      </c>
      <c r="AT195" s="226" t="s">
        <v>167</v>
      </c>
      <c r="AU195" s="226" t="s">
        <v>173</v>
      </c>
      <c r="AY195" s="19" t="s">
        <v>163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172</v>
      </c>
      <c r="BK195" s="227">
        <f>ROUND(I195*H195,2)</f>
        <v>0</v>
      </c>
      <c r="BL195" s="19" t="s">
        <v>172</v>
      </c>
      <c r="BM195" s="226" t="s">
        <v>1126</v>
      </c>
    </row>
    <row r="196" s="2" customFormat="1">
      <c r="A196" s="40"/>
      <c r="B196" s="41"/>
      <c r="C196" s="42"/>
      <c r="D196" s="228" t="s">
        <v>175</v>
      </c>
      <c r="E196" s="42"/>
      <c r="F196" s="229" t="s">
        <v>1127</v>
      </c>
      <c r="G196" s="42"/>
      <c r="H196" s="42"/>
      <c r="I196" s="230"/>
      <c r="J196" s="42"/>
      <c r="K196" s="42"/>
      <c r="L196" s="46"/>
      <c r="M196" s="231"/>
      <c r="N196" s="232"/>
      <c r="O196" s="87"/>
      <c r="P196" s="87"/>
      <c r="Q196" s="87"/>
      <c r="R196" s="87"/>
      <c r="S196" s="87"/>
      <c r="T196" s="88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175</v>
      </c>
      <c r="AU196" s="19" t="s">
        <v>173</v>
      </c>
    </row>
    <row r="197" s="16" customFormat="1">
      <c r="A197" s="16"/>
      <c r="B197" s="277"/>
      <c r="C197" s="278"/>
      <c r="D197" s="235" t="s">
        <v>177</v>
      </c>
      <c r="E197" s="279" t="s">
        <v>19</v>
      </c>
      <c r="F197" s="280" t="s">
        <v>1122</v>
      </c>
      <c r="G197" s="278"/>
      <c r="H197" s="279" t="s">
        <v>19</v>
      </c>
      <c r="I197" s="281"/>
      <c r="J197" s="278"/>
      <c r="K197" s="278"/>
      <c r="L197" s="282"/>
      <c r="M197" s="283"/>
      <c r="N197" s="284"/>
      <c r="O197" s="284"/>
      <c r="P197" s="284"/>
      <c r="Q197" s="284"/>
      <c r="R197" s="284"/>
      <c r="S197" s="284"/>
      <c r="T197" s="285"/>
      <c r="U197" s="16"/>
      <c r="V197" s="16"/>
      <c r="W197" s="16"/>
      <c r="X197" s="16"/>
      <c r="Y197" s="16"/>
      <c r="Z197" s="16"/>
      <c r="AA197" s="16"/>
      <c r="AB197" s="16"/>
      <c r="AC197" s="16"/>
      <c r="AD197" s="16"/>
      <c r="AE197" s="16"/>
      <c r="AT197" s="286" t="s">
        <v>177</v>
      </c>
      <c r="AU197" s="286" t="s">
        <v>173</v>
      </c>
      <c r="AV197" s="16" t="s">
        <v>76</v>
      </c>
      <c r="AW197" s="16" t="s">
        <v>31</v>
      </c>
      <c r="AX197" s="16" t="s">
        <v>69</v>
      </c>
      <c r="AY197" s="286" t="s">
        <v>163</v>
      </c>
    </row>
    <row r="198" s="13" customFormat="1">
      <c r="A198" s="13"/>
      <c r="B198" s="233"/>
      <c r="C198" s="234"/>
      <c r="D198" s="235" t="s">
        <v>177</v>
      </c>
      <c r="E198" s="236" t="s">
        <v>19</v>
      </c>
      <c r="F198" s="237" t="s">
        <v>1128</v>
      </c>
      <c r="G198" s="234"/>
      <c r="H198" s="238">
        <v>4.5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177</v>
      </c>
      <c r="AU198" s="244" t="s">
        <v>173</v>
      </c>
      <c r="AV198" s="13" t="s">
        <v>78</v>
      </c>
      <c r="AW198" s="13" t="s">
        <v>31</v>
      </c>
      <c r="AX198" s="13" t="s">
        <v>69</v>
      </c>
      <c r="AY198" s="244" t="s">
        <v>163</v>
      </c>
    </row>
    <row r="199" s="14" customFormat="1">
      <c r="A199" s="14"/>
      <c r="B199" s="245"/>
      <c r="C199" s="246"/>
      <c r="D199" s="235" t="s">
        <v>177</v>
      </c>
      <c r="E199" s="247" t="s">
        <v>19</v>
      </c>
      <c r="F199" s="248" t="s">
        <v>179</v>
      </c>
      <c r="G199" s="246"/>
      <c r="H199" s="249">
        <v>4.5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177</v>
      </c>
      <c r="AU199" s="255" t="s">
        <v>173</v>
      </c>
      <c r="AV199" s="14" t="s">
        <v>173</v>
      </c>
      <c r="AW199" s="14" t="s">
        <v>31</v>
      </c>
      <c r="AX199" s="14" t="s">
        <v>76</v>
      </c>
      <c r="AY199" s="255" t="s">
        <v>163</v>
      </c>
    </row>
    <row r="200" s="2" customFormat="1" ht="24.15" customHeight="1">
      <c r="A200" s="40"/>
      <c r="B200" s="41"/>
      <c r="C200" s="215" t="s">
        <v>165</v>
      </c>
      <c r="D200" s="215" t="s">
        <v>167</v>
      </c>
      <c r="E200" s="216" t="s">
        <v>1129</v>
      </c>
      <c r="F200" s="217" t="s">
        <v>1130</v>
      </c>
      <c r="G200" s="218" t="s">
        <v>236</v>
      </c>
      <c r="H200" s="219">
        <v>8</v>
      </c>
      <c r="I200" s="220"/>
      <c r="J200" s="221">
        <f>ROUND(I200*H200,2)</f>
        <v>0</v>
      </c>
      <c r="K200" s="217" t="s">
        <v>171</v>
      </c>
      <c r="L200" s="46"/>
      <c r="M200" s="222" t="s">
        <v>19</v>
      </c>
      <c r="N200" s="223" t="s">
        <v>42</v>
      </c>
      <c r="O200" s="87"/>
      <c r="P200" s="224">
        <f>O200*H200</f>
        <v>0</v>
      </c>
      <c r="Q200" s="224">
        <v>0</v>
      </c>
      <c r="R200" s="224">
        <f>Q200*H200</f>
        <v>0</v>
      </c>
      <c r="S200" s="224">
        <v>0.087999999999999995</v>
      </c>
      <c r="T200" s="225">
        <f>S200*H200</f>
        <v>0.70399999999999996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26" t="s">
        <v>172</v>
      </c>
      <c r="AT200" s="226" t="s">
        <v>167</v>
      </c>
      <c r="AU200" s="226" t="s">
        <v>173</v>
      </c>
      <c r="AY200" s="19" t="s">
        <v>163</v>
      </c>
      <c r="BE200" s="227">
        <f>IF(N200="základní",J200,0)</f>
        <v>0</v>
      </c>
      <c r="BF200" s="227">
        <f>IF(N200="snížená",J200,0)</f>
        <v>0</v>
      </c>
      <c r="BG200" s="227">
        <f>IF(N200="zákl. přenesená",J200,0)</f>
        <v>0</v>
      </c>
      <c r="BH200" s="227">
        <f>IF(N200="sníž. přenesená",J200,0)</f>
        <v>0</v>
      </c>
      <c r="BI200" s="227">
        <f>IF(N200="nulová",J200,0)</f>
        <v>0</v>
      </c>
      <c r="BJ200" s="19" t="s">
        <v>172</v>
      </c>
      <c r="BK200" s="227">
        <f>ROUND(I200*H200,2)</f>
        <v>0</v>
      </c>
      <c r="BL200" s="19" t="s">
        <v>172</v>
      </c>
      <c r="BM200" s="226" t="s">
        <v>1131</v>
      </c>
    </row>
    <row r="201" s="2" customFormat="1">
      <c r="A201" s="40"/>
      <c r="B201" s="41"/>
      <c r="C201" s="42"/>
      <c r="D201" s="228" t="s">
        <v>175</v>
      </c>
      <c r="E201" s="42"/>
      <c r="F201" s="229" t="s">
        <v>1132</v>
      </c>
      <c r="G201" s="42"/>
      <c r="H201" s="42"/>
      <c r="I201" s="230"/>
      <c r="J201" s="42"/>
      <c r="K201" s="42"/>
      <c r="L201" s="46"/>
      <c r="M201" s="231"/>
      <c r="N201" s="232"/>
      <c r="O201" s="87"/>
      <c r="P201" s="87"/>
      <c r="Q201" s="87"/>
      <c r="R201" s="87"/>
      <c r="S201" s="87"/>
      <c r="T201" s="88"/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T201" s="19" t="s">
        <v>175</v>
      </c>
      <c r="AU201" s="19" t="s">
        <v>173</v>
      </c>
    </row>
    <row r="202" s="16" customFormat="1">
      <c r="A202" s="16"/>
      <c r="B202" s="277"/>
      <c r="C202" s="278"/>
      <c r="D202" s="235" t="s">
        <v>177</v>
      </c>
      <c r="E202" s="279" t="s">
        <v>19</v>
      </c>
      <c r="F202" s="280" t="s">
        <v>1122</v>
      </c>
      <c r="G202" s="278"/>
      <c r="H202" s="279" t="s">
        <v>19</v>
      </c>
      <c r="I202" s="281"/>
      <c r="J202" s="278"/>
      <c r="K202" s="278"/>
      <c r="L202" s="282"/>
      <c r="M202" s="283"/>
      <c r="N202" s="284"/>
      <c r="O202" s="284"/>
      <c r="P202" s="284"/>
      <c r="Q202" s="284"/>
      <c r="R202" s="284"/>
      <c r="S202" s="284"/>
      <c r="T202" s="285"/>
      <c r="U202" s="16"/>
      <c r="V202" s="16"/>
      <c r="W202" s="16"/>
      <c r="X202" s="16"/>
      <c r="Y202" s="16"/>
      <c r="Z202" s="16"/>
      <c r="AA202" s="16"/>
      <c r="AB202" s="16"/>
      <c r="AC202" s="16"/>
      <c r="AD202" s="16"/>
      <c r="AE202" s="16"/>
      <c r="AT202" s="286" t="s">
        <v>177</v>
      </c>
      <c r="AU202" s="286" t="s">
        <v>173</v>
      </c>
      <c r="AV202" s="16" t="s">
        <v>76</v>
      </c>
      <c r="AW202" s="16" t="s">
        <v>31</v>
      </c>
      <c r="AX202" s="16" t="s">
        <v>69</v>
      </c>
      <c r="AY202" s="286" t="s">
        <v>163</v>
      </c>
    </row>
    <row r="203" s="13" customFormat="1">
      <c r="A203" s="13"/>
      <c r="B203" s="233"/>
      <c r="C203" s="234"/>
      <c r="D203" s="235" t="s">
        <v>177</v>
      </c>
      <c r="E203" s="236" t="s">
        <v>19</v>
      </c>
      <c r="F203" s="237" t="s">
        <v>1133</v>
      </c>
      <c r="G203" s="234"/>
      <c r="H203" s="238">
        <v>3.2000000000000002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177</v>
      </c>
      <c r="AU203" s="244" t="s">
        <v>173</v>
      </c>
      <c r="AV203" s="13" t="s">
        <v>78</v>
      </c>
      <c r="AW203" s="13" t="s">
        <v>31</v>
      </c>
      <c r="AX203" s="13" t="s">
        <v>69</v>
      </c>
      <c r="AY203" s="244" t="s">
        <v>163</v>
      </c>
    </row>
    <row r="204" s="14" customFormat="1">
      <c r="A204" s="14"/>
      <c r="B204" s="245"/>
      <c r="C204" s="246"/>
      <c r="D204" s="235" t="s">
        <v>177</v>
      </c>
      <c r="E204" s="247" t="s">
        <v>19</v>
      </c>
      <c r="F204" s="248" t="s">
        <v>179</v>
      </c>
      <c r="G204" s="246"/>
      <c r="H204" s="249">
        <v>3.2000000000000002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177</v>
      </c>
      <c r="AU204" s="255" t="s">
        <v>173</v>
      </c>
      <c r="AV204" s="14" t="s">
        <v>173</v>
      </c>
      <c r="AW204" s="14" t="s">
        <v>31</v>
      </c>
      <c r="AX204" s="14" t="s">
        <v>69</v>
      </c>
      <c r="AY204" s="255" t="s">
        <v>163</v>
      </c>
    </row>
    <row r="205" s="13" customFormat="1">
      <c r="A205" s="13"/>
      <c r="B205" s="233"/>
      <c r="C205" s="234"/>
      <c r="D205" s="235" t="s">
        <v>177</v>
      </c>
      <c r="E205" s="236" t="s">
        <v>19</v>
      </c>
      <c r="F205" s="237" t="s">
        <v>1134</v>
      </c>
      <c r="G205" s="234"/>
      <c r="H205" s="238">
        <v>3.6000000000000001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177</v>
      </c>
      <c r="AU205" s="244" t="s">
        <v>173</v>
      </c>
      <c r="AV205" s="13" t="s">
        <v>78</v>
      </c>
      <c r="AW205" s="13" t="s">
        <v>31</v>
      </c>
      <c r="AX205" s="13" t="s">
        <v>69</v>
      </c>
      <c r="AY205" s="244" t="s">
        <v>163</v>
      </c>
    </row>
    <row r="206" s="14" customFormat="1">
      <c r="A206" s="14"/>
      <c r="B206" s="245"/>
      <c r="C206" s="246"/>
      <c r="D206" s="235" t="s">
        <v>177</v>
      </c>
      <c r="E206" s="247" t="s">
        <v>19</v>
      </c>
      <c r="F206" s="248" t="s">
        <v>179</v>
      </c>
      <c r="G206" s="246"/>
      <c r="H206" s="249">
        <v>3.6000000000000001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177</v>
      </c>
      <c r="AU206" s="255" t="s">
        <v>173</v>
      </c>
      <c r="AV206" s="14" t="s">
        <v>173</v>
      </c>
      <c r="AW206" s="14" t="s">
        <v>31</v>
      </c>
      <c r="AX206" s="14" t="s">
        <v>69</v>
      </c>
      <c r="AY206" s="255" t="s">
        <v>163</v>
      </c>
    </row>
    <row r="207" s="13" customFormat="1">
      <c r="A207" s="13"/>
      <c r="B207" s="233"/>
      <c r="C207" s="234"/>
      <c r="D207" s="235" t="s">
        <v>177</v>
      </c>
      <c r="E207" s="236" t="s">
        <v>19</v>
      </c>
      <c r="F207" s="237" t="s">
        <v>1135</v>
      </c>
      <c r="G207" s="234"/>
      <c r="H207" s="238">
        <v>1.2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4" t="s">
        <v>177</v>
      </c>
      <c r="AU207" s="244" t="s">
        <v>173</v>
      </c>
      <c r="AV207" s="13" t="s">
        <v>78</v>
      </c>
      <c r="AW207" s="13" t="s">
        <v>31</v>
      </c>
      <c r="AX207" s="13" t="s">
        <v>69</v>
      </c>
      <c r="AY207" s="244" t="s">
        <v>163</v>
      </c>
    </row>
    <row r="208" s="14" customFormat="1">
      <c r="A208" s="14"/>
      <c r="B208" s="245"/>
      <c r="C208" s="246"/>
      <c r="D208" s="235" t="s">
        <v>177</v>
      </c>
      <c r="E208" s="247" t="s">
        <v>19</v>
      </c>
      <c r="F208" s="248" t="s">
        <v>179</v>
      </c>
      <c r="G208" s="246"/>
      <c r="H208" s="249">
        <v>1.2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177</v>
      </c>
      <c r="AU208" s="255" t="s">
        <v>173</v>
      </c>
      <c r="AV208" s="14" t="s">
        <v>173</v>
      </c>
      <c r="AW208" s="14" t="s">
        <v>31</v>
      </c>
      <c r="AX208" s="14" t="s">
        <v>69</v>
      </c>
      <c r="AY208" s="255" t="s">
        <v>163</v>
      </c>
    </row>
    <row r="209" s="15" customFormat="1">
      <c r="A209" s="15"/>
      <c r="B209" s="256"/>
      <c r="C209" s="257"/>
      <c r="D209" s="235" t="s">
        <v>177</v>
      </c>
      <c r="E209" s="258" t="s">
        <v>19</v>
      </c>
      <c r="F209" s="259" t="s">
        <v>210</v>
      </c>
      <c r="G209" s="257"/>
      <c r="H209" s="260">
        <v>8</v>
      </c>
      <c r="I209" s="261"/>
      <c r="J209" s="257"/>
      <c r="K209" s="257"/>
      <c r="L209" s="262"/>
      <c r="M209" s="263"/>
      <c r="N209" s="264"/>
      <c r="O209" s="264"/>
      <c r="P209" s="264"/>
      <c r="Q209" s="264"/>
      <c r="R209" s="264"/>
      <c r="S209" s="264"/>
      <c r="T209" s="265"/>
      <c r="U209" s="15"/>
      <c r="V209" s="15"/>
      <c r="W209" s="15"/>
      <c r="X209" s="15"/>
      <c r="Y209" s="15"/>
      <c r="Z209" s="15"/>
      <c r="AA209" s="15"/>
      <c r="AB209" s="15"/>
      <c r="AC209" s="15"/>
      <c r="AD209" s="15"/>
      <c r="AE209" s="15"/>
      <c r="AT209" s="266" t="s">
        <v>177</v>
      </c>
      <c r="AU209" s="266" t="s">
        <v>173</v>
      </c>
      <c r="AV209" s="15" t="s">
        <v>172</v>
      </c>
      <c r="AW209" s="15" t="s">
        <v>31</v>
      </c>
      <c r="AX209" s="15" t="s">
        <v>76</v>
      </c>
      <c r="AY209" s="266" t="s">
        <v>163</v>
      </c>
    </row>
    <row r="210" s="2" customFormat="1" ht="24.15" customHeight="1">
      <c r="A210" s="40"/>
      <c r="B210" s="41"/>
      <c r="C210" s="215" t="s">
        <v>262</v>
      </c>
      <c r="D210" s="215" t="s">
        <v>167</v>
      </c>
      <c r="E210" s="216" t="s">
        <v>1136</v>
      </c>
      <c r="F210" s="217" t="s">
        <v>1137</v>
      </c>
      <c r="G210" s="218" t="s">
        <v>236</v>
      </c>
      <c r="H210" s="219">
        <v>2.4750000000000001</v>
      </c>
      <c r="I210" s="220"/>
      <c r="J210" s="221">
        <f>ROUND(I210*H210,2)</f>
        <v>0</v>
      </c>
      <c r="K210" s="217" t="s">
        <v>171</v>
      </c>
      <c r="L210" s="46"/>
      <c r="M210" s="222" t="s">
        <v>19</v>
      </c>
      <c r="N210" s="223" t="s">
        <v>42</v>
      </c>
      <c r="O210" s="87"/>
      <c r="P210" s="224">
        <f>O210*H210</f>
        <v>0</v>
      </c>
      <c r="Q210" s="224">
        <v>0</v>
      </c>
      <c r="R210" s="224">
        <f>Q210*H210</f>
        <v>0</v>
      </c>
      <c r="S210" s="224">
        <v>0.067000000000000004</v>
      </c>
      <c r="T210" s="225">
        <f>S210*H210</f>
        <v>0.16582500000000003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172</v>
      </c>
      <c r="AT210" s="226" t="s">
        <v>167</v>
      </c>
      <c r="AU210" s="226" t="s">
        <v>173</v>
      </c>
      <c r="AY210" s="19" t="s">
        <v>163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172</v>
      </c>
      <c r="BK210" s="227">
        <f>ROUND(I210*H210,2)</f>
        <v>0</v>
      </c>
      <c r="BL210" s="19" t="s">
        <v>172</v>
      </c>
      <c r="BM210" s="226" t="s">
        <v>1138</v>
      </c>
    </row>
    <row r="211" s="2" customFormat="1">
      <c r="A211" s="40"/>
      <c r="B211" s="41"/>
      <c r="C211" s="42"/>
      <c r="D211" s="228" t="s">
        <v>175</v>
      </c>
      <c r="E211" s="42"/>
      <c r="F211" s="229" t="s">
        <v>1139</v>
      </c>
      <c r="G211" s="42"/>
      <c r="H211" s="42"/>
      <c r="I211" s="230"/>
      <c r="J211" s="42"/>
      <c r="K211" s="42"/>
      <c r="L211" s="46"/>
      <c r="M211" s="231"/>
      <c r="N211" s="232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175</v>
      </c>
      <c r="AU211" s="19" t="s">
        <v>173</v>
      </c>
    </row>
    <row r="212" s="13" customFormat="1">
      <c r="A212" s="13"/>
      <c r="B212" s="233"/>
      <c r="C212" s="234"/>
      <c r="D212" s="235" t="s">
        <v>177</v>
      </c>
      <c r="E212" s="236" t="s">
        <v>19</v>
      </c>
      <c r="F212" s="237" t="s">
        <v>1140</v>
      </c>
      <c r="G212" s="234"/>
      <c r="H212" s="238">
        <v>2.4750000000000001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177</v>
      </c>
      <c r="AU212" s="244" t="s">
        <v>173</v>
      </c>
      <c r="AV212" s="13" t="s">
        <v>78</v>
      </c>
      <c r="AW212" s="13" t="s">
        <v>31</v>
      </c>
      <c r="AX212" s="13" t="s">
        <v>69</v>
      </c>
      <c r="AY212" s="244" t="s">
        <v>163</v>
      </c>
    </row>
    <row r="213" s="14" customFormat="1">
      <c r="A213" s="14"/>
      <c r="B213" s="245"/>
      <c r="C213" s="246"/>
      <c r="D213" s="235" t="s">
        <v>177</v>
      </c>
      <c r="E213" s="247" t="s">
        <v>19</v>
      </c>
      <c r="F213" s="248" t="s">
        <v>179</v>
      </c>
      <c r="G213" s="246"/>
      <c r="H213" s="249">
        <v>2.4750000000000001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177</v>
      </c>
      <c r="AU213" s="255" t="s">
        <v>173</v>
      </c>
      <c r="AV213" s="14" t="s">
        <v>173</v>
      </c>
      <c r="AW213" s="14" t="s">
        <v>31</v>
      </c>
      <c r="AX213" s="14" t="s">
        <v>76</v>
      </c>
      <c r="AY213" s="255" t="s">
        <v>163</v>
      </c>
    </row>
    <row r="214" s="12" customFormat="1" ht="20.88" customHeight="1">
      <c r="A214" s="12"/>
      <c r="B214" s="199"/>
      <c r="C214" s="200"/>
      <c r="D214" s="201" t="s">
        <v>68</v>
      </c>
      <c r="E214" s="213" t="s">
        <v>773</v>
      </c>
      <c r="F214" s="213" t="s">
        <v>1141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SUM(P215:P254)</f>
        <v>0</v>
      </c>
      <c r="Q214" s="207"/>
      <c r="R214" s="208">
        <f>SUM(R215:R254)</f>
        <v>0</v>
      </c>
      <c r="S214" s="207"/>
      <c r="T214" s="209">
        <f>SUM(T215:T254)</f>
        <v>16.509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76</v>
      </c>
      <c r="AT214" s="211" t="s">
        <v>68</v>
      </c>
      <c r="AU214" s="211" t="s">
        <v>78</v>
      </c>
      <c r="AY214" s="210" t="s">
        <v>163</v>
      </c>
      <c r="BK214" s="212">
        <f>SUM(BK215:BK254)</f>
        <v>0</v>
      </c>
    </row>
    <row r="215" s="2" customFormat="1" ht="24.15" customHeight="1">
      <c r="A215" s="40"/>
      <c r="B215" s="41"/>
      <c r="C215" s="215" t="s">
        <v>8</v>
      </c>
      <c r="D215" s="215" t="s">
        <v>167</v>
      </c>
      <c r="E215" s="216" t="s">
        <v>1142</v>
      </c>
      <c r="F215" s="217" t="s">
        <v>1143</v>
      </c>
      <c r="G215" s="218" t="s">
        <v>170</v>
      </c>
      <c r="H215" s="219">
        <v>1.788</v>
      </c>
      <c r="I215" s="220"/>
      <c r="J215" s="221">
        <f>ROUND(I215*H215,2)</f>
        <v>0</v>
      </c>
      <c r="K215" s="217" t="s">
        <v>171</v>
      </c>
      <c r="L215" s="46"/>
      <c r="M215" s="222" t="s">
        <v>19</v>
      </c>
      <c r="N215" s="223" t="s">
        <v>42</v>
      </c>
      <c r="O215" s="87"/>
      <c r="P215" s="224">
        <f>O215*H215</f>
        <v>0</v>
      </c>
      <c r="Q215" s="224">
        <v>0</v>
      </c>
      <c r="R215" s="224">
        <f>Q215*H215</f>
        <v>0</v>
      </c>
      <c r="S215" s="224">
        <v>1.8</v>
      </c>
      <c r="T215" s="225">
        <f>S215*H215</f>
        <v>3.2183999999999999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26" t="s">
        <v>172</v>
      </c>
      <c r="AT215" s="226" t="s">
        <v>167</v>
      </c>
      <c r="AU215" s="226" t="s">
        <v>173</v>
      </c>
      <c r="AY215" s="19" t="s">
        <v>163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19" t="s">
        <v>172</v>
      </c>
      <c r="BK215" s="227">
        <f>ROUND(I215*H215,2)</f>
        <v>0</v>
      </c>
      <c r="BL215" s="19" t="s">
        <v>172</v>
      </c>
      <c r="BM215" s="226" t="s">
        <v>1144</v>
      </c>
    </row>
    <row r="216" s="2" customFormat="1">
      <c r="A216" s="40"/>
      <c r="B216" s="41"/>
      <c r="C216" s="42"/>
      <c r="D216" s="228" t="s">
        <v>175</v>
      </c>
      <c r="E216" s="42"/>
      <c r="F216" s="229" t="s">
        <v>1145</v>
      </c>
      <c r="G216" s="42"/>
      <c r="H216" s="42"/>
      <c r="I216" s="230"/>
      <c r="J216" s="42"/>
      <c r="K216" s="42"/>
      <c r="L216" s="46"/>
      <c r="M216" s="231"/>
      <c r="N216" s="232"/>
      <c r="O216" s="87"/>
      <c r="P216" s="87"/>
      <c r="Q216" s="87"/>
      <c r="R216" s="87"/>
      <c r="S216" s="87"/>
      <c r="T216" s="88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175</v>
      </c>
      <c r="AU216" s="19" t="s">
        <v>173</v>
      </c>
    </row>
    <row r="217" s="16" customFormat="1">
      <c r="A217" s="16"/>
      <c r="B217" s="277"/>
      <c r="C217" s="278"/>
      <c r="D217" s="235" t="s">
        <v>177</v>
      </c>
      <c r="E217" s="279" t="s">
        <v>19</v>
      </c>
      <c r="F217" s="280" t="s">
        <v>1146</v>
      </c>
      <c r="G217" s="278"/>
      <c r="H217" s="279" t="s">
        <v>19</v>
      </c>
      <c r="I217" s="281"/>
      <c r="J217" s="278"/>
      <c r="K217" s="278"/>
      <c r="L217" s="282"/>
      <c r="M217" s="283"/>
      <c r="N217" s="284"/>
      <c r="O217" s="284"/>
      <c r="P217" s="284"/>
      <c r="Q217" s="284"/>
      <c r="R217" s="284"/>
      <c r="S217" s="284"/>
      <c r="T217" s="285"/>
      <c r="U217" s="16"/>
      <c r="V217" s="16"/>
      <c r="W217" s="16"/>
      <c r="X217" s="16"/>
      <c r="Y217" s="16"/>
      <c r="Z217" s="16"/>
      <c r="AA217" s="16"/>
      <c r="AB217" s="16"/>
      <c r="AC217" s="16"/>
      <c r="AD217" s="16"/>
      <c r="AE217" s="16"/>
      <c r="AT217" s="286" t="s">
        <v>177</v>
      </c>
      <c r="AU217" s="286" t="s">
        <v>173</v>
      </c>
      <c r="AV217" s="16" t="s">
        <v>76</v>
      </c>
      <c r="AW217" s="16" t="s">
        <v>31</v>
      </c>
      <c r="AX217" s="16" t="s">
        <v>69</v>
      </c>
      <c r="AY217" s="286" t="s">
        <v>163</v>
      </c>
    </row>
    <row r="218" s="13" customFormat="1">
      <c r="A218" s="13"/>
      <c r="B218" s="233"/>
      <c r="C218" s="234"/>
      <c r="D218" s="235" t="s">
        <v>177</v>
      </c>
      <c r="E218" s="236" t="s">
        <v>19</v>
      </c>
      <c r="F218" s="237" t="s">
        <v>1147</v>
      </c>
      <c r="G218" s="234"/>
      <c r="H218" s="238">
        <v>0.35999999999999999</v>
      </c>
      <c r="I218" s="239"/>
      <c r="J218" s="234"/>
      <c r="K218" s="234"/>
      <c r="L218" s="240"/>
      <c r="M218" s="241"/>
      <c r="N218" s="242"/>
      <c r="O218" s="242"/>
      <c r="P218" s="242"/>
      <c r="Q218" s="242"/>
      <c r="R218" s="242"/>
      <c r="S218" s="242"/>
      <c r="T218" s="24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4" t="s">
        <v>177</v>
      </c>
      <c r="AU218" s="244" t="s">
        <v>173</v>
      </c>
      <c r="AV218" s="13" t="s">
        <v>78</v>
      </c>
      <c r="AW218" s="13" t="s">
        <v>31</v>
      </c>
      <c r="AX218" s="13" t="s">
        <v>69</v>
      </c>
      <c r="AY218" s="244" t="s">
        <v>163</v>
      </c>
    </row>
    <row r="219" s="13" customFormat="1">
      <c r="A219" s="13"/>
      <c r="B219" s="233"/>
      <c r="C219" s="234"/>
      <c r="D219" s="235" t="s">
        <v>177</v>
      </c>
      <c r="E219" s="236" t="s">
        <v>19</v>
      </c>
      <c r="F219" s="237" t="s">
        <v>1148</v>
      </c>
      <c r="G219" s="234"/>
      <c r="H219" s="238">
        <v>0.071999999999999995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177</v>
      </c>
      <c r="AU219" s="244" t="s">
        <v>173</v>
      </c>
      <c r="AV219" s="13" t="s">
        <v>78</v>
      </c>
      <c r="AW219" s="13" t="s">
        <v>31</v>
      </c>
      <c r="AX219" s="13" t="s">
        <v>69</v>
      </c>
      <c r="AY219" s="244" t="s">
        <v>163</v>
      </c>
    </row>
    <row r="220" s="14" customFormat="1">
      <c r="A220" s="14"/>
      <c r="B220" s="245"/>
      <c r="C220" s="246"/>
      <c r="D220" s="235" t="s">
        <v>177</v>
      </c>
      <c r="E220" s="247" t="s">
        <v>19</v>
      </c>
      <c r="F220" s="248" t="s">
        <v>179</v>
      </c>
      <c r="G220" s="246"/>
      <c r="H220" s="249">
        <v>0.432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177</v>
      </c>
      <c r="AU220" s="255" t="s">
        <v>173</v>
      </c>
      <c r="AV220" s="14" t="s">
        <v>173</v>
      </c>
      <c r="AW220" s="14" t="s">
        <v>31</v>
      </c>
      <c r="AX220" s="14" t="s">
        <v>69</v>
      </c>
      <c r="AY220" s="255" t="s">
        <v>163</v>
      </c>
    </row>
    <row r="221" s="13" customFormat="1">
      <c r="A221" s="13"/>
      <c r="B221" s="233"/>
      <c r="C221" s="234"/>
      <c r="D221" s="235" t="s">
        <v>177</v>
      </c>
      <c r="E221" s="236" t="s">
        <v>19</v>
      </c>
      <c r="F221" s="237" t="s">
        <v>1149</v>
      </c>
      <c r="G221" s="234"/>
      <c r="H221" s="238">
        <v>0.29999999999999999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177</v>
      </c>
      <c r="AU221" s="244" t="s">
        <v>173</v>
      </c>
      <c r="AV221" s="13" t="s">
        <v>78</v>
      </c>
      <c r="AW221" s="13" t="s">
        <v>31</v>
      </c>
      <c r="AX221" s="13" t="s">
        <v>69</v>
      </c>
      <c r="AY221" s="244" t="s">
        <v>163</v>
      </c>
    </row>
    <row r="222" s="13" customFormat="1">
      <c r="A222" s="13"/>
      <c r="B222" s="233"/>
      <c r="C222" s="234"/>
      <c r="D222" s="235" t="s">
        <v>177</v>
      </c>
      <c r="E222" s="236" t="s">
        <v>19</v>
      </c>
      <c r="F222" s="237" t="s">
        <v>1148</v>
      </c>
      <c r="G222" s="234"/>
      <c r="H222" s="238">
        <v>0.071999999999999995</v>
      </c>
      <c r="I222" s="239"/>
      <c r="J222" s="234"/>
      <c r="K222" s="234"/>
      <c r="L222" s="240"/>
      <c r="M222" s="241"/>
      <c r="N222" s="242"/>
      <c r="O222" s="242"/>
      <c r="P222" s="242"/>
      <c r="Q222" s="242"/>
      <c r="R222" s="242"/>
      <c r="S222" s="242"/>
      <c r="T222" s="24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4" t="s">
        <v>177</v>
      </c>
      <c r="AU222" s="244" t="s">
        <v>173</v>
      </c>
      <c r="AV222" s="13" t="s">
        <v>78</v>
      </c>
      <c r="AW222" s="13" t="s">
        <v>31</v>
      </c>
      <c r="AX222" s="13" t="s">
        <v>69</v>
      </c>
      <c r="AY222" s="244" t="s">
        <v>163</v>
      </c>
    </row>
    <row r="223" s="14" customFormat="1">
      <c r="A223" s="14"/>
      <c r="B223" s="245"/>
      <c r="C223" s="246"/>
      <c r="D223" s="235" t="s">
        <v>177</v>
      </c>
      <c r="E223" s="247" t="s">
        <v>19</v>
      </c>
      <c r="F223" s="248" t="s">
        <v>179</v>
      </c>
      <c r="G223" s="246"/>
      <c r="H223" s="249">
        <v>0.372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177</v>
      </c>
      <c r="AU223" s="255" t="s">
        <v>173</v>
      </c>
      <c r="AV223" s="14" t="s">
        <v>173</v>
      </c>
      <c r="AW223" s="14" t="s">
        <v>31</v>
      </c>
      <c r="AX223" s="14" t="s">
        <v>69</v>
      </c>
      <c r="AY223" s="255" t="s">
        <v>163</v>
      </c>
    </row>
    <row r="224" s="13" customFormat="1">
      <c r="A224" s="13"/>
      <c r="B224" s="233"/>
      <c r="C224" s="234"/>
      <c r="D224" s="235" t="s">
        <v>177</v>
      </c>
      <c r="E224" s="236" t="s">
        <v>19</v>
      </c>
      <c r="F224" s="237" t="s">
        <v>1150</v>
      </c>
      <c r="G224" s="234"/>
      <c r="H224" s="238">
        <v>0.096000000000000002</v>
      </c>
      <c r="I224" s="239"/>
      <c r="J224" s="234"/>
      <c r="K224" s="234"/>
      <c r="L224" s="240"/>
      <c r="M224" s="241"/>
      <c r="N224" s="242"/>
      <c r="O224" s="242"/>
      <c r="P224" s="242"/>
      <c r="Q224" s="242"/>
      <c r="R224" s="242"/>
      <c r="S224" s="242"/>
      <c r="T224" s="24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4" t="s">
        <v>177</v>
      </c>
      <c r="AU224" s="244" t="s">
        <v>173</v>
      </c>
      <c r="AV224" s="13" t="s">
        <v>78</v>
      </c>
      <c r="AW224" s="13" t="s">
        <v>31</v>
      </c>
      <c r="AX224" s="13" t="s">
        <v>69</v>
      </c>
      <c r="AY224" s="244" t="s">
        <v>163</v>
      </c>
    </row>
    <row r="225" s="14" customFormat="1">
      <c r="A225" s="14"/>
      <c r="B225" s="245"/>
      <c r="C225" s="246"/>
      <c r="D225" s="235" t="s">
        <v>177</v>
      </c>
      <c r="E225" s="247" t="s">
        <v>19</v>
      </c>
      <c r="F225" s="248" t="s">
        <v>179</v>
      </c>
      <c r="G225" s="246"/>
      <c r="H225" s="249">
        <v>0.096000000000000002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177</v>
      </c>
      <c r="AU225" s="255" t="s">
        <v>173</v>
      </c>
      <c r="AV225" s="14" t="s">
        <v>173</v>
      </c>
      <c r="AW225" s="14" t="s">
        <v>31</v>
      </c>
      <c r="AX225" s="14" t="s">
        <v>69</v>
      </c>
      <c r="AY225" s="255" t="s">
        <v>163</v>
      </c>
    </row>
    <row r="226" s="13" customFormat="1">
      <c r="A226" s="13"/>
      <c r="B226" s="233"/>
      <c r="C226" s="234"/>
      <c r="D226" s="235" t="s">
        <v>177</v>
      </c>
      <c r="E226" s="236" t="s">
        <v>19</v>
      </c>
      <c r="F226" s="237" t="s">
        <v>1151</v>
      </c>
      <c r="G226" s="234"/>
      <c r="H226" s="238">
        <v>0.624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177</v>
      </c>
      <c r="AU226" s="244" t="s">
        <v>173</v>
      </c>
      <c r="AV226" s="13" t="s">
        <v>78</v>
      </c>
      <c r="AW226" s="13" t="s">
        <v>31</v>
      </c>
      <c r="AX226" s="13" t="s">
        <v>69</v>
      </c>
      <c r="AY226" s="244" t="s">
        <v>163</v>
      </c>
    </row>
    <row r="227" s="13" customFormat="1">
      <c r="A227" s="13"/>
      <c r="B227" s="233"/>
      <c r="C227" s="234"/>
      <c r="D227" s="235" t="s">
        <v>177</v>
      </c>
      <c r="E227" s="236" t="s">
        <v>19</v>
      </c>
      <c r="F227" s="237" t="s">
        <v>1152</v>
      </c>
      <c r="G227" s="234"/>
      <c r="H227" s="238">
        <v>0.17899999999999999</v>
      </c>
      <c r="I227" s="239"/>
      <c r="J227" s="234"/>
      <c r="K227" s="234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177</v>
      </c>
      <c r="AU227" s="244" t="s">
        <v>173</v>
      </c>
      <c r="AV227" s="13" t="s">
        <v>78</v>
      </c>
      <c r="AW227" s="13" t="s">
        <v>31</v>
      </c>
      <c r="AX227" s="13" t="s">
        <v>69</v>
      </c>
      <c r="AY227" s="244" t="s">
        <v>163</v>
      </c>
    </row>
    <row r="228" s="14" customFormat="1">
      <c r="A228" s="14"/>
      <c r="B228" s="245"/>
      <c r="C228" s="246"/>
      <c r="D228" s="235" t="s">
        <v>177</v>
      </c>
      <c r="E228" s="247" t="s">
        <v>19</v>
      </c>
      <c r="F228" s="248" t="s">
        <v>179</v>
      </c>
      <c r="G228" s="246"/>
      <c r="H228" s="249">
        <v>0.80299999999999994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177</v>
      </c>
      <c r="AU228" s="255" t="s">
        <v>173</v>
      </c>
      <c r="AV228" s="14" t="s">
        <v>173</v>
      </c>
      <c r="AW228" s="14" t="s">
        <v>31</v>
      </c>
      <c r="AX228" s="14" t="s">
        <v>69</v>
      </c>
      <c r="AY228" s="255" t="s">
        <v>163</v>
      </c>
    </row>
    <row r="229" s="15" customFormat="1">
      <c r="A229" s="15"/>
      <c r="B229" s="256"/>
      <c r="C229" s="257"/>
      <c r="D229" s="235" t="s">
        <v>177</v>
      </c>
      <c r="E229" s="258" t="s">
        <v>19</v>
      </c>
      <c r="F229" s="259" t="s">
        <v>210</v>
      </c>
      <c r="G229" s="257"/>
      <c r="H229" s="260">
        <v>1.7030000000000001</v>
      </c>
      <c r="I229" s="261"/>
      <c r="J229" s="257"/>
      <c r="K229" s="257"/>
      <c r="L229" s="262"/>
      <c r="M229" s="263"/>
      <c r="N229" s="264"/>
      <c r="O229" s="264"/>
      <c r="P229" s="264"/>
      <c r="Q229" s="264"/>
      <c r="R229" s="264"/>
      <c r="S229" s="264"/>
      <c r="T229" s="265"/>
      <c r="U229" s="15"/>
      <c r="V229" s="15"/>
      <c r="W229" s="15"/>
      <c r="X229" s="15"/>
      <c r="Y229" s="15"/>
      <c r="Z229" s="15"/>
      <c r="AA229" s="15"/>
      <c r="AB229" s="15"/>
      <c r="AC229" s="15"/>
      <c r="AD229" s="15"/>
      <c r="AE229" s="15"/>
      <c r="AT229" s="266" t="s">
        <v>177</v>
      </c>
      <c r="AU229" s="266" t="s">
        <v>173</v>
      </c>
      <c r="AV229" s="15" t="s">
        <v>172</v>
      </c>
      <c r="AW229" s="15" t="s">
        <v>31</v>
      </c>
      <c r="AX229" s="15" t="s">
        <v>69</v>
      </c>
      <c r="AY229" s="266" t="s">
        <v>163</v>
      </c>
    </row>
    <row r="230" s="13" customFormat="1">
      <c r="A230" s="13"/>
      <c r="B230" s="233"/>
      <c r="C230" s="234"/>
      <c r="D230" s="235" t="s">
        <v>177</v>
      </c>
      <c r="E230" s="236" t="s">
        <v>19</v>
      </c>
      <c r="F230" s="237" t="s">
        <v>1153</v>
      </c>
      <c r="G230" s="234"/>
      <c r="H230" s="238">
        <v>1.788</v>
      </c>
      <c r="I230" s="239"/>
      <c r="J230" s="234"/>
      <c r="K230" s="234"/>
      <c r="L230" s="240"/>
      <c r="M230" s="241"/>
      <c r="N230" s="242"/>
      <c r="O230" s="242"/>
      <c r="P230" s="242"/>
      <c r="Q230" s="242"/>
      <c r="R230" s="242"/>
      <c r="S230" s="242"/>
      <c r="T230" s="24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4" t="s">
        <v>177</v>
      </c>
      <c r="AU230" s="244" t="s">
        <v>173</v>
      </c>
      <c r="AV230" s="13" t="s">
        <v>78</v>
      </c>
      <c r="AW230" s="13" t="s">
        <v>31</v>
      </c>
      <c r="AX230" s="13" t="s">
        <v>76</v>
      </c>
      <c r="AY230" s="244" t="s">
        <v>163</v>
      </c>
    </row>
    <row r="231" s="2" customFormat="1" ht="21.75" customHeight="1">
      <c r="A231" s="40"/>
      <c r="B231" s="41"/>
      <c r="C231" s="215" t="s">
        <v>180</v>
      </c>
      <c r="D231" s="215" t="s">
        <v>167</v>
      </c>
      <c r="E231" s="216" t="s">
        <v>1154</v>
      </c>
      <c r="F231" s="217" t="s">
        <v>1155</v>
      </c>
      <c r="G231" s="218" t="s">
        <v>236</v>
      </c>
      <c r="H231" s="219">
        <v>45.5</v>
      </c>
      <c r="I231" s="220"/>
      <c r="J231" s="221">
        <f>ROUND(I231*H231,2)</f>
        <v>0</v>
      </c>
      <c r="K231" s="217" t="s">
        <v>171</v>
      </c>
      <c r="L231" s="46"/>
      <c r="M231" s="222" t="s">
        <v>19</v>
      </c>
      <c r="N231" s="223" t="s">
        <v>42</v>
      </c>
      <c r="O231" s="87"/>
      <c r="P231" s="224">
        <f>O231*H231</f>
        <v>0</v>
      </c>
      <c r="Q231" s="224">
        <v>0</v>
      </c>
      <c r="R231" s="224">
        <f>Q231*H231</f>
        <v>0</v>
      </c>
      <c r="S231" s="224">
        <v>0.050000000000000003</v>
      </c>
      <c r="T231" s="225">
        <f>S231*H231</f>
        <v>2.2749999999999999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26" t="s">
        <v>172</v>
      </c>
      <c r="AT231" s="226" t="s">
        <v>167</v>
      </c>
      <c r="AU231" s="226" t="s">
        <v>173</v>
      </c>
      <c r="AY231" s="19" t="s">
        <v>163</v>
      </c>
      <c r="BE231" s="227">
        <f>IF(N231="základní",J231,0)</f>
        <v>0</v>
      </c>
      <c r="BF231" s="227">
        <f>IF(N231="snížená",J231,0)</f>
        <v>0</v>
      </c>
      <c r="BG231" s="227">
        <f>IF(N231="zákl. přenesená",J231,0)</f>
        <v>0</v>
      </c>
      <c r="BH231" s="227">
        <f>IF(N231="sníž. přenesená",J231,0)</f>
        <v>0</v>
      </c>
      <c r="BI231" s="227">
        <f>IF(N231="nulová",J231,0)</f>
        <v>0</v>
      </c>
      <c r="BJ231" s="19" t="s">
        <v>172</v>
      </c>
      <c r="BK231" s="227">
        <f>ROUND(I231*H231,2)</f>
        <v>0</v>
      </c>
      <c r="BL231" s="19" t="s">
        <v>172</v>
      </c>
      <c r="BM231" s="226" t="s">
        <v>1156</v>
      </c>
    </row>
    <row r="232" s="2" customFormat="1">
      <c r="A232" s="40"/>
      <c r="B232" s="41"/>
      <c r="C232" s="42"/>
      <c r="D232" s="228" t="s">
        <v>175</v>
      </c>
      <c r="E232" s="42"/>
      <c r="F232" s="229" t="s">
        <v>1157</v>
      </c>
      <c r="G232" s="42"/>
      <c r="H232" s="42"/>
      <c r="I232" s="230"/>
      <c r="J232" s="42"/>
      <c r="K232" s="42"/>
      <c r="L232" s="46"/>
      <c r="M232" s="231"/>
      <c r="N232" s="232"/>
      <c r="O232" s="87"/>
      <c r="P232" s="87"/>
      <c r="Q232" s="87"/>
      <c r="R232" s="87"/>
      <c r="S232" s="87"/>
      <c r="T232" s="88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175</v>
      </c>
      <c r="AU232" s="19" t="s">
        <v>173</v>
      </c>
    </row>
    <row r="233" s="16" customFormat="1">
      <c r="A233" s="16"/>
      <c r="B233" s="277"/>
      <c r="C233" s="278"/>
      <c r="D233" s="235" t="s">
        <v>177</v>
      </c>
      <c r="E233" s="279" t="s">
        <v>19</v>
      </c>
      <c r="F233" s="280" t="s">
        <v>1091</v>
      </c>
      <c r="G233" s="278"/>
      <c r="H233" s="279" t="s">
        <v>19</v>
      </c>
      <c r="I233" s="281"/>
      <c r="J233" s="278"/>
      <c r="K233" s="278"/>
      <c r="L233" s="282"/>
      <c r="M233" s="283"/>
      <c r="N233" s="284"/>
      <c r="O233" s="284"/>
      <c r="P233" s="284"/>
      <c r="Q233" s="284"/>
      <c r="R233" s="284"/>
      <c r="S233" s="284"/>
      <c r="T233" s="285"/>
      <c r="U233" s="16"/>
      <c r="V233" s="16"/>
      <c r="W233" s="16"/>
      <c r="X233" s="16"/>
      <c r="Y233" s="16"/>
      <c r="Z233" s="16"/>
      <c r="AA233" s="16"/>
      <c r="AB233" s="16"/>
      <c r="AC233" s="16"/>
      <c r="AD233" s="16"/>
      <c r="AE233" s="16"/>
      <c r="AT233" s="286" t="s">
        <v>177</v>
      </c>
      <c r="AU233" s="286" t="s">
        <v>173</v>
      </c>
      <c r="AV233" s="16" t="s">
        <v>76</v>
      </c>
      <c r="AW233" s="16" t="s">
        <v>31</v>
      </c>
      <c r="AX233" s="16" t="s">
        <v>69</v>
      </c>
      <c r="AY233" s="286" t="s">
        <v>163</v>
      </c>
    </row>
    <row r="234" s="13" customFormat="1">
      <c r="A234" s="13"/>
      <c r="B234" s="233"/>
      <c r="C234" s="234"/>
      <c r="D234" s="235" t="s">
        <v>177</v>
      </c>
      <c r="E234" s="236" t="s">
        <v>19</v>
      </c>
      <c r="F234" s="237" t="s">
        <v>1092</v>
      </c>
      <c r="G234" s="234"/>
      <c r="H234" s="238">
        <v>27.100000000000001</v>
      </c>
      <c r="I234" s="239"/>
      <c r="J234" s="234"/>
      <c r="K234" s="234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177</v>
      </c>
      <c r="AU234" s="244" t="s">
        <v>173</v>
      </c>
      <c r="AV234" s="13" t="s">
        <v>78</v>
      </c>
      <c r="AW234" s="13" t="s">
        <v>31</v>
      </c>
      <c r="AX234" s="13" t="s">
        <v>69</v>
      </c>
      <c r="AY234" s="244" t="s">
        <v>163</v>
      </c>
    </row>
    <row r="235" s="13" customFormat="1">
      <c r="A235" s="13"/>
      <c r="B235" s="233"/>
      <c r="C235" s="234"/>
      <c r="D235" s="235" t="s">
        <v>177</v>
      </c>
      <c r="E235" s="236" t="s">
        <v>19</v>
      </c>
      <c r="F235" s="237" t="s">
        <v>1093</v>
      </c>
      <c r="G235" s="234"/>
      <c r="H235" s="238">
        <v>9.0999999999999996</v>
      </c>
      <c r="I235" s="239"/>
      <c r="J235" s="234"/>
      <c r="K235" s="234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177</v>
      </c>
      <c r="AU235" s="244" t="s">
        <v>173</v>
      </c>
      <c r="AV235" s="13" t="s">
        <v>78</v>
      </c>
      <c r="AW235" s="13" t="s">
        <v>31</v>
      </c>
      <c r="AX235" s="13" t="s">
        <v>69</v>
      </c>
      <c r="AY235" s="244" t="s">
        <v>163</v>
      </c>
    </row>
    <row r="236" s="13" customFormat="1">
      <c r="A236" s="13"/>
      <c r="B236" s="233"/>
      <c r="C236" s="234"/>
      <c r="D236" s="235" t="s">
        <v>177</v>
      </c>
      <c r="E236" s="236" t="s">
        <v>19</v>
      </c>
      <c r="F236" s="237" t="s">
        <v>1094</v>
      </c>
      <c r="G236" s="234"/>
      <c r="H236" s="238">
        <v>2.5</v>
      </c>
      <c r="I236" s="239"/>
      <c r="J236" s="234"/>
      <c r="K236" s="234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177</v>
      </c>
      <c r="AU236" s="244" t="s">
        <v>173</v>
      </c>
      <c r="AV236" s="13" t="s">
        <v>78</v>
      </c>
      <c r="AW236" s="13" t="s">
        <v>31</v>
      </c>
      <c r="AX236" s="13" t="s">
        <v>69</v>
      </c>
      <c r="AY236" s="244" t="s">
        <v>163</v>
      </c>
    </row>
    <row r="237" s="13" customFormat="1">
      <c r="A237" s="13"/>
      <c r="B237" s="233"/>
      <c r="C237" s="234"/>
      <c r="D237" s="235" t="s">
        <v>177</v>
      </c>
      <c r="E237" s="236" t="s">
        <v>19</v>
      </c>
      <c r="F237" s="237" t="s">
        <v>1095</v>
      </c>
      <c r="G237" s="234"/>
      <c r="H237" s="238">
        <v>1.5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177</v>
      </c>
      <c r="AU237" s="244" t="s">
        <v>173</v>
      </c>
      <c r="AV237" s="13" t="s">
        <v>78</v>
      </c>
      <c r="AW237" s="13" t="s">
        <v>31</v>
      </c>
      <c r="AX237" s="13" t="s">
        <v>69</v>
      </c>
      <c r="AY237" s="244" t="s">
        <v>163</v>
      </c>
    </row>
    <row r="238" s="13" customFormat="1">
      <c r="A238" s="13"/>
      <c r="B238" s="233"/>
      <c r="C238" s="234"/>
      <c r="D238" s="235" t="s">
        <v>177</v>
      </c>
      <c r="E238" s="236" t="s">
        <v>19</v>
      </c>
      <c r="F238" s="237" t="s">
        <v>1096</v>
      </c>
      <c r="G238" s="234"/>
      <c r="H238" s="238">
        <v>1.5</v>
      </c>
      <c r="I238" s="239"/>
      <c r="J238" s="234"/>
      <c r="K238" s="234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177</v>
      </c>
      <c r="AU238" s="244" t="s">
        <v>173</v>
      </c>
      <c r="AV238" s="13" t="s">
        <v>78</v>
      </c>
      <c r="AW238" s="13" t="s">
        <v>31</v>
      </c>
      <c r="AX238" s="13" t="s">
        <v>69</v>
      </c>
      <c r="AY238" s="244" t="s">
        <v>163</v>
      </c>
    </row>
    <row r="239" s="13" customFormat="1">
      <c r="A239" s="13"/>
      <c r="B239" s="233"/>
      <c r="C239" s="234"/>
      <c r="D239" s="235" t="s">
        <v>177</v>
      </c>
      <c r="E239" s="236" t="s">
        <v>19</v>
      </c>
      <c r="F239" s="237" t="s">
        <v>1097</v>
      </c>
      <c r="G239" s="234"/>
      <c r="H239" s="238">
        <v>2.5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177</v>
      </c>
      <c r="AU239" s="244" t="s">
        <v>173</v>
      </c>
      <c r="AV239" s="13" t="s">
        <v>78</v>
      </c>
      <c r="AW239" s="13" t="s">
        <v>31</v>
      </c>
      <c r="AX239" s="13" t="s">
        <v>69</v>
      </c>
      <c r="AY239" s="244" t="s">
        <v>163</v>
      </c>
    </row>
    <row r="240" s="13" customFormat="1">
      <c r="A240" s="13"/>
      <c r="B240" s="233"/>
      <c r="C240" s="234"/>
      <c r="D240" s="235" t="s">
        <v>177</v>
      </c>
      <c r="E240" s="236" t="s">
        <v>19</v>
      </c>
      <c r="F240" s="237" t="s">
        <v>1098</v>
      </c>
      <c r="G240" s="234"/>
      <c r="H240" s="238">
        <v>1.3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177</v>
      </c>
      <c r="AU240" s="244" t="s">
        <v>173</v>
      </c>
      <c r="AV240" s="13" t="s">
        <v>78</v>
      </c>
      <c r="AW240" s="13" t="s">
        <v>31</v>
      </c>
      <c r="AX240" s="13" t="s">
        <v>69</v>
      </c>
      <c r="AY240" s="244" t="s">
        <v>163</v>
      </c>
    </row>
    <row r="241" s="14" customFormat="1">
      <c r="A241" s="14"/>
      <c r="B241" s="245"/>
      <c r="C241" s="246"/>
      <c r="D241" s="235" t="s">
        <v>177</v>
      </c>
      <c r="E241" s="247" t="s">
        <v>19</v>
      </c>
      <c r="F241" s="248" t="s">
        <v>179</v>
      </c>
      <c r="G241" s="246"/>
      <c r="H241" s="249">
        <v>45.5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177</v>
      </c>
      <c r="AU241" s="255" t="s">
        <v>173</v>
      </c>
      <c r="AV241" s="14" t="s">
        <v>173</v>
      </c>
      <c r="AW241" s="14" t="s">
        <v>31</v>
      </c>
      <c r="AX241" s="14" t="s">
        <v>69</v>
      </c>
      <c r="AY241" s="255" t="s">
        <v>163</v>
      </c>
    </row>
    <row r="242" s="15" customFormat="1">
      <c r="A242" s="15"/>
      <c r="B242" s="256"/>
      <c r="C242" s="257"/>
      <c r="D242" s="235" t="s">
        <v>177</v>
      </c>
      <c r="E242" s="258" t="s">
        <v>19</v>
      </c>
      <c r="F242" s="259" t="s">
        <v>210</v>
      </c>
      <c r="G242" s="257"/>
      <c r="H242" s="260">
        <v>45.5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177</v>
      </c>
      <c r="AU242" s="266" t="s">
        <v>173</v>
      </c>
      <c r="AV242" s="15" t="s">
        <v>172</v>
      </c>
      <c r="AW242" s="15" t="s">
        <v>31</v>
      </c>
      <c r="AX242" s="15" t="s">
        <v>76</v>
      </c>
      <c r="AY242" s="266" t="s">
        <v>163</v>
      </c>
    </row>
    <row r="243" s="2" customFormat="1" ht="24.15" customHeight="1">
      <c r="A243" s="40"/>
      <c r="B243" s="41"/>
      <c r="C243" s="215" t="s">
        <v>192</v>
      </c>
      <c r="D243" s="215" t="s">
        <v>167</v>
      </c>
      <c r="E243" s="216" t="s">
        <v>1158</v>
      </c>
      <c r="F243" s="217" t="s">
        <v>1159</v>
      </c>
      <c r="G243" s="218" t="s">
        <v>236</v>
      </c>
      <c r="H243" s="219">
        <v>79.400000000000006</v>
      </c>
      <c r="I243" s="220"/>
      <c r="J243" s="221">
        <f>ROUND(I243*H243,2)</f>
        <v>0</v>
      </c>
      <c r="K243" s="217" t="s">
        <v>171</v>
      </c>
      <c r="L243" s="46"/>
      <c r="M243" s="222" t="s">
        <v>19</v>
      </c>
      <c r="N243" s="223" t="s">
        <v>42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0.045999999999999999</v>
      </c>
      <c r="T243" s="225">
        <f>S243*H243</f>
        <v>3.6524000000000001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172</v>
      </c>
      <c r="AT243" s="226" t="s">
        <v>167</v>
      </c>
      <c r="AU243" s="226" t="s">
        <v>173</v>
      </c>
      <c r="AY243" s="19" t="s">
        <v>163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172</v>
      </c>
      <c r="BK243" s="227">
        <f>ROUND(I243*H243,2)</f>
        <v>0</v>
      </c>
      <c r="BL243" s="19" t="s">
        <v>172</v>
      </c>
      <c r="BM243" s="226" t="s">
        <v>1160</v>
      </c>
    </row>
    <row r="244" s="2" customFormat="1">
      <c r="A244" s="40"/>
      <c r="B244" s="41"/>
      <c r="C244" s="42"/>
      <c r="D244" s="228" t="s">
        <v>175</v>
      </c>
      <c r="E244" s="42"/>
      <c r="F244" s="229" t="s">
        <v>1161</v>
      </c>
      <c r="G244" s="42"/>
      <c r="H244" s="42"/>
      <c r="I244" s="230"/>
      <c r="J244" s="42"/>
      <c r="K244" s="42"/>
      <c r="L244" s="46"/>
      <c r="M244" s="231"/>
      <c r="N244" s="232"/>
      <c r="O244" s="87"/>
      <c r="P244" s="87"/>
      <c r="Q244" s="87"/>
      <c r="R244" s="87"/>
      <c r="S244" s="87"/>
      <c r="T244" s="88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175</v>
      </c>
      <c r="AU244" s="19" t="s">
        <v>173</v>
      </c>
    </row>
    <row r="245" s="16" customFormat="1">
      <c r="A245" s="16"/>
      <c r="B245" s="277"/>
      <c r="C245" s="278"/>
      <c r="D245" s="235" t="s">
        <v>177</v>
      </c>
      <c r="E245" s="279" t="s">
        <v>19</v>
      </c>
      <c r="F245" s="280" t="s">
        <v>1162</v>
      </c>
      <c r="G245" s="278"/>
      <c r="H245" s="279" t="s">
        <v>19</v>
      </c>
      <c r="I245" s="281"/>
      <c r="J245" s="278"/>
      <c r="K245" s="278"/>
      <c r="L245" s="282"/>
      <c r="M245" s="283"/>
      <c r="N245" s="284"/>
      <c r="O245" s="284"/>
      <c r="P245" s="284"/>
      <c r="Q245" s="284"/>
      <c r="R245" s="284"/>
      <c r="S245" s="284"/>
      <c r="T245" s="285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86" t="s">
        <v>177</v>
      </c>
      <c r="AU245" s="286" t="s">
        <v>173</v>
      </c>
      <c r="AV245" s="16" t="s">
        <v>76</v>
      </c>
      <c r="AW245" s="16" t="s">
        <v>31</v>
      </c>
      <c r="AX245" s="16" t="s">
        <v>69</v>
      </c>
      <c r="AY245" s="286" t="s">
        <v>163</v>
      </c>
    </row>
    <row r="246" s="13" customFormat="1">
      <c r="A246" s="13"/>
      <c r="B246" s="233"/>
      <c r="C246" s="234"/>
      <c r="D246" s="235" t="s">
        <v>177</v>
      </c>
      <c r="E246" s="236" t="s">
        <v>19</v>
      </c>
      <c r="F246" s="237" t="s">
        <v>1163</v>
      </c>
      <c r="G246" s="234"/>
      <c r="H246" s="238">
        <v>98</v>
      </c>
      <c r="I246" s="239"/>
      <c r="J246" s="234"/>
      <c r="K246" s="234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177</v>
      </c>
      <c r="AU246" s="244" t="s">
        <v>173</v>
      </c>
      <c r="AV246" s="13" t="s">
        <v>78</v>
      </c>
      <c r="AW246" s="13" t="s">
        <v>31</v>
      </c>
      <c r="AX246" s="13" t="s">
        <v>69</v>
      </c>
      <c r="AY246" s="244" t="s">
        <v>163</v>
      </c>
    </row>
    <row r="247" s="14" customFormat="1">
      <c r="A247" s="14"/>
      <c r="B247" s="245"/>
      <c r="C247" s="246"/>
      <c r="D247" s="235" t="s">
        <v>177</v>
      </c>
      <c r="E247" s="247" t="s">
        <v>19</v>
      </c>
      <c r="F247" s="248" t="s">
        <v>179</v>
      </c>
      <c r="G247" s="246"/>
      <c r="H247" s="249">
        <v>98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177</v>
      </c>
      <c r="AU247" s="255" t="s">
        <v>173</v>
      </c>
      <c r="AV247" s="14" t="s">
        <v>173</v>
      </c>
      <c r="AW247" s="14" t="s">
        <v>31</v>
      </c>
      <c r="AX247" s="14" t="s">
        <v>69</v>
      </c>
      <c r="AY247" s="255" t="s">
        <v>163</v>
      </c>
    </row>
    <row r="248" s="13" customFormat="1">
      <c r="A248" s="13"/>
      <c r="B248" s="233"/>
      <c r="C248" s="234"/>
      <c r="D248" s="235" t="s">
        <v>177</v>
      </c>
      <c r="E248" s="236" t="s">
        <v>19</v>
      </c>
      <c r="F248" s="237" t="s">
        <v>1164</v>
      </c>
      <c r="G248" s="234"/>
      <c r="H248" s="238">
        <v>-18.600000000000001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177</v>
      </c>
      <c r="AU248" s="244" t="s">
        <v>173</v>
      </c>
      <c r="AV248" s="13" t="s">
        <v>78</v>
      </c>
      <c r="AW248" s="13" t="s">
        <v>31</v>
      </c>
      <c r="AX248" s="13" t="s">
        <v>69</v>
      </c>
      <c r="AY248" s="244" t="s">
        <v>163</v>
      </c>
    </row>
    <row r="249" s="14" customFormat="1">
      <c r="A249" s="14"/>
      <c r="B249" s="245"/>
      <c r="C249" s="246"/>
      <c r="D249" s="235" t="s">
        <v>177</v>
      </c>
      <c r="E249" s="247" t="s">
        <v>19</v>
      </c>
      <c r="F249" s="248" t="s">
        <v>179</v>
      </c>
      <c r="G249" s="246"/>
      <c r="H249" s="249">
        <v>-18.600000000000001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177</v>
      </c>
      <c r="AU249" s="255" t="s">
        <v>173</v>
      </c>
      <c r="AV249" s="14" t="s">
        <v>173</v>
      </c>
      <c r="AW249" s="14" t="s">
        <v>31</v>
      </c>
      <c r="AX249" s="14" t="s">
        <v>69</v>
      </c>
      <c r="AY249" s="255" t="s">
        <v>163</v>
      </c>
    </row>
    <row r="250" s="15" customFormat="1">
      <c r="A250" s="15"/>
      <c r="B250" s="256"/>
      <c r="C250" s="257"/>
      <c r="D250" s="235" t="s">
        <v>177</v>
      </c>
      <c r="E250" s="258" t="s">
        <v>19</v>
      </c>
      <c r="F250" s="259" t="s">
        <v>210</v>
      </c>
      <c r="G250" s="257"/>
      <c r="H250" s="260">
        <v>79.400000000000006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177</v>
      </c>
      <c r="AU250" s="266" t="s">
        <v>173</v>
      </c>
      <c r="AV250" s="15" t="s">
        <v>172</v>
      </c>
      <c r="AW250" s="15" t="s">
        <v>31</v>
      </c>
      <c r="AX250" s="15" t="s">
        <v>76</v>
      </c>
      <c r="AY250" s="266" t="s">
        <v>163</v>
      </c>
    </row>
    <row r="251" s="2" customFormat="1" ht="24.15" customHeight="1">
      <c r="A251" s="40"/>
      <c r="B251" s="41"/>
      <c r="C251" s="215" t="s">
        <v>292</v>
      </c>
      <c r="D251" s="215" t="s">
        <v>167</v>
      </c>
      <c r="E251" s="216" t="s">
        <v>1165</v>
      </c>
      <c r="F251" s="217" t="s">
        <v>1166</v>
      </c>
      <c r="G251" s="218" t="s">
        <v>236</v>
      </c>
      <c r="H251" s="219">
        <v>124.8</v>
      </c>
      <c r="I251" s="220"/>
      <c r="J251" s="221">
        <f>ROUND(I251*H251,2)</f>
        <v>0</v>
      </c>
      <c r="K251" s="217" t="s">
        <v>171</v>
      </c>
      <c r="L251" s="46"/>
      <c r="M251" s="222" t="s">
        <v>19</v>
      </c>
      <c r="N251" s="223" t="s">
        <v>42</v>
      </c>
      <c r="O251" s="87"/>
      <c r="P251" s="224">
        <f>O251*H251</f>
        <v>0</v>
      </c>
      <c r="Q251" s="224">
        <v>0</v>
      </c>
      <c r="R251" s="224">
        <f>Q251*H251</f>
        <v>0</v>
      </c>
      <c r="S251" s="224">
        <v>0.058999999999999997</v>
      </c>
      <c r="T251" s="225">
        <f>S251*H251</f>
        <v>7.3631999999999991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26" t="s">
        <v>172</v>
      </c>
      <c r="AT251" s="226" t="s">
        <v>167</v>
      </c>
      <c r="AU251" s="226" t="s">
        <v>173</v>
      </c>
      <c r="AY251" s="19" t="s">
        <v>163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19" t="s">
        <v>172</v>
      </c>
      <c r="BK251" s="227">
        <f>ROUND(I251*H251,2)</f>
        <v>0</v>
      </c>
      <c r="BL251" s="19" t="s">
        <v>172</v>
      </c>
      <c r="BM251" s="226" t="s">
        <v>1167</v>
      </c>
    </row>
    <row r="252" s="2" customFormat="1">
      <c r="A252" s="40"/>
      <c r="B252" s="41"/>
      <c r="C252" s="42"/>
      <c r="D252" s="228" t="s">
        <v>175</v>
      </c>
      <c r="E252" s="42"/>
      <c r="F252" s="229" t="s">
        <v>1168</v>
      </c>
      <c r="G252" s="42"/>
      <c r="H252" s="42"/>
      <c r="I252" s="230"/>
      <c r="J252" s="42"/>
      <c r="K252" s="42"/>
      <c r="L252" s="46"/>
      <c r="M252" s="231"/>
      <c r="N252" s="232"/>
      <c r="O252" s="87"/>
      <c r="P252" s="87"/>
      <c r="Q252" s="87"/>
      <c r="R252" s="87"/>
      <c r="S252" s="87"/>
      <c r="T252" s="88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175</v>
      </c>
      <c r="AU252" s="19" t="s">
        <v>173</v>
      </c>
    </row>
    <row r="253" s="13" customFormat="1">
      <c r="A253" s="13"/>
      <c r="B253" s="233"/>
      <c r="C253" s="234"/>
      <c r="D253" s="235" t="s">
        <v>177</v>
      </c>
      <c r="E253" s="236" t="s">
        <v>19</v>
      </c>
      <c r="F253" s="237" t="s">
        <v>1169</v>
      </c>
      <c r="G253" s="234"/>
      <c r="H253" s="238">
        <v>124.8</v>
      </c>
      <c r="I253" s="239"/>
      <c r="J253" s="234"/>
      <c r="K253" s="234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177</v>
      </c>
      <c r="AU253" s="244" t="s">
        <v>173</v>
      </c>
      <c r="AV253" s="13" t="s">
        <v>78</v>
      </c>
      <c r="AW253" s="13" t="s">
        <v>31</v>
      </c>
      <c r="AX253" s="13" t="s">
        <v>69</v>
      </c>
      <c r="AY253" s="244" t="s">
        <v>163</v>
      </c>
    </row>
    <row r="254" s="14" customFormat="1">
      <c r="A254" s="14"/>
      <c r="B254" s="245"/>
      <c r="C254" s="246"/>
      <c r="D254" s="235" t="s">
        <v>177</v>
      </c>
      <c r="E254" s="247" t="s">
        <v>19</v>
      </c>
      <c r="F254" s="248" t="s">
        <v>179</v>
      </c>
      <c r="G254" s="246"/>
      <c r="H254" s="249">
        <v>124.8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177</v>
      </c>
      <c r="AU254" s="255" t="s">
        <v>173</v>
      </c>
      <c r="AV254" s="14" t="s">
        <v>173</v>
      </c>
      <c r="AW254" s="14" t="s">
        <v>31</v>
      </c>
      <c r="AX254" s="14" t="s">
        <v>76</v>
      </c>
      <c r="AY254" s="255" t="s">
        <v>163</v>
      </c>
    </row>
    <row r="255" s="12" customFormat="1" ht="20.88" customHeight="1">
      <c r="A255" s="12"/>
      <c r="B255" s="199"/>
      <c r="C255" s="200"/>
      <c r="D255" s="201" t="s">
        <v>68</v>
      </c>
      <c r="E255" s="213" t="s">
        <v>555</v>
      </c>
      <c r="F255" s="213" t="s">
        <v>556</v>
      </c>
      <c r="G255" s="200"/>
      <c r="H255" s="200"/>
      <c r="I255" s="203"/>
      <c r="J255" s="214">
        <f>BK255</f>
        <v>0</v>
      </c>
      <c r="K255" s="200"/>
      <c r="L255" s="205"/>
      <c r="M255" s="206"/>
      <c r="N255" s="207"/>
      <c r="O255" s="207"/>
      <c r="P255" s="208">
        <f>SUM(P256:P284)</f>
        <v>0</v>
      </c>
      <c r="Q255" s="207"/>
      <c r="R255" s="208">
        <f>SUM(R256:R284)</f>
        <v>6.5934000000000009E-05</v>
      </c>
      <c r="S255" s="207"/>
      <c r="T255" s="209">
        <f>SUM(T256:T284)</f>
        <v>681.23149999999998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0" t="s">
        <v>76</v>
      </c>
      <c r="AT255" s="211" t="s">
        <v>68</v>
      </c>
      <c r="AU255" s="211" t="s">
        <v>78</v>
      </c>
      <c r="AY255" s="210" t="s">
        <v>163</v>
      </c>
      <c r="BK255" s="212">
        <f>SUM(BK256:BK284)</f>
        <v>0</v>
      </c>
    </row>
    <row r="256" s="2" customFormat="1" ht="24.15" customHeight="1">
      <c r="A256" s="40"/>
      <c r="B256" s="41"/>
      <c r="C256" s="215" t="s">
        <v>297</v>
      </c>
      <c r="D256" s="215" t="s">
        <v>167</v>
      </c>
      <c r="E256" s="216" t="s">
        <v>1170</v>
      </c>
      <c r="F256" s="217" t="s">
        <v>1171</v>
      </c>
      <c r="G256" s="218" t="s">
        <v>170</v>
      </c>
      <c r="H256" s="219">
        <v>921.05999999999995</v>
      </c>
      <c r="I256" s="220"/>
      <c r="J256" s="221">
        <f>ROUND(I256*H256,2)</f>
        <v>0</v>
      </c>
      <c r="K256" s="217" t="s">
        <v>171</v>
      </c>
      <c r="L256" s="46"/>
      <c r="M256" s="222" t="s">
        <v>19</v>
      </c>
      <c r="N256" s="223" t="s">
        <v>42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0.65000000000000002</v>
      </c>
      <c r="T256" s="225">
        <f>S256*H256</f>
        <v>598.68899999999996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172</v>
      </c>
      <c r="AT256" s="226" t="s">
        <v>167</v>
      </c>
      <c r="AU256" s="226" t="s">
        <v>173</v>
      </c>
      <c r="AY256" s="19" t="s">
        <v>163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172</v>
      </c>
      <c r="BK256" s="227">
        <f>ROUND(I256*H256,2)</f>
        <v>0</v>
      </c>
      <c r="BL256" s="19" t="s">
        <v>172</v>
      </c>
      <c r="BM256" s="226" t="s">
        <v>1172</v>
      </c>
    </row>
    <row r="257" s="2" customFormat="1">
      <c r="A257" s="40"/>
      <c r="B257" s="41"/>
      <c r="C257" s="42"/>
      <c r="D257" s="228" t="s">
        <v>175</v>
      </c>
      <c r="E257" s="42"/>
      <c r="F257" s="229" t="s">
        <v>1173</v>
      </c>
      <c r="G257" s="42"/>
      <c r="H257" s="42"/>
      <c r="I257" s="230"/>
      <c r="J257" s="42"/>
      <c r="K257" s="42"/>
      <c r="L257" s="46"/>
      <c r="M257" s="231"/>
      <c r="N257" s="232"/>
      <c r="O257" s="87"/>
      <c r="P257" s="87"/>
      <c r="Q257" s="87"/>
      <c r="R257" s="87"/>
      <c r="S257" s="87"/>
      <c r="T257" s="88"/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T257" s="19" t="s">
        <v>175</v>
      </c>
      <c r="AU257" s="19" t="s">
        <v>173</v>
      </c>
    </row>
    <row r="258" s="13" customFormat="1">
      <c r="A258" s="13"/>
      <c r="B258" s="233"/>
      <c r="C258" s="234"/>
      <c r="D258" s="235" t="s">
        <v>177</v>
      </c>
      <c r="E258" s="236" t="s">
        <v>19</v>
      </c>
      <c r="F258" s="237" t="s">
        <v>1174</v>
      </c>
      <c r="G258" s="234"/>
      <c r="H258" s="238">
        <v>1134</v>
      </c>
      <c r="I258" s="239"/>
      <c r="J258" s="234"/>
      <c r="K258" s="234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177</v>
      </c>
      <c r="AU258" s="244" t="s">
        <v>173</v>
      </c>
      <c r="AV258" s="13" t="s">
        <v>78</v>
      </c>
      <c r="AW258" s="13" t="s">
        <v>31</v>
      </c>
      <c r="AX258" s="13" t="s">
        <v>69</v>
      </c>
      <c r="AY258" s="244" t="s">
        <v>163</v>
      </c>
    </row>
    <row r="259" s="14" customFormat="1">
      <c r="A259" s="14"/>
      <c r="B259" s="245"/>
      <c r="C259" s="246"/>
      <c r="D259" s="235" t="s">
        <v>177</v>
      </c>
      <c r="E259" s="247" t="s">
        <v>19</v>
      </c>
      <c r="F259" s="248" t="s">
        <v>179</v>
      </c>
      <c r="G259" s="246"/>
      <c r="H259" s="249">
        <v>1134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177</v>
      </c>
      <c r="AU259" s="255" t="s">
        <v>173</v>
      </c>
      <c r="AV259" s="14" t="s">
        <v>173</v>
      </c>
      <c r="AW259" s="14" t="s">
        <v>31</v>
      </c>
      <c r="AX259" s="14" t="s">
        <v>69</v>
      </c>
      <c r="AY259" s="255" t="s">
        <v>163</v>
      </c>
    </row>
    <row r="260" s="16" customFormat="1">
      <c r="A260" s="16"/>
      <c r="B260" s="277"/>
      <c r="C260" s="278"/>
      <c r="D260" s="235" t="s">
        <v>177</v>
      </c>
      <c r="E260" s="279" t="s">
        <v>19</v>
      </c>
      <c r="F260" s="280" t="s">
        <v>1175</v>
      </c>
      <c r="G260" s="278"/>
      <c r="H260" s="279" t="s">
        <v>19</v>
      </c>
      <c r="I260" s="281"/>
      <c r="J260" s="278"/>
      <c r="K260" s="278"/>
      <c r="L260" s="282"/>
      <c r="M260" s="283"/>
      <c r="N260" s="284"/>
      <c r="O260" s="284"/>
      <c r="P260" s="284"/>
      <c r="Q260" s="284"/>
      <c r="R260" s="284"/>
      <c r="S260" s="284"/>
      <c r="T260" s="285"/>
      <c r="U260" s="16"/>
      <c r="V260" s="16"/>
      <c r="W260" s="16"/>
      <c r="X260" s="16"/>
      <c r="Y260" s="16"/>
      <c r="Z260" s="16"/>
      <c r="AA260" s="16"/>
      <c r="AB260" s="16"/>
      <c r="AC260" s="16"/>
      <c r="AD260" s="16"/>
      <c r="AE260" s="16"/>
      <c r="AT260" s="286" t="s">
        <v>177</v>
      </c>
      <c r="AU260" s="286" t="s">
        <v>173</v>
      </c>
      <c r="AV260" s="16" t="s">
        <v>76</v>
      </c>
      <c r="AW260" s="16" t="s">
        <v>31</v>
      </c>
      <c r="AX260" s="16" t="s">
        <v>69</v>
      </c>
      <c r="AY260" s="286" t="s">
        <v>163</v>
      </c>
    </row>
    <row r="261" s="13" customFormat="1">
      <c r="A261" s="13"/>
      <c r="B261" s="233"/>
      <c r="C261" s="234"/>
      <c r="D261" s="235" t="s">
        <v>177</v>
      </c>
      <c r="E261" s="236" t="s">
        <v>19</v>
      </c>
      <c r="F261" s="237" t="s">
        <v>1176</v>
      </c>
      <c r="G261" s="234"/>
      <c r="H261" s="238">
        <v>-212.94</v>
      </c>
      <c r="I261" s="239"/>
      <c r="J261" s="234"/>
      <c r="K261" s="234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177</v>
      </c>
      <c r="AU261" s="244" t="s">
        <v>173</v>
      </c>
      <c r="AV261" s="13" t="s">
        <v>78</v>
      </c>
      <c r="AW261" s="13" t="s">
        <v>31</v>
      </c>
      <c r="AX261" s="13" t="s">
        <v>69</v>
      </c>
      <c r="AY261" s="244" t="s">
        <v>163</v>
      </c>
    </row>
    <row r="262" s="14" customFormat="1">
      <c r="A262" s="14"/>
      <c r="B262" s="245"/>
      <c r="C262" s="246"/>
      <c r="D262" s="235" t="s">
        <v>177</v>
      </c>
      <c r="E262" s="247" t="s">
        <v>19</v>
      </c>
      <c r="F262" s="248" t="s">
        <v>179</v>
      </c>
      <c r="G262" s="246"/>
      <c r="H262" s="249">
        <v>-212.94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177</v>
      </c>
      <c r="AU262" s="255" t="s">
        <v>173</v>
      </c>
      <c r="AV262" s="14" t="s">
        <v>173</v>
      </c>
      <c r="AW262" s="14" t="s">
        <v>31</v>
      </c>
      <c r="AX262" s="14" t="s">
        <v>69</v>
      </c>
      <c r="AY262" s="255" t="s">
        <v>163</v>
      </c>
    </row>
    <row r="263" s="15" customFormat="1">
      <c r="A263" s="15"/>
      <c r="B263" s="256"/>
      <c r="C263" s="257"/>
      <c r="D263" s="235" t="s">
        <v>177</v>
      </c>
      <c r="E263" s="258" t="s">
        <v>19</v>
      </c>
      <c r="F263" s="259" t="s">
        <v>210</v>
      </c>
      <c r="G263" s="257"/>
      <c r="H263" s="260">
        <v>921.05999999999995</v>
      </c>
      <c r="I263" s="261"/>
      <c r="J263" s="257"/>
      <c r="K263" s="257"/>
      <c r="L263" s="262"/>
      <c r="M263" s="263"/>
      <c r="N263" s="264"/>
      <c r="O263" s="264"/>
      <c r="P263" s="264"/>
      <c r="Q263" s="264"/>
      <c r="R263" s="264"/>
      <c r="S263" s="264"/>
      <c r="T263" s="265"/>
      <c r="U263" s="15"/>
      <c r="V263" s="15"/>
      <c r="W263" s="15"/>
      <c r="X263" s="15"/>
      <c r="Y263" s="15"/>
      <c r="Z263" s="15"/>
      <c r="AA263" s="15"/>
      <c r="AB263" s="15"/>
      <c r="AC263" s="15"/>
      <c r="AD263" s="15"/>
      <c r="AE263" s="15"/>
      <c r="AT263" s="266" t="s">
        <v>177</v>
      </c>
      <c r="AU263" s="266" t="s">
        <v>173</v>
      </c>
      <c r="AV263" s="15" t="s">
        <v>172</v>
      </c>
      <c r="AW263" s="15" t="s">
        <v>31</v>
      </c>
      <c r="AX263" s="15" t="s">
        <v>76</v>
      </c>
      <c r="AY263" s="266" t="s">
        <v>163</v>
      </c>
    </row>
    <row r="264" s="2" customFormat="1" ht="16.5" customHeight="1">
      <c r="A264" s="40"/>
      <c r="B264" s="41"/>
      <c r="C264" s="215" t="s">
        <v>303</v>
      </c>
      <c r="D264" s="215" t="s">
        <v>167</v>
      </c>
      <c r="E264" s="216" t="s">
        <v>1177</v>
      </c>
      <c r="F264" s="217" t="s">
        <v>1178</v>
      </c>
      <c r="G264" s="218" t="s">
        <v>170</v>
      </c>
      <c r="H264" s="219">
        <v>0.66000000000000003</v>
      </c>
      <c r="I264" s="220"/>
      <c r="J264" s="221">
        <f>ROUND(I264*H264,2)</f>
        <v>0</v>
      </c>
      <c r="K264" s="217" t="s">
        <v>171</v>
      </c>
      <c r="L264" s="46"/>
      <c r="M264" s="222" t="s">
        <v>19</v>
      </c>
      <c r="N264" s="223" t="s">
        <v>42</v>
      </c>
      <c r="O264" s="87"/>
      <c r="P264" s="224">
        <f>O264*H264</f>
        <v>0</v>
      </c>
      <c r="Q264" s="224">
        <v>9.9900000000000002E-05</v>
      </c>
      <c r="R264" s="224">
        <f>Q264*H264</f>
        <v>6.5934000000000009E-05</v>
      </c>
      <c r="S264" s="224">
        <v>2.4100000000000001</v>
      </c>
      <c r="T264" s="225">
        <f>S264*H264</f>
        <v>1.5906000000000002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26" t="s">
        <v>172</v>
      </c>
      <c r="AT264" s="226" t="s">
        <v>167</v>
      </c>
      <c r="AU264" s="226" t="s">
        <v>173</v>
      </c>
      <c r="AY264" s="19" t="s">
        <v>163</v>
      </c>
      <c r="BE264" s="227">
        <f>IF(N264="základní",J264,0)</f>
        <v>0</v>
      </c>
      <c r="BF264" s="227">
        <f>IF(N264="snížená",J264,0)</f>
        <v>0</v>
      </c>
      <c r="BG264" s="227">
        <f>IF(N264="zákl. přenesená",J264,0)</f>
        <v>0</v>
      </c>
      <c r="BH264" s="227">
        <f>IF(N264="sníž. přenesená",J264,0)</f>
        <v>0</v>
      </c>
      <c r="BI264" s="227">
        <f>IF(N264="nulová",J264,0)</f>
        <v>0</v>
      </c>
      <c r="BJ264" s="19" t="s">
        <v>172</v>
      </c>
      <c r="BK264" s="227">
        <f>ROUND(I264*H264,2)</f>
        <v>0</v>
      </c>
      <c r="BL264" s="19" t="s">
        <v>172</v>
      </c>
      <c r="BM264" s="226" t="s">
        <v>1179</v>
      </c>
    </row>
    <row r="265" s="2" customFormat="1">
      <c r="A265" s="40"/>
      <c r="B265" s="41"/>
      <c r="C265" s="42"/>
      <c r="D265" s="228" t="s">
        <v>175</v>
      </c>
      <c r="E265" s="42"/>
      <c r="F265" s="229" t="s">
        <v>1180</v>
      </c>
      <c r="G265" s="42"/>
      <c r="H265" s="42"/>
      <c r="I265" s="230"/>
      <c r="J265" s="42"/>
      <c r="K265" s="42"/>
      <c r="L265" s="46"/>
      <c r="M265" s="231"/>
      <c r="N265" s="232"/>
      <c r="O265" s="87"/>
      <c r="P265" s="87"/>
      <c r="Q265" s="87"/>
      <c r="R265" s="87"/>
      <c r="S265" s="87"/>
      <c r="T265" s="88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175</v>
      </c>
      <c r="AU265" s="19" t="s">
        <v>173</v>
      </c>
    </row>
    <row r="266" s="16" customFormat="1">
      <c r="A266" s="16"/>
      <c r="B266" s="277"/>
      <c r="C266" s="278"/>
      <c r="D266" s="235" t="s">
        <v>177</v>
      </c>
      <c r="E266" s="279" t="s">
        <v>19</v>
      </c>
      <c r="F266" s="280" t="s">
        <v>1047</v>
      </c>
      <c r="G266" s="278"/>
      <c r="H266" s="279" t="s">
        <v>19</v>
      </c>
      <c r="I266" s="281"/>
      <c r="J266" s="278"/>
      <c r="K266" s="278"/>
      <c r="L266" s="282"/>
      <c r="M266" s="283"/>
      <c r="N266" s="284"/>
      <c r="O266" s="284"/>
      <c r="P266" s="284"/>
      <c r="Q266" s="284"/>
      <c r="R266" s="284"/>
      <c r="S266" s="284"/>
      <c r="T266" s="285"/>
      <c r="U266" s="16"/>
      <c r="V266" s="16"/>
      <c r="W266" s="16"/>
      <c r="X266" s="16"/>
      <c r="Y266" s="16"/>
      <c r="Z266" s="16"/>
      <c r="AA266" s="16"/>
      <c r="AB266" s="16"/>
      <c r="AC266" s="16"/>
      <c r="AD266" s="16"/>
      <c r="AE266" s="16"/>
      <c r="AT266" s="286" t="s">
        <v>177</v>
      </c>
      <c r="AU266" s="286" t="s">
        <v>173</v>
      </c>
      <c r="AV266" s="16" t="s">
        <v>76</v>
      </c>
      <c r="AW266" s="16" t="s">
        <v>31</v>
      </c>
      <c r="AX266" s="16" t="s">
        <v>69</v>
      </c>
      <c r="AY266" s="286" t="s">
        <v>163</v>
      </c>
    </row>
    <row r="267" s="16" customFormat="1">
      <c r="A267" s="16"/>
      <c r="B267" s="277"/>
      <c r="C267" s="278"/>
      <c r="D267" s="235" t="s">
        <v>177</v>
      </c>
      <c r="E267" s="279" t="s">
        <v>19</v>
      </c>
      <c r="F267" s="280" t="s">
        <v>1048</v>
      </c>
      <c r="G267" s="278"/>
      <c r="H267" s="279" t="s">
        <v>19</v>
      </c>
      <c r="I267" s="281"/>
      <c r="J267" s="278"/>
      <c r="K267" s="278"/>
      <c r="L267" s="282"/>
      <c r="M267" s="283"/>
      <c r="N267" s="284"/>
      <c r="O267" s="284"/>
      <c r="P267" s="284"/>
      <c r="Q267" s="284"/>
      <c r="R267" s="284"/>
      <c r="S267" s="284"/>
      <c r="T267" s="285"/>
      <c r="U267" s="16"/>
      <c r="V267" s="16"/>
      <c r="W267" s="16"/>
      <c r="X267" s="16"/>
      <c r="Y267" s="16"/>
      <c r="Z267" s="16"/>
      <c r="AA267" s="16"/>
      <c r="AB267" s="16"/>
      <c r="AC267" s="16"/>
      <c r="AD267" s="16"/>
      <c r="AE267" s="16"/>
      <c r="AT267" s="286" t="s">
        <v>177</v>
      </c>
      <c r="AU267" s="286" t="s">
        <v>173</v>
      </c>
      <c r="AV267" s="16" t="s">
        <v>76</v>
      </c>
      <c r="AW267" s="16" t="s">
        <v>31</v>
      </c>
      <c r="AX267" s="16" t="s">
        <v>69</v>
      </c>
      <c r="AY267" s="286" t="s">
        <v>163</v>
      </c>
    </row>
    <row r="268" s="13" customFormat="1">
      <c r="A268" s="13"/>
      <c r="B268" s="233"/>
      <c r="C268" s="234"/>
      <c r="D268" s="235" t="s">
        <v>177</v>
      </c>
      <c r="E268" s="236" t="s">
        <v>19</v>
      </c>
      <c r="F268" s="237" t="s">
        <v>1049</v>
      </c>
      <c r="G268" s="234"/>
      <c r="H268" s="238">
        <v>0.59999999999999998</v>
      </c>
      <c r="I268" s="239"/>
      <c r="J268" s="234"/>
      <c r="K268" s="234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177</v>
      </c>
      <c r="AU268" s="244" t="s">
        <v>173</v>
      </c>
      <c r="AV268" s="13" t="s">
        <v>78</v>
      </c>
      <c r="AW268" s="13" t="s">
        <v>31</v>
      </c>
      <c r="AX268" s="13" t="s">
        <v>69</v>
      </c>
      <c r="AY268" s="244" t="s">
        <v>163</v>
      </c>
    </row>
    <row r="269" s="14" customFormat="1">
      <c r="A269" s="14"/>
      <c r="B269" s="245"/>
      <c r="C269" s="246"/>
      <c r="D269" s="235" t="s">
        <v>177</v>
      </c>
      <c r="E269" s="247" t="s">
        <v>19</v>
      </c>
      <c r="F269" s="248" t="s">
        <v>179</v>
      </c>
      <c r="G269" s="246"/>
      <c r="H269" s="249">
        <v>0.59999999999999998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177</v>
      </c>
      <c r="AU269" s="255" t="s">
        <v>173</v>
      </c>
      <c r="AV269" s="14" t="s">
        <v>173</v>
      </c>
      <c r="AW269" s="14" t="s">
        <v>31</v>
      </c>
      <c r="AX269" s="14" t="s">
        <v>69</v>
      </c>
      <c r="AY269" s="255" t="s">
        <v>163</v>
      </c>
    </row>
    <row r="270" s="15" customFormat="1">
      <c r="A270" s="15"/>
      <c r="B270" s="256"/>
      <c r="C270" s="257"/>
      <c r="D270" s="235" t="s">
        <v>177</v>
      </c>
      <c r="E270" s="258" t="s">
        <v>19</v>
      </c>
      <c r="F270" s="259" t="s">
        <v>210</v>
      </c>
      <c r="G270" s="257"/>
      <c r="H270" s="260">
        <v>0.59999999999999998</v>
      </c>
      <c r="I270" s="261"/>
      <c r="J270" s="257"/>
      <c r="K270" s="257"/>
      <c r="L270" s="262"/>
      <c r="M270" s="263"/>
      <c r="N270" s="264"/>
      <c r="O270" s="264"/>
      <c r="P270" s="264"/>
      <c r="Q270" s="264"/>
      <c r="R270" s="264"/>
      <c r="S270" s="264"/>
      <c r="T270" s="265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66" t="s">
        <v>177</v>
      </c>
      <c r="AU270" s="266" t="s">
        <v>173</v>
      </c>
      <c r="AV270" s="15" t="s">
        <v>172</v>
      </c>
      <c r="AW270" s="15" t="s">
        <v>31</v>
      </c>
      <c r="AX270" s="15" t="s">
        <v>69</v>
      </c>
      <c r="AY270" s="266" t="s">
        <v>163</v>
      </c>
    </row>
    <row r="271" s="13" customFormat="1">
      <c r="A271" s="13"/>
      <c r="B271" s="233"/>
      <c r="C271" s="234"/>
      <c r="D271" s="235" t="s">
        <v>177</v>
      </c>
      <c r="E271" s="236" t="s">
        <v>19</v>
      </c>
      <c r="F271" s="237" t="s">
        <v>1181</v>
      </c>
      <c r="G271" s="234"/>
      <c r="H271" s="238">
        <v>0.66000000000000003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177</v>
      </c>
      <c r="AU271" s="244" t="s">
        <v>173</v>
      </c>
      <c r="AV271" s="13" t="s">
        <v>78</v>
      </c>
      <c r="AW271" s="13" t="s">
        <v>31</v>
      </c>
      <c r="AX271" s="13" t="s">
        <v>76</v>
      </c>
      <c r="AY271" s="244" t="s">
        <v>163</v>
      </c>
    </row>
    <row r="272" s="2" customFormat="1" ht="16.5" customHeight="1">
      <c r="A272" s="40"/>
      <c r="B272" s="41"/>
      <c r="C272" s="215" t="s">
        <v>7</v>
      </c>
      <c r="D272" s="215" t="s">
        <v>167</v>
      </c>
      <c r="E272" s="216" t="s">
        <v>1182</v>
      </c>
      <c r="F272" s="217" t="s">
        <v>1183</v>
      </c>
      <c r="G272" s="218" t="s">
        <v>170</v>
      </c>
      <c r="H272" s="219">
        <v>33.590000000000003</v>
      </c>
      <c r="I272" s="220"/>
      <c r="J272" s="221">
        <f>ROUND(I272*H272,2)</f>
        <v>0</v>
      </c>
      <c r="K272" s="217" t="s">
        <v>171</v>
      </c>
      <c r="L272" s="46"/>
      <c r="M272" s="222" t="s">
        <v>19</v>
      </c>
      <c r="N272" s="223" t="s">
        <v>42</v>
      </c>
      <c r="O272" s="87"/>
      <c r="P272" s="224">
        <f>O272*H272</f>
        <v>0</v>
      </c>
      <c r="Q272" s="224">
        <v>0</v>
      </c>
      <c r="R272" s="224">
        <f>Q272*H272</f>
        <v>0</v>
      </c>
      <c r="S272" s="224">
        <v>2.4100000000000001</v>
      </c>
      <c r="T272" s="225">
        <f>S272*H272</f>
        <v>80.951900000000009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26" t="s">
        <v>172</v>
      </c>
      <c r="AT272" s="226" t="s">
        <v>167</v>
      </c>
      <c r="AU272" s="226" t="s">
        <v>173</v>
      </c>
      <c r="AY272" s="19" t="s">
        <v>163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19" t="s">
        <v>172</v>
      </c>
      <c r="BK272" s="227">
        <f>ROUND(I272*H272,2)</f>
        <v>0</v>
      </c>
      <c r="BL272" s="19" t="s">
        <v>172</v>
      </c>
      <c r="BM272" s="226" t="s">
        <v>1184</v>
      </c>
    </row>
    <row r="273" s="2" customFormat="1">
      <c r="A273" s="40"/>
      <c r="B273" s="41"/>
      <c r="C273" s="42"/>
      <c r="D273" s="228" t="s">
        <v>175</v>
      </c>
      <c r="E273" s="42"/>
      <c r="F273" s="229" t="s">
        <v>1185</v>
      </c>
      <c r="G273" s="42"/>
      <c r="H273" s="42"/>
      <c r="I273" s="230"/>
      <c r="J273" s="42"/>
      <c r="K273" s="42"/>
      <c r="L273" s="46"/>
      <c r="M273" s="231"/>
      <c r="N273" s="232"/>
      <c r="O273" s="87"/>
      <c r="P273" s="87"/>
      <c r="Q273" s="87"/>
      <c r="R273" s="87"/>
      <c r="S273" s="87"/>
      <c r="T273" s="88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175</v>
      </c>
      <c r="AU273" s="19" t="s">
        <v>173</v>
      </c>
    </row>
    <row r="274" s="16" customFormat="1">
      <c r="A274" s="16"/>
      <c r="B274" s="277"/>
      <c r="C274" s="278"/>
      <c r="D274" s="235" t="s">
        <v>177</v>
      </c>
      <c r="E274" s="279" t="s">
        <v>19</v>
      </c>
      <c r="F274" s="280" t="s">
        <v>1047</v>
      </c>
      <c r="G274" s="278"/>
      <c r="H274" s="279" t="s">
        <v>19</v>
      </c>
      <c r="I274" s="281"/>
      <c r="J274" s="278"/>
      <c r="K274" s="278"/>
      <c r="L274" s="282"/>
      <c r="M274" s="283"/>
      <c r="N274" s="284"/>
      <c r="O274" s="284"/>
      <c r="P274" s="284"/>
      <c r="Q274" s="284"/>
      <c r="R274" s="284"/>
      <c r="S274" s="284"/>
      <c r="T274" s="285"/>
      <c r="U274" s="16"/>
      <c r="V274" s="16"/>
      <c r="W274" s="16"/>
      <c r="X274" s="16"/>
      <c r="Y274" s="16"/>
      <c r="Z274" s="16"/>
      <c r="AA274" s="16"/>
      <c r="AB274" s="16"/>
      <c r="AC274" s="16"/>
      <c r="AD274" s="16"/>
      <c r="AE274" s="16"/>
      <c r="AT274" s="286" t="s">
        <v>177</v>
      </c>
      <c r="AU274" s="286" t="s">
        <v>173</v>
      </c>
      <c r="AV274" s="16" t="s">
        <v>76</v>
      </c>
      <c r="AW274" s="16" t="s">
        <v>31</v>
      </c>
      <c r="AX274" s="16" t="s">
        <v>69</v>
      </c>
      <c r="AY274" s="286" t="s">
        <v>163</v>
      </c>
    </row>
    <row r="275" s="13" customFormat="1">
      <c r="A275" s="13"/>
      <c r="B275" s="233"/>
      <c r="C275" s="234"/>
      <c r="D275" s="235" t="s">
        <v>177</v>
      </c>
      <c r="E275" s="236" t="s">
        <v>19</v>
      </c>
      <c r="F275" s="237" t="s">
        <v>1050</v>
      </c>
      <c r="G275" s="234"/>
      <c r="H275" s="238">
        <v>7.7249999999999996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177</v>
      </c>
      <c r="AU275" s="244" t="s">
        <v>173</v>
      </c>
      <c r="AV275" s="13" t="s">
        <v>78</v>
      </c>
      <c r="AW275" s="13" t="s">
        <v>31</v>
      </c>
      <c r="AX275" s="13" t="s">
        <v>69</v>
      </c>
      <c r="AY275" s="244" t="s">
        <v>163</v>
      </c>
    </row>
    <row r="276" s="13" customFormat="1">
      <c r="A276" s="13"/>
      <c r="B276" s="233"/>
      <c r="C276" s="234"/>
      <c r="D276" s="235" t="s">
        <v>177</v>
      </c>
      <c r="E276" s="236" t="s">
        <v>19</v>
      </c>
      <c r="F276" s="237" t="s">
        <v>1051</v>
      </c>
      <c r="G276" s="234"/>
      <c r="H276" s="238">
        <v>7.1760000000000002</v>
      </c>
      <c r="I276" s="239"/>
      <c r="J276" s="234"/>
      <c r="K276" s="234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177</v>
      </c>
      <c r="AU276" s="244" t="s">
        <v>173</v>
      </c>
      <c r="AV276" s="13" t="s">
        <v>78</v>
      </c>
      <c r="AW276" s="13" t="s">
        <v>31</v>
      </c>
      <c r="AX276" s="13" t="s">
        <v>69</v>
      </c>
      <c r="AY276" s="244" t="s">
        <v>163</v>
      </c>
    </row>
    <row r="277" s="13" customFormat="1">
      <c r="A277" s="13"/>
      <c r="B277" s="233"/>
      <c r="C277" s="234"/>
      <c r="D277" s="235" t="s">
        <v>177</v>
      </c>
      <c r="E277" s="236" t="s">
        <v>19</v>
      </c>
      <c r="F277" s="237" t="s">
        <v>1052</v>
      </c>
      <c r="G277" s="234"/>
      <c r="H277" s="238">
        <v>3.5550000000000002</v>
      </c>
      <c r="I277" s="239"/>
      <c r="J277" s="234"/>
      <c r="K277" s="234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177</v>
      </c>
      <c r="AU277" s="244" t="s">
        <v>173</v>
      </c>
      <c r="AV277" s="13" t="s">
        <v>78</v>
      </c>
      <c r="AW277" s="13" t="s">
        <v>31</v>
      </c>
      <c r="AX277" s="13" t="s">
        <v>69</v>
      </c>
      <c r="AY277" s="244" t="s">
        <v>163</v>
      </c>
    </row>
    <row r="278" s="14" customFormat="1">
      <c r="A278" s="14"/>
      <c r="B278" s="245"/>
      <c r="C278" s="246"/>
      <c r="D278" s="235" t="s">
        <v>177</v>
      </c>
      <c r="E278" s="247" t="s">
        <v>19</v>
      </c>
      <c r="F278" s="248" t="s">
        <v>179</v>
      </c>
      <c r="G278" s="246"/>
      <c r="H278" s="249">
        <v>18.456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177</v>
      </c>
      <c r="AU278" s="255" t="s">
        <v>173</v>
      </c>
      <c r="AV278" s="14" t="s">
        <v>173</v>
      </c>
      <c r="AW278" s="14" t="s">
        <v>31</v>
      </c>
      <c r="AX278" s="14" t="s">
        <v>69</v>
      </c>
      <c r="AY278" s="255" t="s">
        <v>163</v>
      </c>
    </row>
    <row r="279" s="13" customFormat="1">
      <c r="A279" s="13"/>
      <c r="B279" s="233"/>
      <c r="C279" s="234"/>
      <c r="D279" s="235" t="s">
        <v>177</v>
      </c>
      <c r="E279" s="236" t="s">
        <v>19</v>
      </c>
      <c r="F279" s="237" t="s">
        <v>1186</v>
      </c>
      <c r="G279" s="234"/>
      <c r="H279" s="238">
        <v>4.2300000000000004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177</v>
      </c>
      <c r="AU279" s="244" t="s">
        <v>173</v>
      </c>
      <c r="AV279" s="13" t="s">
        <v>78</v>
      </c>
      <c r="AW279" s="13" t="s">
        <v>31</v>
      </c>
      <c r="AX279" s="13" t="s">
        <v>69</v>
      </c>
      <c r="AY279" s="244" t="s">
        <v>163</v>
      </c>
    </row>
    <row r="280" s="14" customFormat="1">
      <c r="A280" s="14"/>
      <c r="B280" s="245"/>
      <c r="C280" s="246"/>
      <c r="D280" s="235" t="s">
        <v>177</v>
      </c>
      <c r="E280" s="247" t="s">
        <v>19</v>
      </c>
      <c r="F280" s="248" t="s">
        <v>179</v>
      </c>
      <c r="G280" s="246"/>
      <c r="H280" s="249">
        <v>4.2300000000000004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177</v>
      </c>
      <c r="AU280" s="255" t="s">
        <v>173</v>
      </c>
      <c r="AV280" s="14" t="s">
        <v>173</v>
      </c>
      <c r="AW280" s="14" t="s">
        <v>31</v>
      </c>
      <c r="AX280" s="14" t="s">
        <v>69</v>
      </c>
      <c r="AY280" s="255" t="s">
        <v>163</v>
      </c>
    </row>
    <row r="281" s="13" customFormat="1">
      <c r="A281" s="13"/>
      <c r="B281" s="233"/>
      <c r="C281" s="234"/>
      <c r="D281" s="235" t="s">
        <v>177</v>
      </c>
      <c r="E281" s="236" t="s">
        <v>19</v>
      </c>
      <c r="F281" s="237" t="s">
        <v>1187</v>
      </c>
      <c r="G281" s="234"/>
      <c r="H281" s="238">
        <v>7.8499999999999996</v>
      </c>
      <c r="I281" s="239"/>
      <c r="J281" s="234"/>
      <c r="K281" s="234"/>
      <c r="L281" s="240"/>
      <c r="M281" s="241"/>
      <c r="N281" s="242"/>
      <c r="O281" s="242"/>
      <c r="P281" s="242"/>
      <c r="Q281" s="242"/>
      <c r="R281" s="242"/>
      <c r="S281" s="242"/>
      <c r="T281" s="243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4" t="s">
        <v>177</v>
      </c>
      <c r="AU281" s="244" t="s">
        <v>173</v>
      </c>
      <c r="AV281" s="13" t="s">
        <v>78</v>
      </c>
      <c r="AW281" s="13" t="s">
        <v>31</v>
      </c>
      <c r="AX281" s="13" t="s">
        <v>69</v>
      </c>
      <c r="AY281" s="244" t="s">
        <v>163</v>
      </c>
    </row>
    <row r="282" s="14" customFormat="1">
      <c r="A282" s="14"/>
      <c r="B282" s="245"/>
      <c r="C282" s="246"/>
      <c r="D282" s="235" t="s">
        <v>177</v>
      </c>
      <c r="E282" s="247" t="s">
        <v>19</v>
      </c>
      <c r="F282" s="248" t="s">
        <v>179</v>
      </c>
      <c r="G282" s="246"/>
      <c r="H282" s="249">
        <v>7.8499999999999996</v>
      </c>
      <c r="I282" s="250"/>
      <c r="J282" s="246"/>
      <c r="K282" s="246"/>
      <c r="L282" s="251"/>
      <c r="M282" s="252"/>
      <c r="N282" s="253"/>
      <c r="O282" s="253"/>
      <c r="P282" s="253"/>
      <c r="Q282" s="253"/>
      <c r="R282" s="253"/>
      <c r="S282" s="253"/>
      <c r="T282" s="254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5" t="s">
        <v>177</v>
      </c>
      <c r="AU282" s="255" t="s">
        <v>173</v>
      </c>
      <c r="AV282" s="14" t="s">
        <v>173</v>
      </c>
      <c r="AW282" s="14" t="s">
        <v>31</v>
      </c>
      <c r="AX282" s="14" t="s">
        <v>69</v>
      </c>
      <c r="AY282" s="255" t="s">
        <v>163</v>
      </c>
    </row>
    <row r="283" s="15" customFormat="1">
      <c r="A283" s="15"/>
      <c r="B283" s="256"/>
      <c r="C283" s="257"/>
      <c r="D283" s="235" t="s">
        <v>177</v>
      </c>
      <c r="E283" s="258" t="s">
        <v>19</v>
      </c>
      <c r="F283" s="259" t="s">
        <v>210</v>
      </c>
      <c r="G283" s="257"/>
      <c r="H283" s="260">
        <v>30.536000000000001</v>
      </c>
      <c r="I283" s="261"/>
      <c r="J283" s="257"/>
      <c r="K283" s="257"/>
      <c r="L283" s="262"/>
      <c r="M283" s="263"/>
      <c r="N283" s="264"/>
      <c r="O283" s="264"/>
      <c r="P283" s="264"/>
      <c r="Q283" s="264"/>
      <c r="R283" s="264"/>
      <c r="S283" s="264"/>
      <c r="T283" s="265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66" t="s">
        <v>177</v>
      </c>
      <c r="AU283" s="266" t="s">
        <v>173</v>
      </c>
      <c r="AV283" s="15" t="s">
        <v>172</v>
      </c>
      <c r="AW283" s="15" t="s">
        <v>31</v>
      </c>
      <c r="AX283" s="15" t="s">
        <v>69</v>
      </c>
      <c r="AY283" s="266" t="s">
        <v>163</v>
      </c>
    </row>
    <row r="284" s="13" customFormat="1">
      <c r="A284" s="13"/>
      <c r="B284" s="233"/>
      <c r="C284" s="234"/>
      <c r="D284" s="235" t="s">
        <v>177</v>
      </c>
      <c r="E284" s="236" t="s">
        <v>19</v>
      </c>
      <c r="F284" s="237" t="s">
        <v>1188</v>
      </c>
      <c r="G284" s="234"/>
      <c r="H284" s="238">
        <v>33.590000000000003</v>
      </c>
      <c r="I284" s="239"/>
      <c r="J284" s="234"/>
      <c r="K284" s="234"/>
      <c r="L284" s="240"/>
      <c r="M284" s="241"/>
      <c r="N284" s="242"/>
      <c r="O284" s="242"/>
      <c r="P284" s="242"/>
      <c r="Q284" s="242"/>
      <c r="R284" s="242"/>
      <c r="S284" s="242"/>
      <c r="T284" s="24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4" t="s">
        <v>177</v>
      </c>
      <c r="AU284" s="244" t="s">
        <v>173</v>
      </c>
      <c r="AV284" s="13" t="s">
        <v>78</v>
      </c>
      <c r="AW284" s="13" t="s">
        <v>31</v>
      </c>
      <c r="AX284" s="13" t="s">
        <v>76</v>
      </c>
      <c r="AY284" s="244" t="s">
        <v>163</v>
      </c>
    </row>
    <row r="285" s="12" customFormat="1" ht="22.8" customHeight="1">
      <c r="A285" s="12"/>
      <c r="B285" s="199"/>
      <c r="C285" s="200"/>
      <c r="D285" s="201" t="s">
        <v>68</v>
      </c>
      <c r="E285" s="213" t="s">
        <v>1189</v>
      </c>
      <c r="F285" s="213" t="s">
        <v>1190</v>
      </c>
      <c r="G285" s="200"/>
      <c r="H285" s="200"/>
      <c r="I285" s="203"/>
      <c r="J285" s="214">
        <f>BK285</f>
        <v>0</v>
      </c>
      <c r="K285" s="200"/>
      <c r="L285" s="205"/>
      <c r="M285" s="206"/>
      <c r="N285" s="207"/>
      <c r="O285" s="207"/>
      <c r="P285" s="208">
        <f>SUM(P286:P314)</f>
        <v>0</v>
      </c>
      <c r="Q285" s="207"/>
      <c r="R285" s="208">
        <f>SUM(R286:R314)</f>
        <v>0</v>
      </c>
      <c r="S285" s="207"/>
      <c r="T285" s="209">
        <f>SUM(T286:T314)</f>
        <v>0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0" t="s">
        <v>76</v>
      </c>
      <c r="AT285" s="211" t="s">
        <v>68</v>
      </c>
      <c r="AU285" s="211" t="s">
        <v>76</v>
      </c>
      <c r="AY285" s="210" t="s">
        <v>163</v>
      </c>
      <c r="BK285" s="212">
        <f>SUM(BK286:BK314)</f>
        <v>0</v>
      </c>
    </row>
    <row r="286" s="2" customFormat="1" ht="21.75" customHeight="1">
      <c r="A286" s="40"/>
      <c r="B286" s="41"/>
      <c r="C286" s="215" t="s">
        <v>317</v>
      </c>
      <c r="D286" s="215" t="s">
        <v>167</v>
      </c>
      <c r="E286" s="216" t="s">
        <v>1191</v>
      </c>
      <c r="F286" s="217" t="s">
        <v>1192</v>
      </c>
      <c r="G286" s="218" t="s">
        <v>201</v>
      </c>
      <c r="H286" s="219">
        <v>763.27999999999997</v>
      </c>
      <c r="I286" s="220"/>
      <c r="J286" s="221">
        <f>ROUND(I286*H286,2)</f>
        <v>0</v>
      </c>
      <c r="K286" s="217" t="s">
        <v>171</v>
      </c>
      <c r="L286" s="46"/>
      <c r="M286" s="222" t="s">
        <v>19</v>
      </c>
      <c r="N286" s="223" t="s">
        <v>42</v>
      </c>
      <c r="O286" s="87"/>
      <c r="P286" s="224">
        <f>O286*H286</f>
        <v>0</v>
      </c>
      <c r="Q286" s="224">
        <v>0</v>
      </c>
      <c r="R286" s="224">
        <f>Q286*H286</f>
        <v>0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172</v>
      </c>
      <c r="AT286" s="226" t="s">
        <v>167</v>
      </c>
      <c r="AU286" s="226" t="s">
        <v>78</v>
      </c>
      <c r="AY286" s="19" t="s">
        <v>163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172</v>
      </c>
      <c r="BK286" s="227">
        <f>ROUND(I286*H286,2)</f>
        <v>0</v>
      </c>
      <c r="BL286" s="19" t="s">
        <v>172</v>
      </c>
      <c r="BM286" s="226" t="s">
        <v>1193</v>
      </c>
    </row>
    <row r="287" s="2" customFormat="1">
      <c r="A287" s="40"/>
      <c r="B287" s="41"/>
      <c r="C287" s="42"/>
      <c r="D287" s="228" t="s">
        <v>175</v>
      </c>
      <c r="E287" s="42"/>
      <c r="F287" s="229" t="s">
        <v>1194</v>
      </c>
      <c r="G287" s="42"/>
      <c r="H287" s="42"/>
      <c r="I287" s="230"/>
      <c r="J287" s="42"/>
      <c r="K287" s="42"/>
      <c r="L287" s="46"/>
      <c r="M287" s="231"/>
      <c r="N287" s="232"/>
      <c r="O287" s="87"/>
      <c r="P287" s="87"/>
      <c r="Q287" s="87"/>
      <c r="R287" s="87"/>
      <c r="S287" s="87"/>
      <c r="T287" s="88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175</v>
      </c>
      <c r="AU287" s="19" t="s">
        <v>78</v>
      </c>
    </row>
    <row r="288" s="2" customFormat="1" ht="16.5" customHeight="1">
      <c r="A288" s="40"/>
      <c r="B288" s="41"/>
      <c r="C288" s="215" t="s">
        <v>324</v>
      </c>
      <c r="D288" s="215" t="s">
        <v>167</v>
      </c>
      <c r="E288" s="216" t="s">
        <v>1195</v>
      </c>
      <c r="F288" s="217" t="s">
        <v>1196</v>
      </c>
      <c r="G288" s="218" t="s">
        <v>201</v>
      </c>
      <c r="H288" s="219">
        <v>14502.32</v>
      </c>
      <c r="I288" s="220"/>
      <c r="J288" s="221">
        <f>ROUND(I288*H288,2)</f>
        <v>0</v>
      </c>
      <c r="K288" s="217" t="s">
        <v>171</v>
      </c>
      <c r="L288" s="46"/>
      <c r="M288" s="222" t="s">
        <v>19</v>
      </c>
      <c r="N288" s="223" t="s">
        <v>42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</v>
      </c>
      <c r="T288" s="225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26" t="s">
        <v>172</v>
      </c>
      <c r="AT288" s="226" t="s">
        <v>167</v>
      </c>
      <c r="AU288" s="226" t="s">
        <v>78</v>
      </c>
      <c r="AY288" s="19" t="s">
        <v>163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19" t="s">
        <v>172</v>
      </c>
      <c r="BK288" s="227">
        <f>ROUND(I288*H288,2)</f>
        <v>0</v>
      </c>
      <c r="BL288" s="19" t="s">
        <v>172</v>
      </c>
      <c r="BM288" s="226" t="s">
        <v>1197</v>
      </c>
    </row>
    <row r="289" s="2" customFormat="1">
      <c r="A289" s="40"/>
      <c r="B289" s="41"/>
      <c r="C289" s="42"/>
      <c r="D289" s="228" t="s">
        <v>175</v>
      </c>
      <c r="E289" s="42"/>
      <c r="F289" s="229" t="s">
        <v>1198</v>
      </c>
      <c r="G289" s="42"/>
      <c r="H289" s="42"/>
      <c r="I289" s="230"/>
      <c r="J289" s="42"/>
      <c r="K289" s="42"/>
      <c r="L289" s="46"/>
      <c r="M289" s="231"/>
      <c r="N289" s="232"/>
      <c r="O289" s="87"/>
      <c r="P289" s="87"/>
      <c r="Q289" s="87"/>
      <c r="R289" s="87"/>
      <c r="S289" s="87"/>
      <c r="T289" s="88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175</v>
      </c>
      <c r="AU289" s="19" t="s">
        <v>78</v>
      </c>
    </row>
    <row r="290" s="13" customFormat="1">
      <c r="A290" s="13"/>
      <c r="B290" s="233"/>
      <c r="C290" s="234"/>
      <c r="D290" s="235" t="s">
        <v>177</v>
      </c>
      <c r="E290" s="236" t="s">
        <v>19</v>
      </c>
      <c r="F290" s="237" t="s">
        <v>1199</v>
      </c>
      <c r="G290" s="234"/>
      <c r="H290" s="238">
        <v>14502.32</v>
      </c>
      <c r="I290" s="239"/>
      <c r="J290" s="234"/>
      <c r="K290" s="234"/>
      <c r="L290" s="240"/>
      <c r="M290" s="241"/>
      <c r="N290" s="242"/>
      <c r="O290" s="242"/>
      <c r="P290" s="242"/>
      <c r="Q290" s="242"/>
      <c r="R290" s="242"/>
      <c r="S290" s="242"/>
      <c r="T290" s="243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4" t="s">
        <v>177</v>
      </c>
      <c r="AU290" s="244" t="s">
        <v>78</v>
      </c>
      <c r="AV290" s="13" t="s">
        <v>78</v>
      </c>
      <c r="AW290" s="13" t="s">
        <v>31</v>
      </c>
      <c r="AX290" s="13" t="s">
        <v>69</v>
      </c>
      <c r="AY290" s="244" t="s">
        <v>163</v>
      </c>
    </row>
    <row r="291" s="14" customFormat="1">
      <c r="A291" s="14"/>
      <c r="B291" s="245"/>
      <c r="C291" s="246"/>
      <c r="D291" s="235" t="s">
        <v>177</v>
      </c>
      <c r="E291" s="247" t="s">
        <v>19</v>
      </c>
      <c r="F291" s="248" t="s">
        <v>179</v>
      </c>
      <c r="G291" s="246"/>
      <c r="H291" s="249">
        <v>14502.32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177</v>
      </c>
      <c r="AU291" s="255" t="s">
        <v>78</v>
      </c>
      <c r="AV291" s="14" t="s">
        <v>173</v>
      </c>
      <c r="AW291" s="14" t="s">
        <v>31</v>
      </c>
      <c r="AX291" s="14" t="s">
        <v>76</v>
      </c>
      <c r="AY291" s="255" t="s">
        <v>163</v>
      </c>
    </row>
    <row r="292" s="2" customFormat="1" ht="24.15" customHeight="1">
      <c r="A292" s="40"/>
      <c r="B292" s="41"/>
      <c r="C292" s="215" t="s">
        <v>330</v>
      </c>
      <c r="D292" s="215" t="s">
        <v>167</v>
      </c>
      <c r="E292" s="216" t="s">
        <v>1200</v>
      </c>
      <c r="F292" s="217" t="s">
        <v>1201</v>
      </c>
      <c r="G292" s="218" t="s">
        <v>201</v>
      </c>
      <c r="H292" s="219">
        <v>20</v>
      </c>
      <c r="I292" s="220"/>
      <c r="J292" s="221">
        <f>ROUND(I292*H292,2)</f>
        <v>0</v>
      </c>
      <c r="K292" s="217" t="s">
        <v>171</v>
      </c>
      <c r="L292" s="46"/>
      <c r="M292" s="222" t="s">
        <v>19</v>
      </c>
      <c r="N292" s="223" t="s">
        <v>42</v>
      </c>
      <c r="O292" s="87"/>
      <c r="P292" s="224">
        <f>O292*H292</f>
        <v>0</v>
      </c>
      <c r="Q292" s="224">
        <v>0</v>
      </c>
      <c r="R292" s="224">
        <f>Q292*H292</f>
        <v>0</v>
      </c>
      <c r="S292" s="224">
        <v>0</v>
      </c>
      <c r="T292" s="225">
        <f>S292*H292</f>
        <v>0</v>
      </c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R292" s="226" t="s">
        <v>172</v>
      </c>
      <c r="AT292" s="226" t="s">
        <v>167</v>
      </c>
      <c r="AU292" s="226" t="s">
        <v>78</v>
      </c>
      <c r="AY292" s="19" t="s">
        <v>163</v>
      </c>
      <c r="BE292" s="227">
        <f>IF(N292="základní",J292,0)</f>
        <v>0</v>
      </c>
      <c r="BF292" s="227">
        <f>IF(N292="snížená",J292,0)</f>
        <v>0</v>
      </c>
      <c r="BG292" s="227">
        <f>IF(N292="zákl. přenesená",J292,0)</f>
        <v>0</v>
      </c>
      <c r="BH292" s="227">
        <f>IF(N292="sníž. přenesená",J292,0)</f>
        <v>0</v>
      </c>
      <c r="BI292" s="227">
        <f>IF(N292="nulová",J292,0)</f>
        <v>0</v>
      </c>
      <c r="BJ292" s="19" t="s">
        <v>172</v>
      </c>
      <c r="BK292" s="227">
        <f>ROUND(I292*H292,2)</f>
        <v>0</v>
      </c>
      <c r="BL292" s="19" t="s">
        <v>172</v>
      </c>
      <c r="BM292" s="226" t="s">
        <v>1202</v>
      </c>
    </row>
    <row r="293" s="2" customFormat="1">
      <c r="A293" s="40"/>
      <c r="B293" s="41"/>
      <c r="C293" s="42"/>
      <c r="D293" s="228" t="s">
        <v>175</v>
      </c>
      <c r="E293" s="42"/>
      <c r="F293" s="229" t="s">
        <v>1203</v>
      </c>
      <c r="G293" s="42"/>
      <c r="H293" s="42"/>
      <c r="I293" s="230"/>
      <c r="J293" s="42"/>
      <c r="K293" s="42"/>
      <c r="L293" s="46"/>
      <c r="M293" s="231"/>
      <c r="N293" s="232"/>
      <c r="O293" s="87"/>
      <c r="P293" s="87"/>
      <c r="Q293" s="87"/>
      <c r="R293" s="87"/>
      <c r="S293" s="87"/>
      <c r="T293" s="88"/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T293" s="19" t="s">
        <v>175</v>
      </c>
      <c r="AU293" s="19" t="s">
        <v>78</v>
      </c>
    </row>
    <row r="294" s="13" customFormat="1">
      <c r="A294" s="13"/>
      <c r="B294" s="233"/>
      <c r="C294" s="234"/>
      <c r="D294" s="235" t="s">
        <v>177</v>
      </c>
      <c r="E294" s="236" t="s">
        <v>19</v>
      </c>
      <c r="F294" s="237" t="s">
        <v>303</v>
      </c>
      <c r="G294" s="234"/>
      <c r="H294" s="238">
        <v>20</v>
      </c>
      <c r="I294" s="239"/>
      <c r="J294" s="234"/>
      <c r="K294" s="234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177</v>
      </c>
      <c r="AU294" s="244" t="s">
        <v>78</v>
      </c>
      <c r="AV294" s="13" t="s">
        <v>78</v>
      </c>
      <c r="AW294" s="13" t="s">
        <v>31</v>
      </c>
      <c r="AX294" s="13" t="s">
        <v>76</v>
      </c>
      <c r="AY294" s="244" t="s">
        <v>163</v>
      </c>
    </row>
    <row r="295" s="2" customFormat="1" ht="24.15" customHeight="1">
      <c r="A295" s="40"/>
      <c r="B295" s="41"/>
      <c r="C295" s="215" t="s">
        <v>336</v>
      </c>
      <c r="D295" s="215" t="s">
        <v>167</v>
      </c>
      <c r="E295" s="216" t="s">
        <v>1204</v>
      </c>
      <c r="F295" s="217" t="s">
        <v>1205</v>
      </c>
      <c r="G295" s="218" t="s">
        <v>201</v>
      </c>
      <c r="H295" s="219">
        <v>50</v>
      </c>
      <c r="I295" s="220"/>
      <c r="J295" s="221">
        <f>ROUND(I295*H295,2)</f>
        <v>0</v>
      </c>
      <c r="K295" s="217" t="s">
        <v>171</v>
      </c>
      <c r="L295" s="46"/>
      <c r="M295" s="222" t="s">
        <v>19</v>
      </c>
      <c r="N295" s="223" t="s">
        <v>42</v>
      </c>
      <c r="O295" s="87"/>
      <c r="P295" s="224">
        <f>O295*H295</f>
        <v>0</v>
      </c>
      <c r="Q295" s="224">
        <v>0</v>
      </c>
      <c r="R295" s="224">
        <f>Q295*H295</f>
        <v>0</v>
      </c>
      <c r="S295" s="224">
        <v>0</v>
      </c>
      <c r="T295" s="225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26" t="s">
        <v>172</v>
      </c>
      <c r="AT295" s="226" t="s">
        <v>167</v>
      </c>
      <c r="AU295" s="226" t="s">
        <v>78</v>
      </c>
      <c r="AY295" s="19" t="s">
        <v>163</v>
      </c>
      <c r="BE295" s="227">
        <f>IF(N295="základní",J295,0)</f>
        <v>0</v>
      </c>
      <c r="BF295" s="227">
        <f>IF(N295="snížená",J295,0)</f>
        <v>0</v>
      </c>
      <c r="BG295" s="227">
        <f>IF(N295="zákl. přenesená",J295,0)</f>
        <v>0</v>
      </c>
      <c r="BH295" s="227">
        <f>IF(N295="sníž. přenesená",J295,0)</f>
        <v>0</v>
      </c>
      <c r="BI295" s="227">
        <f>IF(N295="nulová",J295,0)</f>
        <v>0</v>
      </c>
      <c r="BJ295" s="19" t="s">
        <v>172</v>
      </c>
      <c r="BK295" s="227">
        <f>ROUND(I295*H295,2)</f>
        <v>0</v>
      </c>
      <c r="BL295" s="19" t="s">
        <v>172</v>
      </c>
      <c r="BM295" s="226" t="s">
        <v>1206</v>
      </c>
    </row>
    <row r="296" s="2" customFormat="1">
      <c r="A296" s="40"/>
      <c r="B296" s="41"/>
      <c r="C296" s="42"/>
      <c r="D296" s="228" t="s">
        <v>175</v>
      </c>
      <c r="E296" s="42"/>
      <c r="F296" s="229" t="s">
        <v>1207</v>
      </c>
      <c r="G296" s="42"/>
      <c r="H296" s="42"/>
      <c r="I296" s="230"/>
      <c r="J296" s="42"/>
      <c r="K296" s="42"/>
      <c r="L296" s="46"/>
      <c r="M296" s="231"/>
      <c r="N296" s="232"/>
      <c r="O296" s="87"/>
      <c r="P296" s="87"/>
      <c r="Q296" s="87"/>
      <c r="R296" s="87"/>
      <c r="S296" s="87"/>
      <c r="T296" s="88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T296" s="19" t="s">
        <v>175</v>
      </c>
      <c r="AU296" s="19" t="s">
        <v>78</v>
      </c>
    </row>
    <row r="297" s="13" customFormat="1">
      <c r="A297" s="13"/>
      <c r="B297" s="233"/>
      <c r="C297" s="234"/>
      <c r="D297" s="235" t="s">
        <v>177</v>
      </c>
      <c r="E297" s="236" t="s">
        <v>19</v>
      </c>
      <c r="F297" s="237" t="s">
        <v>504</v>
      </c>
      <c r="G297" s="234"/>
      <c r="H297" s="238">
        <v>50</v>
      </c>
      <c r="I297" s="239"/>
      <c r="J297" s="234"/>
      <c r="K297" s="234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177</v>
      </c>
      <c r="AU297" s="244" t="s">
        <v>78</v>
      </c>
      <c r="AV297" s="13" t="s">
        <v>78</v>
      </c>
      <c r="AW297" s="13" t="s">
        <v>31</v>
      </c>
      <c r="AX297" s="13" t="s">
        <v>76</v>
      </c>
      <c r="AY297" s="244" t="s">
        <v>163</v>
      </c>
    </row>
    <row r="298" s="2" customFormat="1" ht="24.15" customHeight="1">
      <c r="A298" s="40"/>
      <c r="B298" s="41"/>
      <c r="C298" s="215" t="s">
        <v>342</v>
      </c>
      <c r="D298" s="215" t="s">
        <v>167</v>
      </c>
      <c r="E298" s="216" t="s">
        <v>1208</v>
      </c>
      <c r="F298" s="217" t="s">
        <v>1209</v>
      </c>
      <c r="G298" s="218" t="s">
        <v>201</v>
      </c>
      <c r="H298" s="219">
        <v>500</v>
      </c>
      <c r="I298" s="220"/>
      <c r="J298" s="221">
        <f>ROUND(I298*H298,2)</f>
        <v>0</v>
      </c>
      <c r="K298" s="217" t="s">
        <v>171</v>
      </c>
      <c r="L298" s="46"/>
      <c r="M298" s="222" t="s">
        <v>19</v>
      </c>
      <c r="N298" s="223" t="s">
        <v>42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172</v>
      </c>
      <c r="AT298" s="226" t="s">
        <v>167</v>
      </c>
      <c r="AU298" s="226" t="s">
        <v>78</v>
      </c>
      <c r="AY298" s="19" t="s">
        <v>163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172</v>
      </c>
      <c r="BK298" s="227">
        <f>ROUND(I298*H298,2)</f>
        <v>0</v>
      </c>
      <c r="BL298" s="19" t="s">
        <v>172</v>
      </c>
      <c r="BM298" s="226" t="s">
        <v>1210</v>
      </c>
    </row>
    <row r="299" s="2" customFormat="1">
      <c r="A299" s="40"/>
      <c r="B299" s="41"/>
      <c r="C299" s="42"/>
      <c r="D299" s="228" t="s">
        <v>175</v>
      </c>
      <c r="E299" s="42"/>
      <c r="F299" s="229" t="s">
        <v>1211</v>
      </c>
      <c r="G299" s="42"/>
      <c r="H299" s="42"/>
      <c r="I299" s="230"/>
      <c r="J299" s="42"/>
      <c r="K299" s="42"/>
      <c r="L299" s="46"/>
      <c r="M299" s="231"/>
      <c r="N299" s="232"/>
      <c r="O299" s="87"/>
      <c r="P299" s="87"/>
      <c r="Q299" s="87"/>
      <c r="R299" s="87"/>
      <c r="S299" s="87"/>
      <c r="T299" s="88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175</v>
      </c>
      <c r="AU299" s="19" t="s">
        <v>78</v>
      </c>
    </row>
    <row r="300" s="13" customFormat="1">
      <c r="A300" s="13"/>
      <c r="B300" s="233"/>
      <c r="C300" s="234"/>
      <c r="D300" s="235" t="s">
        <v>177</v>
      </c>
      <c r="E300" s="236" t="s">
        <v>19</v>
      </c>
      <c r="F300" s="237" t="s">
        <v>1212</v>
      </c>
      <c r="G300" s="234"/>
      <c r="H300" s="238">
        <v>500</v>
      </c>
      <c r="I300" s="239"/>
      <c r="J300" s="234"/>
      <c r="K300" s="234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177</v>
      </c>
      <c r="AU300" s="244" t="s">
        <v>78</v>
      </c>
      <c r="AV300" s="13" t="s">
        <v>78</v>
      </c>
      <c r="AW300" s="13" t="s">
        <v>31</v>
      </c>
      <c r="AX300" s="13" t="s">
        <v>76</v>
      </c>
      <c r="AY300" s="244" t="s">
        <v>163</v>
      </c>
    </row>
    <row r="301" s="2" customFormat="1" ht="24.15" customHeight="1">
      <c r="A301" s="40"/>
      <c r="B301" s="41"/>
      <c r="C301" s="215" t="s">
        <v>220</v>
      </c>
      <c r="D301" s="215" t="s">
        <v>167</v>
      </c>
      <c r="E301" s="216" t="s">
        <v>1213</v>
      </c>
      <c r="F301" s="217" t="s">
        <v>1214</v>
      </c>
      <c r="G301" s="218" t="s">
        <v>201</v>
      </c>
      <c r="H301" s="219">
        <v>100</v>
      </c>
      <c r="I301" s="220"/>
      <c r="J301" s="221">
        <f>ROUND(I301*H301,2)</f>
        <v>0</v>
      </c>
      <c r="K301" s="217" t="s">
        <v>171</v>
      </c>
      <c r="L301" s="46"/>
      <c r="M301" s="222" t="s">
        <v>19</v>
      </c>
      <c r="N301" s="223" t="s">
        <v>42</v>
      </c>
      <c r="O301" s="87"/>
      <c r="P301" s="224">
        <f>O301*H301</f>
        <v>0</v>
      </c>
      <c r="Q301" s="224">
        <v>0</v>
      </c>
      <c r="R301" s="224">
        <f>Q301*H301</f>
        <v>0</v>
      </c>
      <c r="S301" s="224">
        <v>0</v>
      </c>
      <c r="T301" s="225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26" t="s">
        <v>172</v>
      </c>
      <c r="AT301" s="226" t="s">
        <v>167</v>
      </c>
      <c r="AU301" s="226" t="s">
        <v>78</v>
      </c>
      <c r="AY301" s="19" t="s">
        <v>163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19" t="s">
        <v>172</v>
      </c>
      <c r="BK301" s="227">
        <f>ROUND(I301*H301,2)</f>
        <v>0</v>
      </c>
      <c r="BL301" s="19" t="s">
        <v>172</v>
      </c>
      <c r="BM301" s="226" t="s">
        <v>1215</v>
      </c>
    </row>
    <row r="302" s="2" customFormat="1">
      <c r="A302" s="40"/>
      <c r="B302" s="41"/>
      <c r="C302" s="42"/>
      <c r="D302" s="228" t="s">
        <v>175</v>
      </c>
      <c r="E302" s="42"/>
      <c r="F302" s="229" t="s">
        <v>1216</v>
      </c>
      <c r="G302" s="42"/>
      <c r="H302" s="42"/>
      <c r="I302" s="230"/>
      <c r="J302" s="42"/>
      <c r="K302" s="42"/>
      <c r="L302" s="46"/>
      <c r="M302" s="231"/>
      <c r="N302" s="232"/>
      <c r="O302" s="87"/>
      <c r="P302" s="87"/>
      <c r="Q302" s="87"/>
      <c r="R302" s="87"/>
      <c r="S302" s="87"/>
      <c r="T302" s="88"/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T302" s="19" t="s">
        <v>175</v>
      </c>
      <c r="AU302" s="19" t="s">
        <v>78</v>
      </c>
    </row>
    <row r="303" s="13" customFormat="1">
      <c r="A303" s="13"/>
      <c r="B303" s="233"/>
      <c r="C303" s="234"/>
      <c r="D303" s="235" t="s">
        <v>177</v>
      </c>
      <c r="E303" s="236" t="s">
        <v>19</v>
      </c>
      <c r="F303" s="237" t="s">
        <v>790</v>
      </c>
      <c r="G303" s="234"/>
      <c r="H303" s="238">
        <v>100</v>
      </c>
      <c r="I303" s="239"/>
      <c r="J303" s="234"/>
      <c r="K303" s="234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177</v>
      </c>
      <c r="AU303" s="244" t="s">
        <v>78</v>
      </c>
      <c r="AV303" s="13" t="s">
        <v>78</v>
      </c>
      <c r="AW303" s="13" t="s">
        <v>31</v>
      </c>
      <c r="AX303" s="13" t="s">
        <v>76</v>
      </c>
      <c r="AY303" s="244" t="s">
        <v>163</v>
      </c>
    </row>
    <row r="304" s="2" customFormat="1" ht="24.15" customHeight="1">
      <c r="A304" s="40"/>
      <c r="B304" s="41"/>
      <c r="C304" s="215" t="s">
        <v>357</v>
      </c>
      <c r="D304" s="215" t="s">
        <v>167</v>
      </c>
      <c r="E304" s="216" t="s">
        <v>1217</v>
      </c>
      <c r="F304" s="217" t="s">
        <v>1218</v>
      </c>
      <c r="G304" s="218" t="s">
        <v>201</v>
      </c>
      <c r="H304" s="219">
        <v>83.280000000000001</v>
      </c>
      <c r="I304" s="220"/>
      <c r="J304" s="221">
        <f>ROUND(I304*H304,2)</f>
        <v>0</v>
      </c>
      <c r="K304" s="217" t="s">
        <v>171</v>
      </c>
      <c r="L304" s="46"/>
      <c r="M304" s="222" t="s">
        <v>19</v>
      </c>
      <c r="N304" s="223" t="s">
        <v>42</v>
      </c>
      <c r="O304" s="87"/>
      <c r="P304" s="224">
        <f>O304*H304</f>
        <v>0</v>
      </c>
      <c r="Q304" s="224">
        <v>0</v>
      </c>
      <c r="R304" s="224">
        <f>Q304*H304</f>
        <v>0</v>
      </c>
      <c r="S304" s="224">
        <v>0</v>
      </c>
      <c r="T304" s="225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26" t="s">
        <v>172</v>
      </c>
      <c r="AT304" s="226" t="s">
        <v>167</v>
      </c>
      <c r="AU304" s="226" t="s">
        <v>78</v>
      </c>
      <c r="AY304" s="19" t="s">
        <v>163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19" t="s">
        <v>172</v>
      </c>
      <c r="BK304" s="227">
        <f>ROUND(I304*H304,2)</f>
        <v>0</v>
      </c>
      <c r="BL304" s="19" t="s">
        <v>172</v>
      </c>
      <c r="BM304" s="226" t="s">
        <v>1219</v>
      </c>
    </row>
    <row r="305" s="2" customFormat="1">
      <c r="A305" s="40"/>
      <c r="B305" s="41"/>
      <c r="C305" s="42"/>
      <c r="D305" s="228" t="s">
        <v>175</v>
      </c>
      <c r="E305" s="42"/>
      <c r="F305" s="229" t="s">
        <v>1220</v>
      </c>
      <c r="G305" s="42"/>
      <c r="H305" s="42"/>
      <c r="I305" s="230"/>
      <c r="J305" s="42"/>
      <c r="K305" s="42"/>
      <c r="L305" s="46"/>
      <c r="M305" s="231"/>
      <c r="N305" s="232"/>
      <c r="O305" s="87"/>
      <c r="P305" s="87"/>
      <c r="Q305" s="87"/>
      <c r="R305" s="87"/>
      <c r="S305" s="87"/>
      <c r="T305" s="88"/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T305" s="19" t="s">
        <v>175</v>
      </c>
      <c r="AU305" s="19" t="s">
        <v>78</v>
      </c>
    </row>
    <row r="306" s="13" customFormat="1">
      <c r="A306" s="13"/>
      <c r="B306" s="233"/>
      <c r="C306" s="234"/>
      <c r="D306" s="235" t="s">
        <v>177</v>
      </c>
      <c r="E306" s="236" t="s">
        <v>19</v>
      </c>
      <c r="F306" s="237" t="s">
        <v>1221</v>
      </c>
      <c r="G306" s="234"/>
      <c r="H306" s="238">
        <v>83.280000000000001</v>
      </c>
      <c r="I306" s="239"/>
      <c r="J306" s="234"/>
      <c r="K306" s="234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177</v>
      </c>
      <c r="AU306" s="244" t="s">
        <v>78</v>
      </c>
      <c r="AV306" s="13" t="s">
        <v>78</v>
      </c>
      <c r="AW306" s="13" t="s">
        <v>31</v>
      </c>
      <c r="AX306" s="13" t="s">
        <v>69</v>
      </c>
      <c r="AY306" s="244" t="s">
        <v>163</v>
      </c>
    </row>
    <row r="307" s="14" customFormat="1">
      <c r="A307" s="14"/>
      <c r="B307" s="245"/>
      <c r="C307" s="246"/>
      <c r="D307" s="235" t="s">
        <v>177</v>
      </c>
      <c r="E307" s="247" t="s">
        <v>19</v>
      </c>
      <c r="F307" s="248" t="s">
        <v>179</v>
      </c>
      <c r="G307" s="246"/>
      <c r="H307" s="249">
        <v>83.280000000000001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177</v>
      </c>
      <c r="AU307" s="255" t="s">
        <v>78</v>
      </c>
      <c r="AV307" s="14" t="s">
        <v>173</v>
      </c>
      <c r="AW307" s="14" t="s">
        <v>31</v>
      </c>
      <c r="AX307" s="14" t="s">
        <v>76</v>
      </c>
      <c r="AY307" s="255" t="s">
        <v>163</v>
      </c>
    </row>
    <row r="308" s="2" customFormat="1" ht="24.15" customHeight="1">
      <c r="A308" s="40"/>
      <c r="B308" s="41"/>
      <c r="C308" s="215" t="s">
        <v>365</v>
      </c>
      <c r="D308" s="215" t="s">
        <v>167</v>
      </c>
      <c r="E308" s="216" t="s">
        <v>1222</v>
      </c>
      <c r="F308" s="217" t="s">
        <v>1223</v>
      </c>
      <c r="G308" s="218" t="s">
        <v>201</v>
      </c>
      <c r="H308" s="219">
        <v>5</v>
      </c>
      <c r="I308" s="220"/>
      <c r="J308" s="221">
        <f>ROUND(I308*H308,2)</f>
        <v>0</v>
      </c>
      <c r="K308" s="217" t="s">
        <v>171</v>
      </c>
      <c r="L308" s="46"/>
      <c r="M308" s="222" t="s">
        <v>19</v>
      </c>
      <c r="N308" s="223" t="s">
        <v>42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26" t="s">
        <v>172</v>
      </c>
      <c r="AT308" s="226" t="s">
        <v>167</v>
      </c>
      <c r="AU308" s="226" t="s">
        <v>78</v>
      </c>
      <c r="AY308" s="19" t="s">
        <v>163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19" t="s">
        <v>172</v>
      </c>
      <c r="BK308" s="227">
        <f>ROUND(I308*H308,2)</f>
        <v>0</v>
      </c>
      <c r="BL308" s="19" t="s">
        <v>172</v>
      </c>
      <c r="BM308" s="226" t="s">
        <v>1224</v>
      </c>
    </row>
    <row r="309" s="2" customFormat="1">
      <c r="A309" s="40"/>
      <c r="B309" s="41"/>
      <c r="C309" s="42"/>
      <c r="D309" s="228" t="s">
        <v>175</v>
      </c>
      <c r="E309" s="42"/>
      <c r="F309" s="229" t="s">
        <v>1225</v>
      </c>
      <c r="G309" s="42"/>
      <c r="H309" s="42"/>
      <c r="I309" s="230"/>
      <c r="J309" s="42"/>
      <c r="K309" s="42"/>
      <c r="L309" s="46"/>
      <c r="M309" s="231"/>
      <c r="N309" s="232"/>
      <c r="O309" s="87"/>
      <c r="P309" s="87"/>
      <c r="Q309" s="87"/>
      <c r="R309" s="87"/>
      <c r="S309" s="87"/>
      <c r="T309" s="88"/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T309" s="19" t="s">
        <v>175</v>
      </c>
      <c r="AU309" s="19" t="s">
        <v>78</v>
      </c>
    </row>
    <row r="310" s="13" customFormat="1">
      <c r="A310" s="13"/>
      <c r="B310" s="233"/>
      <c r="C310" s="234"/>
      <c r="D310" s="235" t="s">
        <v>177</v>
      </c>
      <c r="E310" s="236" t="s">
        <v>19</v>
      </c>
      <c r="F310" s="237" t="s">
        <v>198</v>
      </c>
      <c r="G310" s="234"/>
      <c r="H310" s="238">
        <v>5</v>
      </c>
      <c r="I310" s="239"/>
      <c r="J310" s="234"/>
      <c r="K310" s="234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177</v>
      </c>
      <c r="AU310" s="244" t="s">
        <v>78</v>
      </c>
      <c r="AV310" s="13" t="s">
        <v>78</v>
      </c>
      <c r="AW310" s="13" t="s">
        <v>31</v>
      </c>
      <c r="AX310" s="13" t="s">
        <v>76</v>
      </c>
      <c r="AY310" s="244" t="s">
        <v>163</v>
      </c>
    </row>
    <row r="311" s="2" customFormat="1" ht="24.15" customHeight="1">
      <c r="A311" s="40"/>
      <c r="B311" s="41"/>
      <c r="C311" s="215" t="s">
        <v>372</v>
      </c>
      <c r="D311" s="215" t="s">
        <v>167</v>
      </c>
      <c r="E311" s="216" t="s">
        <v>1226</v>
      </c>
      <c r="F311" s="217" t="s">
        <v>1227</v>
      </c>
      <c r="G311" s="218" t="s">
        <v>201</v>
      </c>
      <c r="H311" s="219">
        <v>5</v>
      </c>
      <c r="I311" s="220"/>
      <c r="J311" s="221">
        <f>ROUND(I311*H311,2)</f>
        <v>0</v>
      </c>
      <c r="K311" s="217" t="s">
        <v>171</v>
      </c>
      <c r="L311" s="46"/>
      <c r="M311" s="222" t="s">
        <v>19</v>
      </c>
      <c r="N311" s="223" t="s">
        <v>42</v>
      </c>
      <c r="O311" s="87"/>
      <c r="P311" s="224">
        <f>O311*H311</f>
        <v>0</v>
      </c>
      <c r="Q311" s="224">
        <v>0</v>
      </c>
      <c r="R311" s="224">
        <f>Q311*H311</f>
        <v>0</v>
      </c>
      <c r="S311" s="224">
        <v>0</v>
      </c>
      <c r="T311" s="225">
        <f>S311*H311</f>
        <v>0</v>
      </c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  <c r="AR311" s="226" t="s">
        <v>172</v>
      </c>
      <c r="AT311" s="226" t="s">
        <v>167</v>
      </c>
      <c r="AU311" s="226" t="s">
        <v>78</v>
      </c>
      <c r="AY311" s="19" t="s">
        <v>163</v>
      </c>
      <c r="BE311" s="227">
        <f>IF(N311="základní",J311,0)</f>
        <v>0</v>
      </c>
      <c r="BF311" s="227">
        <f>IF(N311="snížená",J311,0)</f>
        <v>0</v>
      </c>
      <c r="BG311" s="227">
        <f>IF(N311="zákl. přenesená",J311,0)</f>
        <v>0</v>
      </c>
      <c r="BH311" s="227">
        <f>IF(N311="sníž. přenesená",J311,0)</f>
        <v>0</v>
      </c>
      <c r="BI311" s="227">
        <f>IF(N311="nulová",J311,0)</f>
        <v>0</v>
      </c>
      <c r="BJ311" s="19" t="s">
        <v>172</v>
      </c>
      <c r="BK311" s="227">
        <f>ROUND(I311*H311,2)</f>
        <v>0</v>
      </c>
      <c r="BL311" s="19" t="s">
        <v>172</v>
      </c>
      <c r="BM311" s="226" t="s">
        <v>1228</v>
      </c>
    </row>
    <row r="312" s="2" customFormat="1">
      <c r="A312" s="40"/>
      <c r="B312" s="41"/>
      <c r="C312" s="42"/>
      <c r="D312" s="228" t="s">
        <v>175</v>
      </c>
      <c r="E312" s="42"/>
      <c r="F312" s="229" t="s">
        <v>1229</v>
      </c>
      <c r="G312" s="42"/>
      <c r="H312" s="42"/>
      <c r="I312" s="230"/>
      <c r="J312" s="42"/>
      <c r="K312" s="42"/>
      <c r="L312" s="46"/>
      <c r="M312" s="231"/>
      <c r="N312" s="232"/>
      <c r="O312" s="87"/>
      <c r="P312" s="87"/>
      <c r="Q312" s="87"/>
      <c r="R312" s="87"/>
      <c r="S312" s="87"/>
      <c r="T312" s="88"/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T312" s="19" t="s">
        <v>175</v>
      </c>
      <c r="AU312" s="19" t="s">
        <v>78</v>
      </c>
    </row>
    <row r="313" s="13" customFormat="1">
      <c r="A313" s="13"/>
      <c r="B313" s="233"/>
      <c r="C313" s="234"/>
      <c r="D313" s="235" t="s">
        <v>177</v>
      </c>
      <c r="E313" s="236" t="s">
        <v>19</v>
      </c>
      <c r="F313" s="237" t="s">
        <v>198</v>
      </c>
      <c r="G313" s="234"/>
      <c r="H313" s="238">
        <v>5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177</v>
      </c>
      <c r="AU313" s="244" t="s">
        <v>78</v>
      </c>
      <c r="AV313" s="13" t="s">
        <v>78</v>
      </c>
      <c r="AW313" s="13" t="s">
        <v>31</v>
      </c>
      <c r="AX313" s="13" t="s">
        <v>69</v>
      </c>
      <c r="AY313" s="244" t="s">
        <v>163</v>
      </c>
    </row>
    <row r="314" s="14" customFormat="1">
      <c r="A314" s="14"/>
      <c r="B314" s="245"/>
      <c r="C314" s="246"/>
      <c r="D314" s="235" t="s">
        <v>177</v>
      </c>
      <c r="E314" s="247" t="s">
        <v>19</v>
      </c>
      <c r="F314" s="248" t="s">
        <v>179</v>
      </c>
      <c r="G314" s="246"/>
      <c r="H314" s="249">
        <v>5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177</v>
      </c>
      <c r="AU314" s="255" t="s">
        <v>78</v>
      </c>
      <c r="AV314" s="14" t="s">
        <v>173</v>
      </c>
      <c r="AW314" s="14" t="s">
        <v>31</v>
      </c>
      <c r="AX314" s="14" t="s">
        <v>76</v>
      </c>
      <c r="AY314" s="255" t="s">
        <v>163</v>
      </c>
    </row>
    <row r="315" s="12" customFormat="1" ht="25.92" customHeight="1">
      <c r="A315" s="12"/>
      <c r="B315" s="199"/>
      <c r="C315" s="200"/>
      <c r="D315" s="201" t="s">
        <v>68</v>
      </c>
      <c r="E315" s="202" t="s">
        <v>570</v>
      </c>
      <c r="F315" s="202" t="s">
        <v>571</v>
      </c>
      <c r="G315" s="200"/>
      <c r="H315" s="200"/>
      <c r="I315" s="203"/>
      <c r="J315" s="204">
        <f>BK315</f>
        <v>0</v>
      </c>
      <c r="K315" s="200"/>
      <c r="L315" s="205"/>
      <c r="M315" s="206"/>
      <c r="N315" s="207"/>
      <c r="O315" s="207"/>
      <c r="P315" s="208">
        <f>P316+P322</f>
        <v>0</v>
      </c>
      <c r="Q315" s="207"/>
      <c r="R315" s="208">
        <f>R316+R322</f>
        <v>0</v>
      </c>
      <c r="S315" s="207"/>
      <c r="T315" s="209">
        <f>T316+T322</f>
        <v>3.4024000000000001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0" t="s">
        <v>78</v>
      </c>
      <c r="AT315" s="211" t="s">
        <v>68</v>
      </c>
      <c r="AU315" s="211" t="s">
        <v>69</v>
      </c>
      <c r="AY315" s="210" t="s">
        <v>163</v>
      </c>
      <c r="BK315" s="212">
        <f>BK316+BK322</f>
        <v>0</v>
      </c>
    </row>
    <row r="316" s="12" customFormat="1" ht="22.8" customHeight="1">
      <c r="A316" s="12"/>
      <c r="B316" s="199"/>
      <c r="C316" s="200"/>
      <c r="D316" s="201" t="s">
        <v>68</v>
      </c>
      <c r="E316" s="213" t="s">
        <v>884</v>
      </c>
      <c r="F316" s="213" t="s">
        <v>885</v>
      </c>
      <c r="G316" s="200"/>
      <c r="H316" s="200"/>
      <c r="I316" s="203"/>
      <c r="J316" s="214">
        <f>BK316</f>
        <v>0</v>
      </c>
      <c r="K316" s="200"/>
      <c r="L316" s="205"/>
      <c r="M316" s="206"/>
      <c r="N316" s="207"/>
      <c r="O316" s="207"/>
      <c r="P316" s="208">
        <f>SUM(P317:P321)</f>
        <v>0</v>
      </c>
      <c r="Q316" s="207"/>
      <c r="R316" s="208">
        <f>SUM(R317:R321)</f>
        <v>0</v>
      </c>
      <c r="S316" s="207"/>
      <c r="T316" s="209">
        <f>SUM(T317:T321)</f>
        <v>1.8865000000000001</v>
      </c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R316" s="210" t="s">
        <v>78</v>
      </c>
      <c r="AT316" s="211" t="s">
        <v>68</v>
      </c>
      <c r="AU316" s="211" t="s">
        <v>76</v>
      </c>
      <c r="AY316" s="210" t="s">
        <v>163</v>
      </c>
      <c r="BK316" s="212">
        <f>SUM(BK317:BK321)</f>
        <v>0</v>
      </c>
    </row>
    <row r="317" s="2" customFormat="1" ht="21.75" customHeight="1">
      <c r="A317" s="40"/>
      <c r="B317" s="41"/>
      <c r="C317" s="215" t="s">
        <v>254</v>
      </c>
      <c r="D317" s="215" t="s">
        <v>167</v>
      </c>
      <c r="E317" s="216" t="s">
        <v>1230</v>
      </c>
      <c r="F317" s="217" t="s">
        <v>1231</v>
      </c>
      <c r="G317" s="218" t="s">
        <v>1232</v>
      </c>
      <c r="H317" s="219">
        <v>1886.5</v>
      </c>
      <c r="I317" s="220"/>
      <c r="J317" s="221">
        <f>ROUND(I317*H317,2)</f>
        <v>0</v>
      </c>
      <c r="K317" s="217" t="s">
        <v>171</v>
      </c>
      <c r="L317" s="46"/>
      <c r="M317" s="222" t="s">
        <v>19</v>
      </c>
      <c r="N317" s="223" t="s">
        <v>42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0.001</v>
      </c>
      <c r="T317" s="225">
        <f>S317*H317</f>
        <v>1.8865000000000001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26" t="s">
        <v>180</v>
      </c>
      <c r="AT317" s="226" t="s">
        <v>167</v>
      </c>
      <c r="AU317" s="226" t="s">
        <v>78</v>
      </c>
      <c r="AY317" s="19" t="s">
        <v>163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19" t="s">
        <v>172</v>
      </c>
      <c r="BK317" s="227">
        <f>ROUND(I317*H317,2)</f>
        <v>0</v>
      </c>
      <c r="BL317" s="19" t="s">
        <v>180</v>
      </c>
      <c r="BM317" s="226" t="s">
        <v>1233</v>
      </c>
    </row>
    <row r="318" s="2" customFormat="1">
      <c r="A318" s="40"/>
      <c r="B318" s="41"/>
      <c r="C318" s="42"/>
      <c r="D318" s="228" t="s">
        <v>175</v>
      </c>
      <c r="E318" s="42"/>
      <c r="F318" s="229" t="s">
        <v>1234</v>
      </c>
      <c r="G318" s="42"/>
      <c r="H318" s="42"/>
      <c r="I318" s="230"/>
      <c r="J318" s="42"/>
      <c r="K318" s="42"/>
      <c r="L318" s="46"/>
      <c r="M318" s="231"/>
      <c r="N318" s="232"/>
      <c r="O318" s="87"/>
      <c r="P318" s="87"/>
      <c r="Q318" s="87"/>
      <c r="R318" s="87"/>
      <c r="S318" s="87"/>
      <c r="T318" s="88"/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T318" s="19" t="s">
        <v>175</v>
      </c>
      <c r="AU318" s="19" t="s">
        <v>78</v>
      </c>
    </row>
    <row r="319" s="13" customFormat="1">
      <c r="A319" s="13"/>
      <c r="B319" s="233"/>
      <c r="C319" s="234"/>
      <c r="D319" s="235" t="s">
        <v>177</v>
      </c>
      <c r="E319" s="236" t="s">
        <v>19</v>
      </c>
      <c r="F319" s="237" t="s">
        <v>1235</v>
      </c>
      <c r="G319" s="234"/>
      <c r="H319" s="238">
        <v>1715</v>
      </c>
      <c r="I319" s="239"/>
      <c r="J319" s="234"/>
      <c r="K319" s="234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177</v>
      </c>
      <c r="AU319" s="244" t="s">
        <v>78</v>
      </c>
      <c r="AV319" s="13" t="s">
        <v>78</v>
      </c>
      <c r="AW319" s="13" t="s">
        <v>31</v>
      </c>
      <c r="AX319" s="13" t="s">
        <v>69</v>
      </c>
      <c r="AY319" s="244" t="s">
        <v>163</v>
      </c>
    </row>
    <row r="320" s="14" customFormat="1">
      <c r="A320" s="14"/>
      <c r="B320" s="245"/>
      <c r="C320" s="246"/>
      <c r="D320" s="235" t="s">
        <v>177</v>
      </c>
      <c r="E320" s="247" t="s">
        <v>19</v>
      </c>
      <c r="F320" s="248" t="s">
        <v>179</v>
      </c>
      <c r="G320" s="246"/>
      <c r="H320" s="249">
        <v>1715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177</v>
      </c>
      <c r="AU320" s="255" t="s">
        <v>78</v>
      </c>
      <c r="AV320" s="14" t="s">
        <v>173</v>
      </c>
      <c r="AW320" s="14" t="s">
        <v>31</v>
      </c>
      <c r="AX320" s="14" t="s">
        <v>69</v>
      </c>
      <c r="AY320" s="255" t="s">
        <v>163</v>
      </c>
    </row>
    <row r="321" s="13" customFormat="1">
      <c r="A321" s="13"/>
      <c r="B321" s="233"/>
      <c r="C321" s="234"/>
      <c r="D321" s="235" t="s">
        <v>177</v>
      </c>
      <c r="E321" s="236" t="s">
        <v>19</v>
      </c>
      <c r="F321" s="237" t="s">
        <v>1236</v>
      </c>
      <c r="G321" s="234"/>
      <c r="H321" s="238">
        <v>1886.5</v>
      </c>
      <c r="I321" s="239"/>
      <c r="J321" s="234"/>
      <c r="K321" s="234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177</v>
      </c>
      <c r="AU321" s="244" t="s">
        <v>78</v>
      </c>
      <c r="AV321" s="13" t="s">
        <v>78</v>
      </c>
      <c r="AW321" s="13" t="s">
        <v>31</v>
      </c>
      <c r="AX321" s="13" t="s">
        <v>76</v>
      </c>
      <c r="AY321" s="244" t="s">
        <v>163</v>
      </c>
    </row>
    <row r="322" s="12" customFormat="1" ht="22.8" customHeight="1">
      <c r="A322" s="12"/>
      <c r="B322" s="199"/>
      <c r="C322" s="200"/>
      <c r="D322" s="201" t="s">
        <v>68</v>
      </c>
      <c r="E322" s="213" t="s">
        <v>1237</v>
      </c>
      <c r="F322" s="213" t="s">
        <v>1238</v>
      </c>
      <c r="G322" s="200"/>
      <c r="H322" s="200"/>
      <c r="I322" s="203"/>
      <c r="J322" s="214">
        <f>BK322</f>
        <v>0</v>
      </c>
      <c r="K322" s="200"/>
      <c r="L322" s="205"/>
      <c r="M322" s="206"/>
      <c r="N322" s="207"/>
      <c r="O322" s="207"/>
      <c r="P322" s="208">
        <f>SUM(P323:P326)</f>
        <v>0</v>
      </c>
      <c r="Q322" s="207"/>
      <c r="R322" s="208">
        <f>SUM(R323:R326)</f>
        <v>0</v>
      </c>
      <c r="S322" s="207"/>
      <c r="T322" s="209">
        <f>SUM(T323:T326)</f>
        <v>1.5159000000000003</v>
      </c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R322" s="210" t="s">
        <v>78</v>
      </c>
      <c r="AT322" s="211" t="s">
        <v>68</v>
      </c>
      <c r="AU322" s="211" t="s">
        <v>76</v>
      </c>
      <c r="AY322" s="210" t="s">
        <v>163</v>
      </c>
      <c r="BK322" s="212">
        <f>SUM(BK323:BK326)</f>
        <v>0</v>
      </c>
    </row>
    <row r="323" s="2" customFormat="1" ht="16.5" customHeight="1">
      <c r="A323" s="40"/>
      <c r="B323" s="41"/>
      <c r="C323" s="215" t="s">
        <v>388</v>
      </c>
      <c r="D323" s="215" t="s">
        <v>167</v>
      </c>
      <c r="E323" s="216" t="s">
        <v>1239</v>
      </c>
      <c r="F323" s="217" t="s">
        <v>1240</v>
      </c>
      <c r="G323" s="218" t="s">
        <v>236</v>
      </c>
      <c r="H323" s="219">
        <v>18.600000000000001</v>
      </c>
      <c r="I323" s="220"/>
      <c r="J323" s="221">
        <f>ROUND(I323*H323,2)</f>
        <v>0</v>
      </c>
      <c r="K323" s="217" t="s">
        <v>171</v>
      </c>
      <c r="L323" s="46"/>
      <c r="M323" s="222" t="s">
        <v>19</v>
      </c>
      <c r="N323" s="223" t="s">
        <v>42</v>
      </c>
      <c r="O323" s="87"/>
      <c r="P323" s="224">
        <f>O323*H323</f>
        <v>0</v>
      </c>
      <c r="Q323" s="224">
        <v>0</v>
      </c>
      <c r="R323" s="224">
        <f>Q323*H323</f>
        <v>0</v>
      </c>
      <c r="S323" s="224">
        <v>0.081500000000000003</v>
      </c>
      <c r="T323" s="225">
        <f>S323*H323</f>
        <v>1.5159000000000003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26" t="s">
        <v>180</v>
      </c>
      <c r="AT323" s="226" t="s">
        <v>167</v>
      </c>
      <c r="AU323" s="226" t="s">
        <v>78</v>
      </c>
      <c r="AY323" s="19" t="s">
        <v>163</v>
      </c>
      <c r="BE323" s="227">
        <f>IF(N323="základní",J323,0)</f>
        <v>0</v>
      </c>
      <c r="BF323" s="227">
        <f>IF(N323="snížená",J323,0)</f>
        <v>0</v>
      </c>
      <c r="BG323" s="227">
        <f>IF(N323="zákl. přenesená",J323,0)</f>
        <v>0</v>
      </c>
      <c r="BH323" s="227">
        <f>IF(N323="sníž. přenesená",J323,0)</f>
        <v>0</v>
      </c>
      <c r="BI323" s="227">
        <f>IF(N323="nulová",J323,0)</f>
        <v>0</v>
      </c>
      <c r="BJ323" s="19" t="s">
        <v>172</v>
      </c>
      <c r="BK323" s="227">
        <f>ROUND(I323*H323,2)</f>
        <v>0</v>
      </c>
      <c r="BL323" s="19" t="s">
        <v>180</v>
      </c>
      <c r="BM323" s="226" t="s">
        <v>1241</v>
      </c>
    </row>
    <row r="324" s="2" customFormat="1">
      <c r="A324" s="40"/>
      <c r="B324" s="41"/>
      <c r="C324" s="42"/>
      <c r="D324" s="228" t="s">
        <v>175</v>
      </c>
      <c r="E324" s="42"/>
      <c r="F324" s="229" t="s">
        <v>1242</v>
      </c>
      <c r="G324" s="42"/>
      <c r="H324" s="42"/>
      <c r="I324" s="230"/>
      <c r="J324" s="42"/>
      <c r="K324" s="42"/>
      <c r="L324" s="46"/>
      <c r="M324" s="231"/>
      <c r="N324" s="232"/>
      <c r="O324" s="87"/>
      <c r="P324" s="87"/>
      <c r="Q324" s="87"/>
      <c r="R324" s="87"/>
      <c r="S324" s="87"/>
      <c r="T324" s="88"/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T324" s="19" t="s">
        <v>175</v>
      </c>
      <c r="AU324" s="19" t="s">
        <v>78</v>
      </c>
    </row>
    <row r="325" s="13" customFormat="1">
      <c r="A325" s="13"/>
      <c r="B325" s="233"/>
      <c r="C325" s="234"/>
      <c r="D325" s="235" t="s">
        <v>177</v>
      </c>
      <c r="E325" s="236" t="s">
        <v>19</v>
      </c>
      <c r="F325" s="237" t="s">
        <v>1243</v>
      </c>
      <c r="G325" s="234"/>
      <c r="H325" s="238">
        <v>18.600000000000001</v>
      </c>
      <c r="I325" s="239"/>
      <c r="J325" s="234"/>
      <c r="K325" s="234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177</v>
      </c>
      <c r="AU325" s="244" t="s">
        <v>78</v>
      </c>
      <c r="AV325" s="13" t="s">
        <v>78</v>
      </c>
      <c r="AW325" s="13" t="s">
        <v>31</v>
      </c>
      <c r="AX325" s="13" t="s">
        <v>69</v>
      </c>
      <c r="AY325" s="244" t="s">
        <v>163</v>
      </c>
    </row>
    <row r="326" s="14" customFormat="1">
      <c r="A326" s="14"/>
      <c r="B326" s="245"/>
      <c r="C326" s="246"/>
      <c r="D326" s="235" t="s">
        <v>177</v>
      </c>
      <c r="E326" s="247" t="s">
        <v>19</v>
      </c>
      <c r="F326" s="248" t="s">
        <v>179</v>
      </c>
      <c r="G326" s="246"/>
      <c r="H326" s="249">
        <v>18.600000000000001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177</v>
      </c>
      <c r="AU326" s="255" t="s">
        <v>78</v>
      </c>
      <c r="AV326" s="14" t="s">
        <v>173</v>
      </c>
      <c r="AW326" s="14" t="s">
        <v>31</v>
      </c>
      <c r="AX326" s="14" t="s">
        <v>76</v>
      </c>
      <c r="AY326" s="255" t="s">
        <v>163</v>
      </c>
    </row>
    <row r="327" s="12" customFormat="1" ht="25.92" customHeight="1">
      <c r="A327" s="12"/>
      <c r="B327" s="199"/>
      <c r="C327" s="200"/>
      <c r="D327" s="201" t="s">
        <v>68</v>
      </c>
      <c r="E327" s="202" t="s">
        <v>1244</v>
      </c>
      <c r="F327" s="202" t="s">
        <v>1245</v>
      </c>
      <c r="G327" s="200"/>
      <c r="H327" s="200"/>
      <c r="I327" s="203"/>
      <c r="J327" s="204">
        <f>BK327</f>
        <v>0</v>
      </c>
      <c r="K327" s="200"/>
      <c r="L327" s="205"/>
      <c r="M327" s="206"/>
      <c r="N327" s="207"/>
      <c r="O327" s="207"/>
      <c r="P327" s="208">
        <f>SUM(P328:P339)</f>
        <v>0</v>
      </c>
      <c r="Q327" s="207"/>
      <c r="R327" s="208">
        <f>SUM(R328:R339)</f>
        <v>0</v>
      </c>
      <c r="S327" s="207"/>
      <c r="T327" s="209">
        <f>SUM(T328:T339)</f>
        <v>0</v>
      </c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R327" s="210" t="s">
        <v>172</v>
      </c>
      <c r="AT327" s="211" t="s">
        <v>68</v>
      </c>
      <c r="AU327" s="211" t="s">
        <v>69</v>
      </c>
      <c r="AY327" s="210" t="s">
        <v>163</v>
      </c>
      <c r="BK327" s="212">
        <f>SUM(BK328:BK339)</f>
        <v>0</v>
      </c>
    </row>
    <row r="328" s="2" customFormat="1" ht="16.5" customHeight="1">
      <c r="A328" s="40"/>
      <c r="B328" s="41"/>
      <c r="C328" s="215" t="s">
        <v>393</v>
      </c>
      <c r="D328" s="215" t="s">
        <v>167</v>
      </c>
      <c r="E328" s="216" t="s">
        <v>1246</v>
      </c>
      <c r="F328" s="217" t="s">
        <v>1247</v>
      </c>
      <c r="G328" s="218" t="s">
        <v>1248</v>
      </c>
      <c r="H328" s="219">
        <v>150</v>
      </c>
      <c r="I328" s="220"/>
      <c r="J328" s="221">
        <f>ROUND(I328*H328,2)</f>
        <v>0</v>
      </c>
      <c r="K328" s="217" t="s">
        <v>171</v>
      </c>
      <c r="L328" s="46"/>
      <c r="M328" s="222" t="s">
        <v>19</v>
      </c>
      <c r="N328" s="223" t="s">
        <v>42</v>
      </c>
      <c r="O328" s="87"/>
      <c r="P328" s="224">
        <f>O328*H328</f>
        <v>0</v>
      </c>
      <c r="Q328" s="224">
        <v>0</v>
      </c>
      <c r="R328" s="224">
        <f>Q328*H328</f>
        <v>0</v>
      </c>
      <c r="S328" s="224">
        <v>0</v>
      </c>
      <c r="T328" s="225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26" t="s">
        <v>1249</v>
      </c>
      <c r="AT328" s="226" t="s">
        <v>167</v>
      </c>
      <c r="AU328" s="226" t="s">
        <v>76</v>
      </c>
      <c r="AY328" s="19" t="s">
        <v>163</v>
      </c>
      <c r="BE328" s="227">
        <f>IF(N328="základní",J328,0)</f>
        <v>0</v>
      </c>
      <c r="BF328" s="227">
        <f>IF(N328="snížená",J328,0)</f>
        <v>0</v>
      </c>
      <c r="BG328" s="227">
        <f>IF(N328="zákl. přenesená",J328,0)</f>
        <v>0</v>
      </c>
      <c r="BH328" s="227">
        <f>IF(N328="sníž. přenesená",J328,0)</f>
        <v>0</v>
      </c>
      <c r="BI328" s="227">
        <f>IF(N328="nulová",J328,0)</f>
        <v>0</v>
      </c>
      <c r="BJ328" s="19" t="s">
        <v>172</v>
      </c>
      <c r="BK328" s="227">
        <f>ROUND(I328*H328,2)</f>
        <v>0</v>
      </c>
      <c r="BL328" s="19" t="s">
        <v>1249</v>
      </c>
      <c r="BM328" s="226" t="s">
        <v>1250</v>
      </c>
    </row>
    <row r="329" s="2" customFormat="1">
      <c r="A329" s="40"/>
      <c r="B329" s="41"/>
      <c r="C329" s="42"/>
      <c r="D329" s="228" t="s">
        <v>175</v>
      </c>
      <c r="E329" s="42"/>
      <c r="F329" s="229" t="s">
        <v>1251</v>
      </c>
      <c r="G329" s="42"/>
      <c r="H329" s="42"/>
      <c r="I329" s="230"/>
      <c r="J329" s="42"/>
      <c r="K329" s="42"/>
      <c r="L329" s="46"/>
      <c r="M329" s="231"/>
      <c r="N329" s="232"/>
      <c r="O329" s="87"/>
      <c r="P329" s="87"/>
      <c r="Q329" s="87"/>
      <c r="R329" s="87"/>
      <c r="S329" s="87"/>
      <c r="T329" s="88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175</v>
      </c>
      <c r="AU329" s="19" t="s">
        <v>76</v>
      </c>
    </row>
    <row r="330" s="13" customFormat="1">
      <c r="A330" s="13"/>
      <c r="B330" s="233"/>
      <c r="C330" s="234"/>
      <c r="D330" s="235" t="s">
        <v>177</v>
      </c>
      <c r="E330" s="236" t="s">
        <v>19</v>
      </c>
      <c r="F330" s="237" t="s">
        <v>1252</v>
      </c>
      <c r="G330" s="234"/>
      <c r="H330" s="238">
        <v>150</v>
      </c>
      <c r="I330" s="239"/>
      <c r="J330" s="234"/>
      <c r="K330" s="234"/>
      <c r="L330" s="240"/>
      <c r="M330" s="241"/>
      <c r="N330" s="242"/>
      <c r="O330" s="242"/>
      <c r="P330" s="242"/>
      <c r="Q330" s="242"/>
      <c r="R330" s="242"/>
      <c r="S330" s="242"/>
      <c r="T330" s="243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4" t="s">
        <v>177</v>
      </c>
      <c r="AU330" s="244" t="s">
        <v>76</v>
      </c>
      <c r="AV330" s="13" t="s">
        <v>78</v>
      </c>
      <c r="AW330" s="13" t="s">
        <v>31</v>
      </c>
      <c r="AX330" s="13" t="s">
        <v>69</v>
      </c>
      <c r="AY330" s="244" t="s">
        <v>163</v>
      </c>
    </row>
    <row r="331" s="14" customFormat="1">
      <c r="A331" s="14"/>
      <c r="B331" s="245"/>
      <c r="C331" s="246"/>
      <c r="D331" s="235" t="s">
        <v>177</v>
      </c>
      <c r="E331" s="247" t="s">
        <v>19</v>
      </c>
      <c r="F331" s="248" t="s">
        <v>179</v>
      </c>
      <c r="G331" s="246"/>
      <c r="H331" s="249">
        <v>150</v>
      </c>
      <c r="I331" s="250"/>
      <c r="J331" s="246"/>
      <c r="K331" s="246"/>
      <c r="L331" s="251"/>
      <c r="M331" s="252"/>
      <c r="N331" s="253"/>
      <c r="O331" s="253"/>
      <c r="P331" s="253"/>
      <c r="Q331" s="253"/>
      <c r="R331" s="253"/>
      <c r="S331" s="253"/>
      <c r="T331" s="254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5" t="s">
        <v>177</v>
      </c>
      <c r="AU331" s="255" t="s">
        <v>76</v>
      </c>
      <c r="AV331" s="14" t="s">
        <v>173</v>
      </c>
      <c r="AW331" s="14" t="s">
        <v>31</v>
      </c>
      <c r="AX331" s="14" t="s">
        <v>76</v>
      </c>
      <c r="AY331" s="255" t="s">
        <v>163</v>
      </c>
    </row>
    <row r="332" s="2" customFormat="1" ht="16.5" customHeight="1">
      <c r="A332" s="40"/>
      <c r="B332" s="41"/>
      <c r="C332" s="215" t="s">
        <v>308</v>
      </c>
      <c r="D332" s="215" t="s">
        <v>167</v>
      </c>
      <c r="E332" s="216" t="s">
        <v>1253</v>
      </c>
      <c r="F332" s="217" t="s">
        <v>1254</v>
      </c>
      <c r="G332" s="218" t="s">
        <v>1248</v>
      </c>
      <c r="H332" s="219">
        <v>30</v>
      </c>
      <c r="I332" s="220"/>
      <c r="J332" s="221">
        <f>ROUND(I332*H332,2)</f>
        <v>0</v>
      </c>
      <c r="K332" s="217" t="s">
        <v>171</v>
      </c>
      <c r="L332" s="46"/>
      <c r="M332" s="222" t="s">
        <v>19</v>
      </c>
      <c r="N332" s="223" t="s">
        <v>42</v>
      </c>
      <c r="O332" s="87"/>
      <c r="P332" s="224">
        <f>O332*H332</f>
        <v>0</v>
      </c>
      <c r="Q332" s="224">
        <v>0</v>
      </c>
      <c r="R332" s="224">
        <f>Q332*H332</f>
        <v>0</v>
      </c>
      <c r="S332" s="224">
        <v>0</v>
      </c>
      <c r="T332" s="225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26" t="s">
        <v>1249</v>
      </c>
      <c r="AT332" s="226" t="s">
        <v>167</v>
      </c>
      <c r="AU332" s="226" t="s">
        <v>76</v>
      </c>
      <c r="AY332" s="19" t="s">
        <v>163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19" t="s">
        <v>172</v>
      </c>
      <c r="BK332" s="227">
        <f>ROUND(I332*H332,2)</f>
        <v>0</v>
      </c>
      <c r="BL332" s="19" t="s">
        <v>1249</v>
      </c>
      <c r="BM332" s="226" t="s">
        <v>1255</v>
      </c>
    </row>
    <row r="333" s="2" customFormat="1">
      <c r="A333" s="40"/>
      <c r="B333" s="41"/>
      <c r="C333" s="42"/>
      <c r="D333" s="228" t="s">
        <v>175</v>
      </c>
      <c r="E333" s="42"/>
      <c r="F333" s="229" t="s">
        <v>1256</v>
      </c>
      <c r="G333" s="42"/>
      <c r="H333" s="42"/>
      <c r="I333" s="230"/>
      <c r="J333" s="42"/>
      <c r="K333" s="42"/>
      <c r="L333" s="46"/>
      <c r="M333" s="231"/>
      <c r="N333" s="232"/>
      <c r="O333" s="87"/>
      <c r="P333" s="87"/>
      <c r="Q333" s="87"/>
      <c r="R333" s="87"/>
      <c r="S333" s="87"/>
      <c r="T333" s="88"/>
      <c r="U333" s="40"/>
      <c r="V333" s="40"/>
      <c r="W333" s="40"/>
      <c r="X333" s="40"/>
      <c r="Y333" s="40"/>
      <c r="Z333" s="40"/>
      <c r="AA333" s="40"/>
      <c r="AB333" s="40"/>
      <c r="AC333" s="40"/>
      <c r="AD333" s="40"/>
      <c r="AE333" s="40"/>
      <c r="AT333" s="19" t="s">
        <v>175</v>
      </c>
      <c r="AU333" s="19" t="s">
        <v>76</v>
      </c>
    </row>
    <row r="334" s="13" customFormat="1">
      <c r="A334" s="13"/>
      <c r="B334" s="233"/>
      <c r="C334" s="234"/>
      <c r="D334" s="235" t="s">
        <v>177</v>
      </c>
      <c r="E334" s="236" t="s">
        <v>19</v>
      </c>
      <c r="F334" s="237" t="s">
        <v>1257</v>
      </c>
      <c r="G334" s="234"/>
      <c r="H334" s="238">
        <v>30</v>
      </c>
      <c r="I334" s="239"/>
      <c r="J334" s="234"/>
      <c r="K334" s="234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177</v>
      </c>
      <c r="AU334" s="244" t="s">
        <v>76</v>
      </c>
      <c r="AV334" s="13" t="s">
        <v>78</v>
      </c>
      <c r="AW334" s="13" t="s">
        <v>31</v>
      </c>
      <c r="AX334" s="13" t="s">
        <v>69</v>
      </c>
      <c r="AY334" s="244" t="s">
        <v>163</v>
      </c>
    </row>
    <row r="335" s="14" customFormat="1">
      <c r="A335" s="14"/>
      <c r="B335" s="245"/>
      <c r="C335" s="246"/>
      <c r="D335" s="235" t="s">
        <v>177</v>
      </c>
      <c r="E335" s="247" t="s">
        <v>19</v>
      </c>
      <c r="F335" s="248" t="s">
        <v>179</v>
      </c>
      <c r="G335" s="246"/>
      <c r="H335" s="249">
        <v>30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177</v>
      </c>
      <c r="AU335" s="255" t="s">
        <v>76</v>
      </c>
      <c r="AV335" s="14" t="s">
        <v>173</v>
      </c>
      <c r="AW335" s="14" t="s">
        <v>31</v>
      </c>
      <c r="AX335" s="14" t="s">
        <v>76</v>
      </c>
      <c r="AY335" s="255" t="s">
        <v>163</v>
      </c>
    </row>
    <row r="336" s="2" customFormat="1" ht="16.5" customHeight="1">
      <c r="A336" s="40"/>
      <c r="B336" s="41"/>
      <c r="C336" s="215" t="s">
        <v>402</v>
      </c>
      <c r="D336" s="215" t="s">
        <v>167</v>
      </c>
      <c r="E336" s="216" t="s">
        <v>1258</v>
      </c>
      <c r="F336" s="217" t="s">
        <v>1259</v>
      </c>
      <c r="G336" s="218" t="s">
        <v>1248</v>
      </c>
      <c r="H336" s="219">
        <v>45</v>
      </c>
      <c r="I336" s="220"/>
      <c r="J336" s="221">
        <f>ROUND(I336*H336,2)</f>
        <v>0</v>
      </c>
      <c r="K336" s="217" t="s">
        <v>171</v>
      </c>
      <c r="L336" s="46"/>
      <c r="M336" s="222" t="s">
        <v>19</v>
      </c>
      <c r="N336" s="223" t="s">
        <v>42</v>
      </c>
      <c r="O336" s="87"/>
      <c r="P336" s="224">
        <f>O336*H336</f>
        <v>0</v>
      </c>
      <c r="Q336" s="224">
        <v>0</v>
      </c>
      <c r="R336" s="224">
        <f>Q336*H336</f>
        <v>0</v>
      </c>
      <c r="S336" s="224">
        <v>0</v>
      </c>
      <c r="T336" s="225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26" t="s">
        <v>1249</v>
      </c>
      <c r="AT336" s="226" t="s">
        <v>167</v>
      </c>
      <c r="AU336" s="226" t="s">
        <v>76</v>
      </c>
      <c r="AY336" s="19" t="s">
        <v>163</v>
      </c>
      <c r="BE336" s="227">
        <f>IF(N336="základní",J336,0)</f>
        <v>0</v>
      </c>
      <c r="BF336" s="227">
        <f>IF(N336="snížená",J336,0)</f>
        <v>0</v>
      </c>
      <c r="BG336" s="227">
        <f>IF(N336="zákl. přenesená",J336,0)</f>
        <v>0</v>
      </c>
      <c r="BH336" s="227">
        <f>IF(N336="sníž. přenesená",J336,0)</f>
        <v>0</v>
      </c>
      <c r="BI336" s="227">
        <f>IF(N336="nulová",J336,0)</f>
        <v>0</v>
      </c>
      <c r="BJ336" s="19" t="s">
        <v>172</v>
      </c>
      <c r="BK336" s="227">
        <f>ROUND(I336*H336,2)</f>
        <v>0</v>
      </c>
      <c r="BL336" s="19" t="s">
        <v>1249</v>
      </c>
      <c r="BM336" s="226" t="s">
        <v>1260</v>
      </c>
    </row>
    <row r="337" s="2" customFormat="1">
      <c r="A337" s="40"/>
      <c r="B337" s="41"/>
      <c r="C337" s="42"/>
      <c r="D337" s="228" t="s">
        <v>175</v>
      </c>
      <c r="E337" s="42"/>
      <c r="F337" s="229" t="s">
        <v>1261</v>
      </c>
      <c r="G337" s="42"/>
      <c r="H337" s="42"/>
      <c r="I337" s="230"/>
      <c r="J337" s="42"/>
      <c r="K337" s="42"/>
      <c r="L337" s="46"/>
      <c r="M337" s="231"/>
      <c r="N337" s="232"/>
      <c r="O337" s="87"/>
      <c r="P337" s="87"/>
      <c r="Q337" s="87"/>
      <c r="R337" s="87"/>
      <c r="S337" s="87"/>
      <c r="T337" s="88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175</v>
      </c>
      <c r="AU337" s="19" t="s">
        <v>76</v>
      </c>
    </row>
    <row r="338" s="13" customFormat="1">
      <c r="A338" s="13"/>
      <c r="B338" s="233"/>
      <c r="C338" s="234"/>
      <c r="D338" s="235" t="s">
        <v>177</v>
      </c>
      <c r="E338" s="236" t="s">
        <v>19</v>
      </c>
      <c r="F338" s="237" t="s">
        <v>1262</v>
      </c>
      <c r="G338" s="234"/>
      <c r="H338" s="238">
        <v>45</v>
      </c>
      <c r="I338" s="239"/>
      <c r="J338" s="234"/>
      <c r="K338" s="234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177</v>
      </c>
      <c r="AU338" s="244" t="s">
        <v>76</v>
      </c>
      <c r="AV338" s="13" t="s">
        <v>78</v>
      </c>
      <c r="AW338" s="13" t="s">
        <v>31</v>
      </c>
      <c r="AX338" s="13" t="s">
        <v>69</v>
      </c>
      <c r="AY338" s="244" t="s">
        <v>163</v>
      </c>
    </row>
    <row r="339" s="14" customFormat="1">
      <c r="A339" s="14"/>
      <c r="B339" s="245"/>
      <c r="C339" s="246"/>
      <c r="D339" s="235" t="s">
        <v>177</v>
      </c>
      <c r="E339" s="247" t="s">
        <v>19</v>
      </c>
      <c r="F339" s="248" t="s">
        <v>179</v>
      </c>
      <c r="G339" s="246"/>
      <c r="H339" s="249">
        <v>45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177</v>
      </c>
      <c r="AU339" s="255" t="s">
        <v>76</v>
      </c>
      <c r="AV339" s="14" t="s">
        <v>173</v>
      </c>
      <c r="AW339" s="14" t="s">
        <v>31</v>
      </c>
      <c r="AX339" s="14" t="s">
        <v>76</v>
      </c>
      <c r="AY339" s="255" t="s">
        <v>163</v>
      </c>
    </row>
    <row r="340" s="12" customFormat="1" ht="25.92" customHeight="1">
      <c r="A340" s="12"/>
      <c r="B340" s="199"/>
      <c r="C340" s="200"/>
      <c r="D340" s="201" t="s">
        <v>68</v>
      </c>
      <c r="E340" s="202" t="s">
        <v>1011</v>
      </c>
      <c r="F340" s="202" t="s">
        <v>1263</v>
      </c>
      <c r="G340" s="200"/>
      <c r="H340" s="200"/>
      <c r="I340" s="203"/>
      <c r="J340" s="204">
        <f>BK340</f>
        <v>0</v>
      </c>
      <c r="K340" s="200"/>
      <c r="L340" s="205"/>
      <c r="M340" s="206"/>
      <c r="N340" s="207"/>
      <c r="O340" s="207"/>
      <c r="P340" s="208">
        <f>SUM(P341:P347)</f>
        <v>0</v>
      </c>
      <c r="Q340" s="207"/>
      <c r="R340" s="208">
        <f>SUM(R341:R347)</f>
        <v>0</v>
      </c>
      <c r="S340" s="207"/>
      <c r="T340" s="209">
        <f>SUM(T341:T347)</f>
        <v>0</v>
      </c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R340" s="210" t="s">
        <v>172</v>
      </c>
      <c r="AT340" s="211" t="s">
        <v>68</v>
      </c>
      <c r="AU340" s="211" t="s">
        <v>69</v>
      </c>
      <c r="AY340" s="210" t="s">
        <v>163</v>
      </c>
      <c r="BK340" s="212">
        <f>SUM(BK341:BK347)</f>
        <v>0</v>
      </c>
    </row>
    <row r="341" s="2" customFormat="1" ht="16.5" customHeight="1">
      <c r="A341" s="40"/>
      <c r="B341" s="41"/>
      <c r="C341" s="215" t="s">
        <v>410</v>
      </c>
      <c r="D341" s="215" t="s">
        <v>167</v>
      </c>
      <c r="E341" s="216" t="s">
        <v>1264</v>
      </c>
      <c r="F341" s="217" t="s">
        <v>1265</v>
      </c>
      <c r="G341" s="218" t="s">
        <v>1266</v>
      </c>
      <c r="H341" s="219">
        <v>1</v>
      </c>
      <c r="I341" s="220"/>
      <c r="J341" s="221">
        <f>ROUND(I341*H341,2)</f>
        <v>0</v>
      </c>
      <c r="K341" s="217" t="s">
        <v>353</v>
      </c>
      <c r="L341" s="46"/>
      <c r="M341" s="222" t="s">
        <v>19</v>
      </c>
      <c r="N341" s="223" t="s">
        <v>42</v>
      </c>
      <c r="O341" s="87"/>
      <c r="P341" s="224">
        <f>O341*H341</f>
        <v>0</v>
      </c>
      <c r="Q341" s="224">
        <v>0</v>
      </c>
      <c r="R341" s="224">
        <f>Q341*H341</f>
        <v>0</v>
      </c>
      <c r="S341" s="224">
        <v>0</v>
      </c>
      <c r="T341" s="225">
        <f>S341*H341</f>
        <v>0</v>
      </c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R341" s="226" t="s">
        <v>1017</v>
      </c>
      <c r="AT341" s="226" t="s">
        <v>167</v>
      </c>
      <c r="AU341" s="226" t="s">
        <v>76</v>
      </c>
      <c r="AY341" s="19" t="s">
        <v>163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19" t="s">
        <v>172</v>
      </c>
      <c r="BK341" s="227">
        <f>ROUND(I341*H341,2)</f>
        <v>0</v>
      </c>
      <c r="BL341" s="19" t="s">
        <v>1017</v>
      </c>
      <c r="BM341" s="226" t="s">
        <v>1267</v>
      </c>
    </row>
    <row r="342" s="13" customFormat="1">
      <c r="A342" s="13"/>
      <c r="B342" s="233"/>
      <c r="C342" s="234"/>
      <c r="D342" s="235" t="s">
        <v>177</v>
      </c>
      <c r="E342" s="236" t="s">
        <v>19</v>
      </c>
      <c r="F342" s="237" t="s">
        <v>76</v>
      </c>
      <c r="G342" s="234"/>
      <c r="H342" s="238">
        <v>1</v>
      </c>
      <c r="I342" s="239"/>
      <c r="J342" s="234"/>
      <c r="K342" s="234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177</v>
      </c>
      <c r="AU342" s="244" t="s">
        <v>76</v>
      </c>
      <c r="AV342" s="13" t="s">
        <v>78</v>
      </c>
      <c r="AW342" s="13" t="s">
        <v>31</v>
      </c>
      <c r="AX342" s="13" t="s">
        <v>69</v>
      </c>
      <c r="AY342" s="244" t="s">
        <v>163</v>
      </c>
    </row>
    <row r="343" s="14" customFormat="1">
      <c r="A343" s="14"/>
      <c r="B343" s="245"/>
      <c r="C343" s="246"/>
      <c r="D343" s="235" t="s">
        <v>177</v>
      </c>
      <c r="E343" s="247" t="s">
        <v>19</v>
      </c>
      <c r="F343" s="248" t="s">
        <v>179</v>
      </c>
      <c r="G343" s="246"/>
      <c r="H343" s="249">
        <v>1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177</v>
      </c>
      <c r="AU343" s="255" t="s">
        <v>76</v>
      </c>
      <c r="AV343" s="14" t="s">
        <v>173</v>
      </c>
      <c r="AW343" s="14" t="s">
        <v>31</v>
      </c>
      <c r="AX343" s="14" t="s">
        <v>76</v>
      </c>
      <c r="AY343" s="255" t="s">
        <v>163</v>
      </c>
    </row>
    <row r="344" s="2" customFormat="1" ht="16.5" customHeight="1">
      <c r="A344" s="40"/>
      <c r="B344" s="41"/>
      <c r="C344" s="215" t="s">
        <v>417</v>
      </c>
      <c r="D344" s="215" t="s">
        <v>167</v>
      </c>
      <c r="E344" s="216" t="s">
        <v>1268</v>
      </c>
      <c r="F344" s="217" t="s">
        <v>1269</v>
      </c>
      <c r="G344" s="218" t="s">
        <v>1266</v>
      </c>
      <c r="H344" s="219">
        <v>1</v>
      </c>
      <c r="I344" s="220"/>
      <c r="J344" s="221">
        <f>ROUND(I344*H344,2)</f>
        <v>0</v>
      </c>
      <c r="K344" s="217" t="s">
        <v>353</v>
      </c>
      <c r="L344" s="46"/>
      <c r="M344" s="222" t="s">
        <v>19</v>
      </c>
      <c r="N344" s="223" t="s">
        <v>42</v>
      </c>
      <c r="O344" s="87"/>
      <c r="P344" s="224">
        <f>O344*H344</f>
        <v>0</v>
      </c>
      <c r="Q344" s="224">
        <v>0</v>
      </c>
      <c r="R344" s="224">
        <f>Q344*H344</f>
        <v>0</v>
      </c>
      <c r="S344" s="224">
        <v>0</v>
      </c>
      <c r="T344" s="225">
        <f>S344*H344</f>
        <v>0</v>
      </c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R344" s="226" t="s">
        <v>1017</v>
      </c>
      <c r="AT344" s="226" t="s">
        <v>167</v>
      </c>
      <c r="AU344" s="226" t="s">
        <v>76</v>
      </c>
      <c r="AY344" s="19" t="s">
        <v>163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19" t="s">
        <v>172</v>
      </c>
      <c r="BK344" s="227">
        <f>ROUND(I344*H344,2)</f>
        <v>0</v>
      </c>
      <c r="BL344" s="19" t="s">
        <v>1017</v>
      </c>
      <c r="BM344" s="226" t="s">
        <v>1270</v>
      </c>
    </row>
    <row r="345" s="13" customFormat="1">
      <c r="A345" s="13"/>
      <c r="B345" s="233"/>
      <c r="C345" s="234"/>
      <c r="D345" s="235" t="s">
        <v>177</v>
      </c>
      <c r="E345" s="236" t="s">
        <v>19</v>
      </c>
      <c r="F345" s="237" t="s">
        <v>76</v>
      </c>
      <c r="G345" s="234"/>
      <c r="H345" s="238">
        <v>1</v>
      </c>
      <c r="I345" s="239"/>
      <c r="J345" s="234"/>
      <c r="K345" s="234"/>
      <c r="L345" s="240"/>
      <c r="M345" s="241"/>
      <c r="N345" s="242"/>
      <c r="O345" s="242"/>
      <c r="P345" s="242"/>
      <c r="Q345" s="242"/>
      <c r="R345" s="242"/>
      <c r="S345" s="242"/>
      <c r="T345" s="243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4" t="s">
        <v>177</v>
      </c>
      <c r="AU345" s="244" t="s">
        <v>76</v>
      </c>
      <c r="AV345" s="13" t="s">
        <v>78</v>
      </c>
      <c r="AW345" s="13" t="s">
        <v>31</v>
      </c>
      <c r="AX345" s="13" t="s">
        <v>76</v>
      </c>
      <c r="AY345" s="244" t="s">
        <v>163</v>
      </c>
    </row>
    <row r="346" s="2" customFormat="1" ht="16.5" customHeight="1">
      <c r="A346" s="40"/>
      <c r="B346" s="41"/>
      <c r="C346" s="215" t="s">
        <v>424</v>
      </c>
      <c r="D346" s="215" t="s">
        <v>167</v>
      </c>
      <c r="E346" s="216" t="s">
        <v>1271</v>
      </c>
      <c r="F346" s="217" t="s">
        <v>1272</v>
      </c>
      <c r="G346" s="218" t="s">
        <v>1266</v>
      </c>
      <c r="H346" s="219">
        <v>1</v>
      </c>
      <c r="I346" s="220"/>
      <c r="J346" s="221">
        <f>ROUND(I346*H346,2)</f>
        <v>0</v>
      </c>
      <c r="K346" s="217" t="s">
        <v>353</v>
      </c>
      <c r="L346" s="46"/>
      <c r="M346" s="222" t="s">
        <v>19</v>
      </c>
      <c r="N346" s="223" t="s">
        <v>42</v>
      </c>
      <c r="O346" s="87"/>
      <c r="P346" s="224">
        <f>O346*H346</f>
        <v>0</v>
      </c>
      <c r="Q346" s="224">
        <v>0</v>
      </c>
      <c r="R346" s="224">
        <f>Q346*H346</f>
        <v>0</v>
      </c>
      <c r="S346" s="224">
        <v>0</v>
      </c>
      <c r="T346" s="225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26" t="s">
        <v>1017</v>
      </c>
      <c r="AT346" s="226" t="s">
        <v>167</v>
      </c>
      <c r="AU346" s="226" t="s">
        <v>76</v>
      </c>
      <c r="AY346" s="19" t="s">
        <v>163</v>
      </c>
      <c r="BE346" s="227">
        <f>IF(N346="základní",J346,0)</f>
        <v>0</v>
      </c>
      <c r="BF346" s="227">
        <f>IF(N346="snížená",J346,0)</f>
        <v>0</v>
      </c>
      <c r="BG346" s="227">
        <f>IF(N346="zákl. přenesená",J346,0)</f>
        <v>0</v>
      </c>
      <c r="BH346" s="227">
        <f>IF(N346="sníž. přenesená",J346,0)</f>
        <v>0</v>
      </c>
      <c r="BI346" s="227">
        <f>IF(N346="nulová",J346,0)</f>
        <v>0</v>
      </c>
      <c r="BJ346" s="19" t="s">
        <v>172</v>
      </c>
      <c r="BK346" s="227">
        <f>ROUND(I346*H346,2)</f>
        <v>0</v>
      </c>
      <c r="BL346" s="19" t="s">
        <v>1017</v>
      </c>
      <c r="BM346" s="226" t="s">
        <v>1273</v>
      </c>
    </row>
    <row r="347" s="13" customFormat="1">
      <c r="A347" s="13"/>
      <c r="B347" s="233"/>
      <c r="C347" s="234"/>
      <c r="D347" s="235" t="s">
        <v>177</v>
      </c>
      <c r="E347" s="236" t="s">
        <v>19</v>
      </c>
      <c r="F347" s="237" t="s">
        <v>76</v>
      </c>
      <c r="G347" s="234"/>
      <c r="H347" s="238">
        <v>1</v>
      </c>
      <c r="I347" s="239"/>
      <c r="J347" s="234"/>
      <c r="K347" s="234"/>
      <c r="L347" s="240"/>
      <c r="M347" s="291"/>
      <c r="N347" s="292"/>
      <c r="O347" s="292"/>
      <c r="P347" s="292"/>
      <c r="Q347" s="292"/>
      <c r="R347" s="292"/>
      <c r="S347" s="292"/>
      <c r="T347" s="29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4" t="s">
        <v>177</v>
      </c>
      <c r="AU347" s="244" t="s">
        <v>76</v>
      </c>
      <c r="AV347" s="13" t="s">
        <v>78</v>
      </c>
      <c r="AW347" s="13" t="s">
        <v>31</v>
      </c>
      <c r="AX347" s="13" t="s">
        <v>76</v>
      </c>
      <c r="AY347" s="244" t="s">
        <v>163</v>
      </c>
    </row>
    <row r="348" s="2" customFormat="1" ht="6.96" customHeight="1">
      <c r="A348" s="40"/>
      <c r="B348" s="62"/>
      <c r="C348" s="63"/>
      <c r="D348" s="63"/>
      <c r="E348" s="63"/>
      <c r="F348" s="63"/>
      <c r="G348" s="63"/>
      <c r="H348" s="63"/>
      <c r="I348" s="63"/>
      <c r="J348" s="63"/>
      <c r="K348" s="63"/>
      <c r="L348" s="46"/>
      <c r="M348" s="40"/>
      <c r="O348" s="40"/>
      <c r="P348" s="40"/>
      <c r="Q348" s="40"/>
      <c r="R348" s="40"/>
      <c r="S348" s="40"/>
      <c r="T348" s="40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</row>
  </sheetData>
  <sheetProtection sheet="1" autoFilter="0" formatColumns="0" formatRows="0" objects="1" scenarios="1" spinCount="100000" saltValue="s0cpuSlKmntFZigGHJ1V9Dhxq/b+pKc2/IQiBShoz0LTzBNUBiRYzwluzueeQ9ZJBaFFhy6m+ya0tNboViAlFw==" hashValue="afivcQ1/AXo/sakvQKAXOoim3uOOOrKOXCQqyX9OE2X1v7R45pU+zXvV5kT4ielAbt8P0Lm+qigFfYv1Ke2Xgw==" algorithmName="SHA-512" password="CC35"/>
  <autoFilter ref="C97:K3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6:H86"/>
    <mergeCell ref="E88:H88"/>
    <mergeCell ref="E90:H90"/>
    <mergeCell ref="L2:V2"/>
  </mergeCells>
  <hyperlinks>
    <hyperlink ref="F103" r:id="rId1" display="https://podminky.urs.cz/item/CS_URS_2023_01/174101101"/>
    <hyperlink ref="F127" r:id="rId2" display="https://podminky.urs.cz/item/CS_URS_2023_01/962031133"/>
    <hyperlink ref="F134" r:id="rId3" display="https://podminky.urs.cz/item/CS_URS_2023_01/962032241"/>
    <hyperlink ref="F139" r:id="rId4" display="https://podminky.urs.cz/item/CS_URS_2023_01/962032641"/>
    <hyperlink ref="F147" r:id="rId5" display="https://podminky.urs.cz/item/CS_URS_2023_01/963023712"/>
    <hyperlink ref="F151" r:id="rId6" display="https://podminky.urs.cz/item/CS_URS_2023_01/963031434"/>
    <hyperlink ref="F163" r:id="rId7" display="https://podminky.urs.cz/item/CS_URS_2023_01/965041431"/>
    <hyperlink ref="F172" r:id="rId8" display="https://podminky.urs.cz/item/CS_URS_2023_01/965041441"/>
    <hyperlink ref="F179" r:id="rId9" display="https://podminky.urs.cz/item/CS_URS_2023_01/965081343"/>
    <hyperlink ref="F191" r:id="rId10" display="https://podminky.urs.cz/item/CS_URS_2023_01/968062376"/>
    <hyperlink ref="F196" r:id="rId11" display="https://podminky.urs.cz/item/CS_URS_2023_01/968062374"/>
    <hyperlink ref="F201" r:id="rId12" display="https://podminky.urs.cz/item/CS_URS_2023_01/968062455"/>
    <hyperlink ref="F211" r:id="rId13" display="https://podminky.urs.cz/item/CS_URS_2023_01/968062456"/>
    <hyperlink ref="F216" r:id="rId14" display="https://podminky.urs.cz/item/CS_URS_2023_01/971033651"/>
    <hyperlink ref="F232" r:id="rId15" display="https://podminky.urs.cz/item/CS_URS_2023_01/978011191"/>
    <hyperlink ref="F244" r:id="rId16" display="https://podminky.urs.cz/item/CS_URS_2023_01/978013191"/>
    <hyperlink ref="F252" r:id="rId17" display="https://podminky.urs.cz/item/CS_URS_2023_01/978015391"/>
    <hyperlink ref="F257" r:id="rId18" display="https://podminky.urs.cz/item/CS_URS_2023_01/981011316"/>
    <hyperlink ref="F265" r:id="rId19" display="https://podminky.urs.cz/item/CS_URS_2023_01/981511114"/>
    <hyperlink ref="F273" r:id="rId20" display="https://podminky.urs.cz/item/CS_URS_2023_01/981513114"/>
    <hyperlink ref="F287" r:id="rId21" display="https://podminky.urs.cz/item/CS_URS_2023_01/997006512"/>
    <hyperlink ref="F289" r:id="rId22" display="https://podminky.urs.cz/item/CS_URS_2023_01/997006519"/>
    <hyperlink ref="F293" r:id="rId23" display="https://podminky.urs.cz/item/CS_URS_2023_01/997013601"/>
    <hyperlink ref="F296" r:id="rId24" display="https://podminky.urs.cz/item/CS_URS_2023_01/997013602"/>
    <hyperlink ref="F299" r:id="rId25" display="https://podminky.urs.cz/item/CS_URS_2023_01/997013603"/>
    <hyperlink ref="F302" r:id="rId26" display="https://podminky.urs.cz/item/CS_URS_2023_01/997013609"/>
    <hyperlink ref="F305" r:id="rId27" display="https://podminky.urs.cz/item/CS_URS_2023_01/997013631"/>
    <hyperlink ref="F309" r:id="rId28" display="https://podminky.urs.cz/item/CS_URS_2023_01/997013811"/>
    <hyperlink ref="F312" r:id="rId29" display="https://podminky.urs.cz/item/CS_URS_2023_01/997013821"/>
    <hyperlink ref="F318" r:id="rId30" display="https://podminky.urs.cz/item/CS_URS_2023_01/767996704"/>
    <hyperlink ref="F324" r:id="rId31" display="https://podminky.urs.cz/item/CS_URS_2023_01/781471810"/>
    <hyperlink ref="F329" r:id="rId32" display="https://podminky.urs.cz/item/CS_URS_2023_01/HZS1292"/>
    <hyperlink ref="F333" r:id="rId33" display="https://podminky.urs.cz/item/CS_URS_2023_01/HZS2212"/>
    <hyperlink ref="F337" r:id="rId34" display="https://podminky.urs.cz/item/CS_URS_2023_01/HZS222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1274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17. 3. 2023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22</v>
      </c>
      <c r="F17" s="40"/>
      <c r="G17" s="40"/>
      <c r="H17" s="40"/>
      <c r="I17" s="145" t="s">
        <v>27</v>
      </c>
      <c r="J17" s="136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28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27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30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22</v>
      </c>
      <c r="F23" s="40"/>
      <c r="G23" s="40"/>
      <c r="H23" s="40"/>
      <c r="I23" s="145" t="s">
        <v>27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32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22</v>
      </c>
      <c r="F26" s="40"/>
      <c r="G26" s="40"/>
      <c r="H26" s="40"/>
      <c r="I26" s="145" t="s">
        <v>27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35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37</v>
      </c>
      <c r="G34" s="40"/>
      <c r="H34" s="40"/>
      <c r="I34" s="157" t="s">
        <v>36</v>
      </c>
      <c r="J34" s="157" t="s">
        <v>38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39</v>
      </c>
      <c r="E35" s="145" t="s">
        <v>40</v>
      </c>
      <c r="F35" s="159">
        <f>ROUND((SUM(BE86:BE95)),  2)</f>
        <v>0</v>
      </c>
      <c r="G35" s="40"/>
      <c r="H35" s="40"/>
      <c r="I35" s="160">
        <v>0.20999999999999999</v>
      </c>
      <c r="J35" s="159">
        <f>ROUND(((SUM(BE86:BE95))*I35),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41</v>
      </c>
      <c r="F36" s="159">
        <f>ROUND((SUM(BF86:BF95)),  2)</f>
        <v>0</v>
      </c>
      <c r="G36" s="40"/>
      <c r="H36" s="40"/>
      <c r="I36" s="160">
        <v>0.14999999999999999</v>
      </c>
      <c r="J36" s="159">
        <f>ROUND(((SUM(BF86:BF95))*I36),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39</v>
      </c>
      <c r="E37" s="145" t="s">
        <v>42</v>
      </c>
      <c r="F37" s="159">
        <f>ROUND((SUM(BG86:BG95)),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43</v>
      </c>
      <c r="F38" s="159">
        <f>ROUND((SUM(BH86:BH95)),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44</v>
      </c>
      <c r="F39" s="159">
        <f>ROUND((SUM(BI86:BI95)),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Kozmice ON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E.2. 9 - Informační systém veřejné části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5" t="str">
        <f>IF(J14="","",J14)</f>
        <v>17. 3. 2023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67</v>
      </c>
      <c r="D63" s="42"/>
      <c r="E63" s="42"/>
      <c r="F63" s="42"/>
      <c r="G63" s="42"/>
      <c r="H63" s="42"/>
      <c r="I63" s="42"/>
      <c r="J63" s="105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1275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148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Kozmice ON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108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109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110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2" t="str">
        <f>E11</f>
        <v>E.2. 9 - Informační systém veřejné části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5" t="str">
        <f>IF(J14="","",J14)</f>
        <v>17. 3. 2023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 xml:space="preserve"> </v>
      </c>
      <c r="G82" s="42"/>
      <c r="H82" s="42"/>
      <c r="I82" s="34" t="s">
        <v>30</v>
      </c>
      <c r="J82" s="38" t="str">
        <f>E23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IF(E20="","",E20)</f>
        <v>Vyplň údaj</v>
      </c>
      <c r="G83" s="42"/>
      <c r="H83" s="42"/>
      <c r="I83" s="34" t="s">
        <v>32</v>
      </c>
      <c r="J83" s="38" t="str">
        <f>E26</f>
        <v xml:space="preserve"> 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149</v>
      </c>
      <c r="D85" s="191" t="s">
        <v>54</v>
      </c>
      <c r="E85" s="191" t="s">
        <v>50</v>
      </c>
      <c r="F85" s="191" t="s">
        <v>51</v>
      </c>
      <c r="G85" s="191" t="s">
        <v>150</v>
      </c>
      <c r="H85" s="191" t="s">
        <v>151</v>
      </c>
      <c r="I85" s="191" t="s">
        <v>152</v>
      </c>
      <c r="J85" s="191" t="s">
        <v>114</v>
      </c>
      <c r="K85" s="192" t="s">
        <v>153</v>
      </c>
      <c r="L85" s="193"/>
      <c r="M85" s="95" t="s">
        <v>19</v>
      </c>
      <c r="N85" s="96" t="s">
        <v>39</v>
      </c>
      <c r="O85" s="96" t="s">
        <v>154</v>
      </c>
      <c r="P85" s="96" t="s">
        <v>155</v>
      </c>
      <c r="Q85" s="96" t="s">
        <v>156</v>
      </c>
      <c r="R85" s="96" t="s">
        <v>157</v>
      </c>
      <c r="S85" s="96" t="s">
        <v>158</v>
      </c>
      <c r="T85" s="97" t="s">
        <v>159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2" t="s">
        <v>160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8"/>
      <c r="N86" s="195"/>
      <c r="O86" s="99"/>
      <c r="P86" s="196">
        <f>P87</f>
        <v>0</v>
      </c>
      <c r="Q86" s="99"/>
      <c r="R86" s="196">
        <f>R87</f>
        <v>0</v>
      </c>
      <c r="S86" s="99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115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68</v>
      </c>
      <c r="E87" s="202" t="s">
        <v>1276</v>
      </c>
      <c r="F87" s="202" t="s">
        <v>1277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SUM(P88:P95)</f>
        <v>0</v>
      </c>
      <c r="Q87" s="207"/>
      <c r="R87" s="208">
        <f>SUM(R88:R95)</f>
        <v>0</v>
      </c>
      <c r="S87" s="207"/>
      <c r="T87" s="209">
        <f>SUM(T88:T95)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172</v>
      </c>
      <c r="AT87" s="211" t="s">
        <v>68</v>
      </c>
      <c r="AU87" s="211" t="s">
        <v>69</v>
      </c>
      <c r="AY87" s="210" t="s">
        <v>163</v>
      </c>
      <c r="BK87" s="212">
        <f>SUM(BK88:BK95)</f>
        <v>0</v>
      </c>
    </row>
    <row r="88" s="2" customFormat="1" ht="16.5" customHeight="1">
      <c r="A88" s="40"/>
      <c r="B88" s="41"/>
      <c r="C88" s="215" t="s">
        <v>76</v>
      </c>
      <c r="D88" s="215" t="s">
        <v>167</v>
      </c>
      <c r="E88" s="216" t="s">
        <v>1278</v>
      </c>
      <c r="F88" s="217" t="s">
        <v>1279</v>
      </c>
      <c r="G88" s="218" t="s">
        <v>522</v>
      </c>
      <c r="H88" s="219">
        <v>4</v>
      </c>
      <c r="I88" s="220"/>
      <c r="J88" s="221">
        <f>ROUND(I88*H88,2)</f>
        <v>0</v>
      </c>
      <c r="K88" s="217" t="s">
        <v>353</v>
      </c>
      <c r="L88" s="46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1017</v>
      </c>
      <c r="AT88" s="226" t="s">
        <v>167</v>
      </c>
      <c r="AU88" s="226" t="s">
        <v>76</v>
      </c>
      <c r="AY88" s="19" t="s">
        <v>163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172</v>
      </c>
      <c r="BK88" s="227">
        <f>ROUND(I88*H88,2)</f>
        <v>0</v>
      </c>
      <c r="BL88" s="19" t="s">
        <v>1017</v>
      </c>
      <c r="BM88" s="226" t="s">
        <v>1280</v>
      </c>
    </row>
    <row r="89" s="13" customFormat="1">
      <c r="A89" s="13"/>
      <c r="B89" s="233"/>
      <c r="C89" s="234"/>
      <c r="D89" s="235" t="s">
        <v>177</v>
      </c>
      <c r="E89" s="236" t="s">
        <v>19</v>
      </c>
      <c r="F89" s="237" t="s">
        <v>172</v>
      </c>
      <c r="G89" s="234"/>
      <c r="H89" s="238">
        <v>4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177</v>
      </c>
      <c r="AU89" s="244" t="s">
        <v>76</v>
      </c>
      <c r="AV89" s="13" t="s">
        <v>78</v>
      </c>
      <c r="AW89" s="13" t="s">
        <v>31</v>
      </c>
      <c r="AX89" s="13" t="s">
        <v>76</v>
      </c>
      <c r="AY89" s="244" t="s">
        <v>163</v>
      </c>
    </row>
    <row r="90" s="2" customFormat="1" ht="16.5" customHeight="1">
      <c r="A90" s="40"/>
      <c r="B90" s="41"/>
      <c r="C90" s="215" t="s">
        <v>78</v>
      </c>
      <c r="D90" s="215" t="s">
        <v>167</v>
      </c>
      <c r="E90" s="216" t="s">
        <v>1281</v>
      </c>
      <c r="F90" s="217" t="s">
        <v>1282</v>
      </c>
      <c r="G90" s="218" t="s">
        <v>522</v>
      </c>
      <c r="H90" s="219">
        <v>1</v>
      </c>
      <c r="I90" s="220"/>
      <c r="J90" s="221">
        <f>ROUND(I90*H90,2)</f>
        <v>0</v>
      </c>
      <c r="K90" s="217" t="s">
        <v>353</v>
      </c>
      <c r="L90" s="46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1017</v>
      </c>
      <c r="AT90" s="226" t="s">
        <v>167</v>
      </c>
      <c r="AU90" s="226" t="s">
        <v>76</v>
      </c>
      <c r="AY90" s="19" t="s">
        <v>163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172</v>
      </c>
      <c r="BK90" s="227">
        <f>ROUND(I90*H90,2)</f>
        <v>0</v>
      </c>
      <c r="BL90" s="19" t="s">
        <v>1017</v>
      </c>
      <c r="BM90" s="226" t="s">
        <v>1283</v>
      </c>
    </row>
    <row r="91" s="13" customFormat="1">
      <c r="A91" s="13"/>
      <c r="B91" s="233"/>
      <c r="C91" s="234"/>
      <c r="D91" s="235" t="s">
        <v>177</v>
      </c>
      <c r="E91" s="236" t="s">
        <v>19</v>
      </c>
      <c r="F91" s="237" t="s">
        <v>76</v>
      </c>
      <c r="G91" s="234"/>
      <c r="H91" s="238">
        <v>1</v>
      </c>
      <c r="I91" s="239"/>
      <c r="J91" s="234"/>
      <c r="K91" s="234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177</v>
      </c>
      <c r="AU91" s="244" t="s">
        <v>76</v>
      </c>
      <c r="AV91" s="13" t="s">
        <v>78</v>
      </c>
      <c r="AW91" s="13" t="s">
        <v>31</v>
      </c>
      <c r="AX91" s="13" t="s">
        <v>76</v>
      </c>
      <c r="AY91" s="244" t="s">
        <v>163</v>
      </c>
    </row>
    <row r="92" s="2" customFormat="1" ht="16.5" customHeight="1">
      <c r="A92" s="40"/>
      <c r="B92" s="41"/>
      <c r="C92" s="215" t="s">
        <v>173</v>
      </c>
      <c r="D92" s="215" t="s">
        <v>167</v>
      </c>
      <c r="E92" s="216" t="s">
        <v>1284</v>
      </c>
      <c r="F92" s="217" t="s">
        <v>1285</v>
      </c>
      <c r="G92" s="218" t="s">
        <v>522</v>
      </c>
      <c r="H92" s="219">
        <v>1</v>
      </c>
      <c r="I92" s="220"/>
      <c r="J92" s="221">
        <f>ROUND(I92*H92,2)</f>
        <v>0</v>
      </c>
      <c r="K92" s="217" t="s">
        <v>353</v>
      </c>
      <c r="L92" s="46"/>
      <c r="M92" s="222" t="s">
        <v>19</v>
      </c>
      <c r="N92" s="223" t="s">
        <v>42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1017</v>
      </c>
      <c r="AT92" s="226" t="s">
        <v>167</v>
      </c>
      <c r="AU92" s="226" t="s">
        <v>76</v>
      </c>
      <c r="AY92" s="19" t="s">
        <v>163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172</v>
      </c>
      <c r="BK92" s="227">
        <f>ROUND(I92*H92,2)</f>
        <v>0</v>
      </c>
      <c r="BL92" s="19" t="s">
        <v>1017</v>
      </c>
      <c r="BM92" s="226" t="s">
        <v>1286</v>
      </c>
    </row>
    <row r="93" s="13" customFormat="1">
      <c r="A93" s="13"/>
      <c r="B93" s="233"/>
      <c r="C93" s="234"/>
      <c r="D93" s="235" t="s">
        <v>177</v>
      </c>
      <c r="E93" s="236" t="s">
        <v>19</v>
      </c>
      <c r="F93" s="237" t="s">
        <v>76</v>
      </c>
      <c r="G93" s="234"/>
      <c r="H93" s="238">
        <v>1</v>
      </c>
      <c r="I93" s="239"/>
      <c r="J93" s="234"/>
      <c r="K93" s="234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177</v>
      </c>
      <c r="AU93" s="244" t="s">
        <v>76</v>
      </c>
      <c r="AV93" s="13" t="s">
        <v>78</v>
      </c>
      <c r="AW93" s="13" t="s">
        <v>31</v>
      </c>
      <c r="AX93" s="13" t="s">
        <v>76</v>
      </c>
      <c r="AY93" s="244" t="s">
        <v>163</v>
      </c>
    </row>
    <row r="94" s="2" customFormat="1" ht="16.5" customHeight="1">
      <c r="A94" s="40"/>
      <c r="B94" s="41"/>
      <c r="C94" s="215" t="s">
        <v>172</v>
      </c>
      <c r="D94" s="215" t="s">
        <v>167</v>
      </c>
      <c r="E94" s="216" t="s">
        <v>1287</v>
      </c>
      <c r="F94" s="217" t="s">
        <v>1288</v>
      </c>
      <c r="G94" s="218" t="s">
        <v>522</v>
      </c>
      <c r="H94" s="219">
        <v>1</v>
      </c>
      <c r="I94" s="220"/>
      <c r="J94" s="221">
        <f>ROUND(I94*H94,2)</f>
        <v>0</v>
      </c>
      <c r="K94" s="217" t="s">
        <v>353</v>
      </c>
      <c r="L94" s="46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1017</v>
      </c>
      <c r="AT94" s="226" t="s">
        <v>167</v>
      </c>
      <c r="AU94" s="226" t="s">
        <v>76</v>
      </c>
      <c r="AY94" s="19" t="s">
        <v>163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172</v>
      </c>
      <c r="BK94" s="227">
        <f>ROUND(I94*H94,2)</f>
        <v>0</v>
      </c>
      <c r="BL94" s="19" t="s">
        <v>1017</v>
      </c>
      <c r="BM94" s="226" t="s">
        <v>1289</v>
      </c>
    </row>
    <row r="95" s="13" customFormat="1">
      <c r="A95" s="13"/>
      <c r="B95" s="233"/>
      <c r="C95" s="234"/>
      <c r="D95" s="235" t="s">
        <v>177</v>
      </c>
      <c r="E95" s="236" t="s">
        <v>19</v>
      </c>
      <c r="F95" s="237" t="s">
        <v>76</v>
      </c>
      <c r="G95" s="234"/>
      <c r="H95" s="238">
        <v>1</v>
      </c>
      <c r="I95" s="239"/>
      <c r="J95" s="234"/>
      <c r="K95" s="234"/>
      <c r="L95" s="240"/>
      <c r="M95" s="291"/>
      <c r="N95" s="292"/>
      <c r="O95" s="292"/>
      <c r="P95" s="292"/>
      <c r="Q95" s="292"/>
      <c r="R95" s="292"/>
      <c r="S95" s="292"/>
      <c r="T95" s="29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177</v>
      </c>
      <c r="AU95" s="244" t="s">
        <v>76</v>
      </c>
      <c r="AV95" s="13" t="s">
        <v>78</v>
      </c>
      <c r="AW95" s="13" t="s">
        <v>31</v>
      </c>
      <c r="AX95" s="13" t="s">
        <v>76</v>
      </c>
      <c r="AY95" s="244" t="s">
        <v>163</v>
      </c>
    </row>
    <row r="96" s="2" customFormat="1" ht="6.96" customHeight="1">
      <c r="A96" s="40"/>
      <c r="B96" s="62"/>
      <c r="C96" s="63"/>
      <c r="D96" s="63"/>
      <c r="E96" s="63"/>
      <c r="F96" s="63"/>
      <c r="G96" s="63"/>
      <c r="H96" s="63"/>
      <c r="I96" s="63"/>
      <c r="J96" s="63"/>
      <c r="K96" s="63"/>
      <c r="L96" s="46"/>
      <c r="M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</sheetData>
  <sheetProtection sheet="1" autoFilter="0" formatColumns="0" formatRows="0" objects="1" scenarios="1" spinCount="100000" saltValue="Yam+y1CvTbpsqO9C8bMyuYckbWX86MwejBnlTs4aTacKnb9CwHnrCNJhlVPGfG5IkIKpQnd0HZyPYsx7Z8V0xQ==" hashValue="qaHvqXMHz0AcfczcKWmRrJnATim0y26xNSFOp4siNgKHzjjxszAK2+4MTxzE9BC4pBZ2kp+CYDpHuPMrYR3m7w==" algorithmName="SHA-512" password="CC35"/>
  <autoFilter ref="C85:K95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1290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17. 3. 2023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22</v>
      </c>
      <c r="F17" s="40"/>
      <c r="G17" s="40"/>
      <c r="H17" s="40"/>
      <c r="I17" s="145" t="s">
        <v>27</v>
      </c>
      <c r="J17" s="136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28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27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30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22</v>
      </c>
      <c r="F23" s="40"/>
      <c r="G23" s="40"/>
      <c r="H23" s="40"/>
      <c r="I23" s="145" t="s">
        <v>27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32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22</v>
      </c>
      <c r="F26" s="40"/>
      <c r="G26" s="40"/>
      <c r="H26" s="40"/>
      <c r="I26" s="145" t="s">
        <v>27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35</v>
      </c>
      <c r="E32" s="40"/>
      <c r="F32" s="40"/>
      <c r="G32" s="40"/>
      <c r="H32" s="40"/>
      <c r="I32" s="40"/>
      <c r="J32" s="156">
        <f>ROUND(J91,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37</v>
      </c>
      <c r="G34" s="40"/>
      <c r="H34" s="40"/>
      <c r="I34" s="157" t="s">
        <v>36</v>
      </c>
      <c r="J34" s="157" t="s">
        <v>38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39</v>
      </c>
      <c r="E35" s="145" t="s">
        <v>40</v>
      </c>
      <c r="F35" s="159">
        <f>ROUND((SUM(BE91:BE160)),  2)</f>
        <v>0</v>
      </c>
      <c r="G35" s="40"/>
      <c r="H35" s="40"/>
      <c r="I35" s="160">
        <v>0.20999999999999999</v>
      </c>
      <c r="J35" s="159">
        <f>ROUND(((SUM(BE91:BE160))*I35),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41</v>
      </c>
      <c r="F36" s="159">
        <f>ROUND((SUM(BF91:BF160)),  2)</f>
        <v>0</v>
      </c>
      <c r="G36" s="40"/>
      <c r="H36" s="40"/>
      <c r="I36" s="160">
        <v>0.14999999999999999</v>
      </c>
      <c r="J36" s="159">
        <f>ROUND(((SUM(BF91:BF160))*I36),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39</v>
      </c>
      <c r="E37" s="145" t="s">
        <v>42</v>
      </c>
      <c r="F37" s="159">
        <f>ROUND((SUM(BG91:BG160)),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43</v>
      </c>
      <c r="F38" s="159">
        <f>ROUND((SUM(BH91:BH160)),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44</v>
      </c>
      <c r="F39" s="159">
        <f>ROUND((SUM(BI91:BI160)),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Kozmice ON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E.2.10 - Umělé osvětlení a vnitřní silnoproudé rozvody, hromosvod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5" t="str">
        <f>IF(J14="","",J14)</f>
        <v>17. 3. 2023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67</v>
      </c>
      <c r="D63" s="42"/>
      <c r="E63" s="42"/>
      <c r="F63" s="42"/>
      <c r="G63" s="42"/>
      <c r="H63" s="42"/>
      <c r="I63" s="42"/>
      <c r="J63" s="105">
        <f>J91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1291</v>
      </c>
      <c r="E64" s="180"/>
      <c r="F64" s="180"/>
      <c r="G64" s="180"/>
      <c r="H64" s="180"/>
      <c r="I64" s="180"/>
      <c r="J64" s="181">
        <f>J92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1292</v>
      </c>
      <c r="E65" s="180"/>
      <c r="F65" s="180"/>
      <c r="G65" s="180"/>
      <c r="H65" s="180"/>
      <c r="I65" s="180"/>
      <c r="J65" s="181">
        <f>J96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1293</v>
      </c>
      <c r="E66" s="180"/>
      <c r="F66" s="180"/>
      <c r="G66" s="180"/>
      <c r="H66" s="180"/>
      <c r="I66" s="180"/>
      <c r="J66" s="181">
        <f>J102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1294</v>
      </c>
      <c r="E67" s="180"/>
      <c r="F67" s="180"/>
      <c r="G67" s="180"/>
      <c r="H67" s="180"/>
      <c r="I67" s="180"/>
      <c r="J67" s="181">
        <f>J113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1295</v>
      </c>
      <c r="E68" s="180"/>
      <c r="F68" s="180"/>
      <c r="G68" s="180"/>
      <c r="H68" s="180"/>
      <c r="I68" s="180"/>
      <c r="J68" s="181">
        <f>J122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9" customFormat="1" ht="24.96" customHeight="1">
      <c r="A69" s="9"/>
      <c r="B69" s="177"/>
      <c r="C69" s="178"/>
      <c r="D69" s="179" t="s">
        <v>1296</v>
      </c>
      <c r="E69" s="180"/>
      <c r="F69" s="180"/>
      <c r="G69" s="180"/>
      <c r="H69" s="180"/>
      <c r="I69" s="180"/>
      <c r="J69" s="181">
        <f>J141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4"/>
      <c r="C75" s="65"/>
      <c r="D75" s="65"/>
      <c r="E75" s="65"/>
      <c r="F75" s="65"/>
      <c r="G75" s="65"/>
      <c r="H75" s="65"/>
      <c r="I75" s="65"/>
      <c r="J75" s="65"/>
      <c r="K75" s="65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148</v>
      </c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72" t="str">
        <f>E7</f>
        <v>Kozmice ON</v>
      </c>
      <c r="F79" s="34"/>
      <c r="G79" s="34"/>
      <c r="H79" s="34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" customFormat="1" ht="12" customHeight="1">
      <c r="B80" s="23"/>
      <c r="C80" s="34" t="s">
        <v>108</v>
      </c>
      <c r="D80" s="24"/>
      <c r="E80" s="24"/>
      <c r="F80" s="24"/>
      <c r="G80" s="24"/>
      <c r="H80" s="24"/>
      <c r="I80" s="24"/>
      <c r="J80" s="24"/>
      <c r="K80" s="24"/>
      <c r="L80" s="22"/>
    </row>
    <row r="81" s="2" customFormat="1" ht="16.5" customHeight="1">
      <c r="A81" s="40"/>
      <c r="B81" s="41"/>
      <c r="C81" s="42"/>
      <c r="D81" s="42"/>
      <c r="E81" s="172" t="s">
        <v>109</v>
      </c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2" customHeight="1">
      <c r="A82" s="40"/>
      <c r="B82" s="41"/>
      <c r="C82" s="34" t="s">
        <v>110</v>
      </c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6.5" customHeight="1">
      <c r="A83" s="40"/>
      <c r="B83" s="41"/>
      <c r="C83" s="42"/>
      <c r="D83" s="42"/>
      <c r="E83" s="72" t="str">
        <f>E11</f>
        <v>E.2.10 - Umělé osvětlení a vnitřní silnoproudé rozvody, hromosvod</v>
      </c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21</v>
      </c>
      <c r="D85" s="42"/>
      <c r="E85" s="42"/>
      <c r="F85" s="29" t="str">
        <f>F14</f>
        <v xml:space="preserve"> </v>
      </c>
      <c r="G85" s="42"/>
      <c r="H85" s="42"/>
      <c r="I85" s="34" t="s">
        <v>23</v>
      </c>
      <c r="J85" s="75" t="str">
        <f>IF(J14="","",J14)</f>
        <v>17. 3. 2023</v>
      </c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5.15" customHeight="1">
      <c r="A87" s="40"/>
      <c r="B87" s="41"/>
      <c r="C87" s="34" t="s">
        <v>25</v>
      </c>
      <c r="D87" s="42"/>
      <c r="E87" s="42"/>
      <c r="F87" s="29" t="str">
        <f>E17</f>
        <v xml:space="preserve"> </v>
      </c>
      <c r="G87" s="42"/>
      <c r="H87" s="42"/>
      <c r="I87" s="34" t="s">
        <v>30</v>
      </c>
      <c r="J87" s="38" t="str">
        <f>E23</f>
        <v xml:space="preserve"> </v>
      </c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28</v>
      </c>
      <c r="D88" s="42"/>
      <c r="E88" s="42"/>
      <c r="F88" s="29" t="str">
        <f>IF(E20="","",E20)</f>
        <v>Vyplň údaj</v>
      </c>
      <c r="G88" s="42"/>
      <c r="H88" s="42"/>
      <c r="I88" s="34" t="s">
        <v>32</v>
      </c>
      <c r="J88" s="38" t="str">
        <f>E26</f>
        <v xml:space="preserve"> 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0.32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11" customFormat="1" ht="29.28" customHeight="1">
      <c r="A90" s="188"/>
      <c r="B90" s="189"/>
      <c r="C90" s="190" t="s">
        <v>149</v>
      </c>
      <c r="D90" s="191" t="s">
        <v>54</v>
      </c>
      <c r="E90" s="191" t="s">
        <v>50</v>
      </c>
      <c r="F90" s="191" t="s">
        <v>51</v>
      </c>
      <c r="G90" s="191" t="s">
        <v>150</v>
      </c>
      <c r="H90" s="191" t="s">
        <v>151</v>
      </c>
      <c r="I90" s="191" t="s">
        <v>152</v>
      </c>
      <c r="J90" s="191" t="s">
        <v>114</v>
      </c>
      <c r="K90" s="192" t="s">
        <v>153</v>
      </c>
      <c r="L90" s="193"/>
      <c r="M90" s="95" t="s">
        <v>19</v>
      </c>
      <c r="N90" s="96" t="s">
        <v>39</v>
      </c>
      <c r="O90" s="96" t="s">
        <v>154</v>
      </c>
      <c r="P90" s="96" t="s">
        <v>155</v>
      </c>
      <c r="Q90" s="96" t="s">
        <v>156</v>
      </c>
      <c r="R90" s="96" t="s">
        <v>157</v>
      </c>
      <c r="S90" s="96" t="s">
        <v>158</v>
      </c>
      <c r="T90" s="97" t="s">
        <v>159</v>
      </c>
      <c r="U90" s="188"/>
      <c r="V90" s="188"/>
      <c r="W90" s="188"/>
      <c r="X90" s="188"/>
      <c r="Y90" s="188"/>
      <c r="Z90" s="188"/>
      <c r="AA90" s="188"/>
      <c r="AB90" s="188"/>
      <c r="AC90" s="188"/>
      <c r="AD90" s="188"/>
      <c r="AE90" s="188"/>
    </row>
    <row r="91" s="2" customFormat="1" ht="22.8" customHeight="1">
      <c r="A91" s="40"/>
      <c r="B91" s="41"/>
      <c r="C91" s="102" t="s">
        <v>160</v>
      </c>
      <c r="D91" s="42"/>
      <c r="E91" s="42"/>
      <c r="F91" s="42"/>
      <c r="G91" s="42"/>
      <c r="H91" s="42"/>
      <c r="I91" s="42"/>
      <c r="J91" s="194">
        <f>BK91</f>
        <v>0</v>
      </c>
      <c r="K91" s="42"/>
      <c r="L91" s="46"/>
      <c r="M91" s="98"/>
      <c r="N91" s="195"/>
      <c r="O91" s="99"/>
      <c r="P91" s="196">
        <f>P92+P96+P102+P113+P122+P141</f>
        <v>0</v>
      </c>
      <c r="Q91" s="99"/>
      <c r="R91" s="196">
        <f>R92+R96+R102+R113+R122+R141</f>
        <v>0</v>
      </c>
      <c r="S91" s="99"/>
      <c r="T91" s="197">
        <f>T92+T96+T102+T113+T122+T141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68</v>
      </c>
      <c r="AU91" s="19" t="s">
        <v>115</v>
      </c>
      <c r="BK91" s="198">
        <f>BK92+BK96+BK102+BK113+BK122+BK141</f>
        <v>0</v>
      </c>
    </row>
    <row r="92" s="12" customFormat="1" ht="25.92" customHeight="1">
      <c r="A92" s="12"/>
      <c r="B92" s="199"/>
      <c r="C92" s="200"/>
      <c r="D92" s="201" t="s">
        <v>68</v>
      </c>
      <c r="E92" s="202" t="s">
        <v>1297</v>
      </c>
      <c r="F92" s="202" t="s">
        <v>1298</v>
      </c>
      <c r="G92" s="200"/>
      <c r="H92" s="200"/>
      <c r="I92" s="203"/>
      <c r="J92" s="204">
        <f>BK92</f>
        <v>0</v>
      </c>
      <c r="K92" s="200"/>
      <c r="L92" s="205"/>
      <c r="M92" s="206"/>
      <c r="N92" s="207"/>
      <c r="O92" s="207"/>
      <c r="P92" s="208">
        <f>SUM(P93:P95)</f>
        <v>0</v>
      </c>
      <c r="Q92" s="207"/>
      <c r="R92" s="208">
        <f>SUM(R93:R95)</f>
        <v>0</v>
      </c>
      <c r="S92" s="207"/>
      <c r="T92" s="20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76</v>
      </c>
      <c r="AT92" s="211" t="s">
        <v>68</v>
      </c>
      <c r="AU92" s="211" t="s">
        <v>69</v>
      </c>
      <c r="AY92" s="210" t="s">
        <v>163</v>
      </c>
      <c r="BK92" s="212">
        <f>SUM(BK93:BK95)</f>
        <v>0</v>
      </c>
    </row>
    <row r="93" s="2" customFormat="1" ht="16.5" customHeight="1">
      <c r="A93" s="40"/>
      <c r="B93" s="41"/>
      <c r="C93" s="215" t="s">
        <v>76</v>
      </c>
      <c r="D93" s="215" t="s">
        <v>167</v>
      </c>
      <c r="E93" s="216" t="s">
        <v>1299</v>
      </c>
      <c r="F93" s="217" t="s">
        <v>1300</v>
      </c>
      <c r="G93" s="218" t="s">
        <v>1301</v>
      </c>
      <c r="H93" s="219">
        <v>1</v>
      </c>
      <c r="I93" s="220"/>
      <c r="J93" s="221">
        <f>ROUND(I93*H93,2)</f>
        <v>0</v>
      </c>
      <c r="K93" s="217" t="s">
        <v>353</v>
      </c>
      <c r="L93" s="46"/>
      <c r="M93" s="222" t="s">
        <v>19</v>
      </c>
      <c r="N93" s="223" t="s">
        <v>42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26" t="s">
        <v>172</v>
      </c>
      <c r="AT93" s="226" t="s">
        <v>167</v>
      </c>
      <c r="AU93" s="226" t="s">
        <v>76</v>
      </c>
      <c r="AY93" s="19" t="s">
        <v>163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19" t="s">
        <v>172</v>
      </c>
      <c r="BK93" s="227">
        <f>ROUND(I93*H93,2)</f>
        <v>0</v>
      </c>
      <c r="BL93" s="19" t="s">
        <v>172</v>
      </c>
      <c r="BM93" s="226" t="s">
        <v>1302</v>
      </c>
    </row>
    <row r="94" s="2" customFormat="1" ht="16.5" customHeight="1">
      <c r="A94" s="40"/>
      <c r="B94" s="41"/>
      <c r="C94" s="215" t="s">
        <v>78</v>
      </c>
      <c r="D94" s="215" t="s">
        <v>167</v>
      </c>
      <c r="E94" s="216" t="s">
        <v>1303</v>
      </c>
      <c r="F94" s="217" t="s">
        <v>1304</v>
      </c>
      <c r="G94" s="218" t="s">
        <v>1301</v>
      </c>
      <c r="H94" s="219">
        <v>1</v>
      </c>
      <c r="I94" s="220"/>
      <c r="J94" s="221">
        <f>ROUND(I94*H94,2)</f>
        <v>0</v>
      </c>
      <c r="K94" s="217" t="s">
        <v>353</v>
      </c>
      <c r="L94" s="46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172</v>
      </c>
      <c r="AT94" s="226" t="s">
        <v>167</v>
      </c>
      <c r="AU94" s="226" t="s">
        <v>76</v>
      </c>
      <c r="AY94" s="19" t="s">
        <v>163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172</v>
      </c>
      <c r="BK94" s="227">
        <f>ROUND(I94*H94,2)</f>
        <v>0</v>
      </c>
      <c r="BL94" s="19" t="s">
        <v>172</v>
      </c>
      <c r="BM94" s="226" t="s">
        <v>1305</v>
      </c>
    </row>
    <row r="95" s="2" customFormat="1" ht="16.5" customHeight="1">
      <c r="A95" s="40"/>
      <c r="B95" s="41"/>
      <c r="C95" s="215" t="s">
        <v>173</v>
      </c>
      <c r="D95" s="215" t="s">
        <v>167</v>
      </c>
      <c r="E95" s="216" t="s">
        <v>1306</v>
      </c>
      <c r="F95" s="217" t="s">
        <v>1307</v>
      </c>
      <c r="G95" s="218" t="s">
        <v>1301</v>
      </c>
      <c r="H95" s="219">
        <v>1</v>
      </c>
      <c r="I95" s="220"/>
      <c r="J95" s="221">
        <f>ROUND(I95*H95,2)</f>
        <v>0</v>
      </c>
      <c r="K95" s="217" t="s">
        <v>353</v>
      </c>
      <c r="L95" s="46"/>
      <c r="M95" s="222" t="s">
        <v>19</v>
      </c>
      <c r="N95" s="223" t="s">
        <v>42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172</v>
      </c>
      <c r="AT95" s="226" t="s">
        <v>167</v>
      </c>
      <c r="AU95" s="226" t="s">
        <v>76</v>
      </c>
      <c r="AY95" s="19" t="s">
        <v>163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172</v>
      </c>
      <c r="BK95" s="227">
        <f>ROUND(I95*H95,2)</f>
        <v>0</v>
      </c>
      <c r="BL95" s="19" t="s">
        <v>172</v>
      </c>
      <c r="BM95" s="226" t="s">
        <v>1308</v>
      </c>
    </row>
    <row r="96" s="12" customFormat="1" ht="25.92" customHeight="1">
      <c r="A96" s="12"/>
      <c r="B96" s="199"/>
      <c r="C96" s="200"/>
      <c r="D96" s="201" t="s">
        <v>68</v>
      </c>
      <c r="E96" s="202" t="s">
        <v>1309</v>
      </c>
      <c r="F96" s="202" t="s">
        <v>1310</v>
      </c>
      <c r="G96" s="200"/>
      <c r="H96" s="200"/>
      <c r="I96" s="203"/>
      <c r="J96" s="204">
        <f>BK96</f>
        <v>0</v>
      </c>
      <c r="K96" s="200"/>
      <c r="L96" s="205"/>
      <c r="M96" s="206"/>
      <c r="N96" s="207"/>
      <c r="O96" s="207"/>
      <c r="P96" s="208">
        <f>SUM(P97:P101)</f>
        <v>0</v>
      </c>
      <c r="Q96" s="207"/>
      <c r="R96" s="208">
        <f>SUM(R97:R101)</f>
        <v>0</v>
      </c>
      <c r="S96" s="207"/>
      <c r="T96" s="209">
        <f>SUM(T97:T101)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76</v>
      </c>
      <c r="AT96" s="211" t="s">
        <v>68</v>
      </c>
      <c r="AU96" s="211" t="s">
        <v>69</v>
      </c>
      <c r="AY96" s="210" t="s">
        <v>163</v>
      </c>
      <c r="BK96" s="212">
        <f>SUM(BK97:BK101)</f>
        <v>0</v>
      </c>
    </row>
    <row r="97" s="2" customFormat="1" ht="16.5" customHeight="1">
      <c r="A97" s="40"/>
      <c r="B97" s="41"/>
      <c r="C97" s="215" t="s">
        <v>172</v>
      </c>
      <c r="D97" s="215" t="s">
        <v>167</v>
      </c>
      <c r="E97" s="216" t="s">
        <v>1311</v>
      </c>
      <c r="F97" s="217" t="s">
        <v>1312</v>
      </c>
      <c r="G97" s="218" t="s">
        <v>1301</v>
      </c>
      <c r="H97" s="219">
        <v>1</v>
      </c>
      <c r="I97" s="220"/>
      <c r="J97" s="221">
        <f>ROUND(I97*H97,2)</f>
        <v>0</v>
      </c>
      <c r="K97" s="217" t="s">
        <v>353</v>
      </c>
      <c r="L97" s="46"/>
      <c r="M97" s="222" t="s">
        <v>19</v>
      </c>
      <c r="N97" s="223" t="s">
        <v>42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26" t="s">
        <v>172</v>
      </c>
      <c r="AT97" s="226" t="s">
        <v>167</v>
      </c>
      <c r="AU97" s="226" t="s">
        <v>76</v>
      </c>
      <c r="AY97" s="19" t="s">
        <v>163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19" t="s">
        <v>172</v>
      </c>
      <c r="BK97" s="227">
        <f>ROUND(I97*H97,2)</f>
        <v>0</v>
      </c>
      <c r="BL97" s="19" t="s">
        <v>172</v>
      </c>
      <c r="BM97" s="226" t="s">
        <v>1313</v>
      </c>
    </row>
    <row r="98" s="2" customFormat="1" ht="16.5" customHeight="1">
      <c r="A98" s="40"/>
      <c r="B98" s="41"/>
      <c r="C98" s="215" t="s">
        <v>198</v>
      </c>
      <c r="D98" s="215" t="s">
        <v>167</v>
      </c>
      <c r="E98" s="216" t="s">
        <v>1314</v>
      </c>
      <c r="F98" s="217" t="s">
        <v>1315</v>
      </c>
      <c r="G98" s="218" t="s">
        <v>1301</v>
      </c>
      <c r="H98" s="219">
        <v>7</v>
      </c>
      <c r="I98" s="220"/>
      <c r="J98" s="221">
        <f>ROUND(I98*H98,2)</f>
        <v>0</v>
      </c>
      <c r="K98" s="217" t="s">
        <v>353</v>
      </c>
      <c r="L98" s="46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172</v>
      </c>
      <c r="AT98" s="226" t="s">
        <v>167</v>
      </c>
      <c r="AU98" s="226" t="s">
        <v>76</v>
      </c>
      <c r="AY98" s="19" t="s">
        <v>163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172</v>
      </c>
      <c r="BK98" s="227">
        <f>ROUND(I98*H98,2)</f>
        <v>0</v>
      </c>
      <c r="BL98" s="19" t="s">
        <v>172</v>
      </c>
      <c r="BM98" s="226" t="s">
        <v>1316</v>
      </c>
    </row>
    <row r="99" s="2" customFormat="1" ht="16.5" customHeight="1">
      <c r="A99" s="40"/>
      <c r="B99" s="41"/>
      <c r="C99" s="215" t="s">
        <v>186</v>
      </c>
      <c r="D99" s="215" t="s">
        <v>167</v>
      </c>
      <c r="E99" s="216" t="s">
        <v>1317</v>
      </c>
      <c r="F99" s="217" t="s">
        <v>1318</v>
      </c>
      <c r="G99" s="218" t="s">
        <v>1301</v>
      </c>
      <c r="H99" s="219">
        <v>2</v>
      </c>
      <c r="I99" s="220"/>
      <c r="J99" s="221">
        <f>ROUND(I99*H99,2)</f>
        <v>0</v>
      </c>
      <c r="K99" s="217" t="s">
        <v>353</v>
      </c>
      <c r="L99" s="46"/>
      <c r="M99" s="222" t="s">
        <v>19</v>
      </c>
      <c r="N99" s="223" t="s">
        <v>42</v>
      </c>
      <c r="O99" s="87"/>
      <c r="P99" s="224">
        <f>O99*H99</f>
        <v>0</v>
      </c>
      <c r="Q99" s="224">
        <v>0</v>
      </c>
      <c r="R99" s="224">
        <f>Q99*H99</f>
        <v>0</v>
      </c>
      <c r="S99" s="224">
        <v>0</v>
      </c>
      <c r="T99" s="225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26" t="s">
        <v>172</v>
      </c>
      <c r="AT99" s="226" t="s">
        <v>167</v>
      </c>
      <c r="AU99" s="226" t="s">
        <v>76</v>
      </c>
      <c r="AY99" s="19" t="s">
        <v>163</v>
      </c>
      <c r="BE99" s="227">
        <f>IF(N99="základní",J99,0)</f>
        <v>0</v>
      </c>
      <c r="BF99" s="227">
        <f>IF(N99="snížená",J99,0)</f>
        <v>0</v>
      </c>
      <c r="BG99" s="227">
        <f>IF(N99="zákl. přenesená",J99,0)</f>
        <v>0</v>
      </c>
      <c r="BH99" s="227">
        <f>IF(N99="sníž. přenesená",J99,0)</f>
        <v>0</v>
      </c>
      <c r="BI99" s="227">
        <f>IF(N99="nulová",J99,0)</f>
        <v>0</v>
      </c>
      <c r="BJ99" s="19" t="s">
        <v>172</v>
      </c>
      <c r="BK99" s="227">
        <f>ROUND(I99*H99,2)</f>
        <v>0</v>
      </c>
      <c r="BL99" s="19" t="s">
        <v>172</v>
      </c>
      <c r="BM99" s="226" t="s">
        <v>1319</v>
      </c>
    </row>
    <row r="100" s="2" customFormat="1" ht="16.5" customHeight="1">
      <c r="A100" s="40"/>
      <c r="B100" s="41"/>
      <c r="C100" s="215" t="s">
        <v>211</v>
      </c>
      <c r="D100" s="215" t="s">
        <v>167</v>
      </c>
      <c r="E100" s="216" t="s">
        <v>1320</v>
      </c>
      <c r="F100" s="217" t="s">
        <v>1321</v>
      </c>
      <c r="G100" s="218" t="s">
        <v>1301</v>
      </c>
      <c r="H100" s="219">
        <v>2</v>
      </c>
      <c r="I100" s="220"/>
      <c r="J100" s="221">
        <f>ROUND(I100*H100,2)</f>
        <v>0</v>
      </c>
      <c r="K100" s="217" t="s">
        <v>353</v>
      </c>
      <c r="L100" s="46"/>
      <c r="M100" s="222" t="s">
        <v>19</v>
      </c>
      <c r="N100" s="223" t="s">
        <v>42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26" t="s">
        <v>172</v>
      </c>
      <c r="AT100" s="226" t="s">
        <v>167</v>
      </c>
      <c r="AU100" s="226" t="s">
        <v>76</v>
      </c>
      <c r="AY100" s="19" t="s">
        <v>163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19" t="s">
        <v>172</v>
      </c>
      <c r="BK100" s="227">
        <f>ROUND(I100*H100,2)</f>
        <v>0</v>
      </c>
      <c r="BL100" s="19" t="s">
        <v>172</v>
      </c>
      <c r="BM100" s="226" t="s">
        <v>1322</v>
      </c>
    </row>
    <row r="101" s="2" customFormat="1" ht="16.5" customHeight="1">
      <c r="A101" s="40"/>
      <c r="B101" s="41"/>
      <c r="C101" s="215" t="s">
        <v>215</v>
      </c>
      <c r="D101" s="215" t="s">
        <v>167</v>
      </c>
      <c r="E101" s="216" t="s">
        <v>1323</v>
      </c>
      <c r="F101" s="217" t="s">
        <v>1324</v>
      </c>
      <c r="G101" s="218" t="s">
        <v>1301</v>
      </c>
      <c r="H101" s="219">
        <v>1</v>
      </c>
      <c r="I101" s="220"/>
      <c r="J101" s="221">
        <f>ROUND(I101*H101,2)</f>
        <v>0</v>
      </c>
      <c r="K101" s="217" t="s">
        <v>353</v>
      </c>
      <c r="L101" s="46"/>
      <c r="M101" s="222" t="s">
        <v>19</v>
      </c>
      <c r="N101" s="223" t="s">
        <v>42</v>
      </c>
      <c r="O101" s="87"/>
      <c r="P101" s="224">
        <f>O101*H101</f>
        <v>0</v>
      </c>
      <c r="Q101" s="224">
        <v>0</v>
      </c>
      <c r="R101" s="224">
        <f>Q101*H101</f>
        <v>0</v>
      </c>
      <c r="S101" s="224">
        <v>0</v>
      </c>
      <c r="T101" s="225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26" t="s">
        <v>172</v>
      </c>
      <c r="AT101" s="226" t="s">
        <v>167</v>
      </c>
      <c r="AU101" s="226" t="s">
        <v>76</v>
      </c>
      <c r="AY101" s="19" t="s">
        <v>163</v>
      </c>
      <c r="BE101" s="227">
        <f>IF(N101="základní",J101,0)</f>
        <v>0</v>
      </c>
      <c r="BF101" s="227">
        <f>IF(N101="snížená",J101,0)</f>
        <v>0</v>
      </c>
      <c r="BG101" s="227">
        <f>IF(N101="zákl. přenesená",J101,0)</f>
        <v>0</v>
      </c>
      <c r="BH101" s="227">
        <f>IF(N101="sníž. přenesená",J101,0)</f>
        <v>0</v>
      </c>
      <c r="BI101" s="227">
        <f>IF(N101="nulová",J101,0)</f>
        <v>0</v>
      </c>
      <c r="BJ101" s="19" t="s">
        <v>172</v>
      </c>
      <c r="BK101" s="227">
        <f>ROUND(I101*H101,2)</f>
        <v>0</v>
      </c>
      <c r="BL101" s="19" t="s">
        <v>172</v>
      </c>
      <c r="BM101" s="226" t="s">
        <v>1325</v>
      </c>
    </row>
    <row r="102" s="12" customFormat="1" ht="25.92" customHeight="1">
      <c r="A102" s="12"/>
      <c r="B102" s="199"/>
      <c r="C102" s="200"/>
      <c r="D102" s="201" t="s">
        <v>68</v>
      </c>
      <c r="E102" s="202" t="s">
        <v>1326</v>
      </c>
      <c r="F102" s="202" t="s">
        <v>1327</v>
      </c>
      <c r="G102" s="200"/>
      <c r="H102" s="200"/>
      <c r="I102" s="203"/>
      <c r="J102" s="204">
        <f>BK102</f>
        <v>0</v>
      </c>
      <c r="K102" s="200"/>
      <c r="L102" s="205"/>
      <c r="M102" s="206"/>
      <c r="N102" s="207"/>
      <c r="O102" s="207"/>
      <c r="P102" s="208">
        <f>SUM(P103:P112)</f>
        <v>0</v>
      </c>
      <c r="Q102" s="207"/>
      <c r="R102" s="208">
        <f>SUM(R103:R112)</f>
        <v>0</v>
      </c>
      <c r="S102" s="207"/>
      <c r="T102" s="209">
        <f>SUM(T103:T112)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76</v>
      </c>
      <c r="AT102" s="211" t="s">
        <v>68</v>
      </c>
      <c r="AU102" s="211" t="s">
        <v>69</v>
      </c>
      <c r="AY102" s="210" t="s">
        <v>163</v>
      </c>
      <c r="BK102" s="212">
        <f>SUM(BK103:BK112)</f>
        <v>0</v>
      </c>
    </row>
    <row r="103" s="2" customFormat="1" ht="16.5" customHeight="1">
      <c r="A103" s="40"/>
      <c r="B103" s="41"/>
      <c r="C103" s="215" t="s">
        <v>227</v>
      </c>
      <c r="D103" s="215" t="s">
        <v>167</v>
      </c>
      <c r="E103" s="216" t="s">
        <v>1328</v>
      </c>
      <c r="F103" s="217" t="s">
        <v>1329</v>
      </c>
      <c r="G103" s="218" t="s">
        <v>320</v>
      </c>
      <c r="H103" s="219">
        <v>20</v>
      </c>
      <c r="I103" s="220"/>
      <c r="J103" s="221">
        <f>ROUND(I103*H103,2)</f>
        <v>0</v>
      </c>
      <c r="K103" s="217" t="s">
        <v>353</v>
      </c>
      <c r="L103" s="46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172</v>
      </c>
      <c r="AT103" s="226" t="s">
        <v>167</v>
      </c>
      <c r="AU103" s="226" t="s">
        <v>76</v>
      </c>
      <c r="AY103" s="19" t="s">
        <v>163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172</v>
      </c>
      <c r="BK103" s="227">
        <f>ROUND(I103*H103,2)</f>
        <v>0</v>
      </c>
      <c r="BL103" s="19" t="s">
        <v>172</v>
      </c>
      <c r="BM103" s="226" t="s">
        <v>1330</v>
      </c>
    </row>
    <row r="104" s="2" customFormat="1" ht="16.5" customHeight="1">
      <c r="A104" s="40"/>
      <c r="B104" s="41"/>
      <c r="C104" s="215" t="s">
        <v>233</v>
      </c>
      <c r="D104" s="215" t="s">
        <v>167</v>
      </c>
      <c r="E104" s="216" t="s">
        <v>1331</v>
      </c>
      <c r="F104" s="217" t="s">
        <v>1332</v>
      </c>
      <c r="G104" s="218" t="s">
        <v>320</v>
      </c>
      <c r="H104" s="219">
        <v>20</v>
      </c>
      <c r="I104" s="220"/>
      <c r="J104" s="221">
        <f>ROUND(I104*H104,2)</f>
        <v>0</v>
      </c>
      <c r="K104" s="217" t="s">
        <v>353</v>
      </c>
      <c r="L104" s="46"/>
      <c r="M104" s="222" t="s">
        <v>19</v>
      </c>
      <c r="N104" s="223" t="s">
        <v>42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26" t="s">
        <v>172</v>
      </c>
      <c r="AT104" s="226" t="s">
        <v>167</v>
      </c>
      <c r="AU104" s="226" t="s">
        <v>76</v>
      </c>
      <c r="AY104" s="19" t="s">
        <v>163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19" t="s">
        <v>172</v>
      </c>
      <c r="BK104" s="227">
        <f>ROUND(I104*H104,2)</f>
        <v>0</v>
      </c>
      <c r="BL104" s="19" t="s">
        <v>172</v>
      </c>
      <c r="BM104" s="226" t="s">
        <v>1333</v>
      </c>
    </row>
    <row r="105" s="2" customFormat="1" ht="16.5" customHeight="1">
      <c r="A105" s="40"/>
      <c r="B105" s="41"/>
      <c r="C105" s="215" t="s">
        <v>240</v>
      </c>
      <c r="D105" s="215" t="s">
        <v>167</v>
      </c>
      <c r="E105" s="216" t="s">
        <v>1334</v>
      </c>
      <c r="F105" s="217" t="s">
        <v>1335</v>
      </c>
      <c r="G105" s="218" t="s">
        <v>320</v>
      </c>
      <c r="H105" s="219">
        <v>20</v>
      </c>
      <c r="I105" s="220"/>
      <c r="J105" s="221">
        <f>ROUND(I105*H105,2)</f>
        <v>0</v>
      </c>
      <c r="K105" s="217" t="s">
        <v>353</v>
      </c>
      <c r="L105" s="46"/>
      <c r="M105" s="222" t="s">
        <v>19</v>
      </c>
      <c r="N105" s="223" t="s">
        <v>42</v>
      </c>
      <c r="O105" s="87"/>
      <c r="P105" s="224">
        <f>O105*H105</f>
        <v>0</v>
      </c>
      <c r="Q105" s="224">
        <v>0</v>
      </c>
      <c r="R105" s="224">
        <f>Q105*H105</f>
        <v>0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172</v>
      </c>
      <c r="AT105" s="226" t="s">
        <v>167</v>
      </c>
      <c r="AU105" s="226" t="s">
        <v>76</v>
      </c>
      <c r="AY105" s="19" t="s">
        <v>163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172</v>
      </c>
      <c r="BK105" s="227">
        <f>ROUND(I105*H105,2)</f>
        <v>0</v>
      </c>
      <c r="BL105" s="19" t="s">
        <v>172</v>
      </c>
      <c r="BM105" s="226" t="s">
        <v>1336</v>
      </c>
    </row>
    <row r="106" s="2" customFormat="1" ht="16.5" customHeight="1">
      <c r="A106" s="40"/>
      <c r="B106" s="41"/>
      <c r="C106" s="215" t="s">
        <v>247</v>
      </c>
      <c r="D106" s="215" t="s">
        <v>167</v>
      </c>
      <c r="E106" s="216" t="s">
        <v>1337</v>
      </c>
      <c r="F106" s="217" t="s">
        <v>1338</v>
      </c>
      <c r="G106" s="218" t="s">
        <v>320</v>
      </c>
      <c r="H106" s="219">
        <v>10</v>
      </c>
      <c r="I106" s="220"/>
      <c r="J106" s="221">
        <f>ROUND(I106*H106,2)</f>
        <v>0</v>
      </c>
      <c r="K106" s="217" t="s">
        <v>353</v>
      </c>
      <c r="L106" s="46"/>
      <c r="M106" s="222" t="s">
        <v>19</v>
      </c>
      <c r="N106" s="223" t="s">
        <v>42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26" t="s">
        <v>172</v>
      </c>
      <c r="AT106" s="226" t="s">
        <v>167</v>
      </c>
      <c r="AU106" s="226" t="s">
        <v>76</v>
      </c>
      <c r="AY106" s="19" t="s">
        <v>163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19" t="s">
        <v>172</v>
      </c>
      <c r="BK106" s="227">
        <f>ROUND(I106*H106,2)</f>
        <v>0</v>
      </c>
      <c r="BL106" s="19" t="s">
        <v>172</v>
      </c>
      <c r="BM106" s="226" t="s">
        <v>1339</v>
      </c>
    </row>
    <row r="107" s="2" customFormat="1" ht="16.5" customHeight="1">
      <c r="A107" s="40"/>
      <c r="B107" s="41"/>
      <c r="C107" s="215" t="s">
        <v>165</v>
      </c>
      <c r="D107" s="215" t="s">
        <v>167</v>
      </c>
      <c r="E107" s="216" t="s">
        <v>1340</v>
      </c>
      <c r="F107" s="217" t="s">
        <v>1341</v>
      </c>
      <c r="G107" s="218" t="s">
        <v>320</v>
      </c>
      <c r="H107" s="219">
        <v>140</v>
      </c>
      <c r="I107" s="220"/>
      <c r="J107" s="221">
        <f>ROUND(I107*H107,2)</f>
        <v>0</v>
      </c>
      <c r="K107" s="217" t="s">
        <v>353</v>
      </c>
      <c r="L107" s="46"/>
      <c r="M107" s="222" t="s">
        <v>19</v>
      </c>
      <c r="N107" s="223" t="s">
        <v>42</v>
      </c>
      <c r="O107" s="87"/>
      <c r="P107" s="224">
        <f>O107*H107</f>
        <v>0</v>
      </c>
      <c r="Q107" s="224">
        <v>0</v>
      </c>
      <c r="R107" s="224">
        <f>Q107*H107</f>
        <v>0</v>
      </c>
      <c r="S107" s="224">
        <v>0</v>
      </c>
      <c r="T107" s="225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26" t="s">
        <v>172</v>
      </c>
      <c r="AT107" s="226" t="s">
        <v>167</v>
      </c>
      <c r="AU107" s="226" t="s">
        <v>76</v>
      </c>
      <c r="AY107" s="19" t="s">
        <v>163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19" t="s">
        <v>172</v>
      </c>
      <c r="BK107" s="227">
        <f>ROUND(I107*H107,2)</f>
        <v>0</v>
      </c>
      <c r="BL107" s="19" t="s">
        <v>172</v>
      </c>
      <c r="BM107" s="226" t="s">
        <v>1342</v>
      </c>
    </row>
    <row r="108" s="2" customFormat="1" ht="16.5" customHeight="1">
      <c r="A108" s="40"/>
      <c r="B108" s="41"/>
      <c r="C108" s="215" t="s">
        <v>262</v>
      </c>
      <c r="D108" s="215" t="s">
        <v>167</v>
      </c>
      <c r="E108" s="216" t="s">
        <v>1343</v>
      </c>
      <c r="F108" s="217" t="s">
        <v>1344</v>
      </c>
      <c r="G108" s="218" t="s">
        <v>320</v>
      </c>
      <c r="H108" s="219">
        <v>20</v>
      </c>
      <c r="I108" s="220"/>
      <c r="J108" s="221">
        <f>ROUND(I108*H108,2)</f>
        <v>0</v>
      </c>
      <c r="K108" s="217" t="s">
        <v>353</v>
      </c>
      <c r="L108" s="46"/>
      <c r="M108" s="222" t="s">
        <v>19</v>
      </c>
      <c r="N108" s="223" t="s">
        <v>42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172</v>
      </c>
      <c r="AT108" s="226" t="s">
        <v>167</v>
      </c>
      <c r="AU108" s="226" t="s">
        <v>76</v>
      </c>
      <c r="AY108" s="19" t="s">
        <v>163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172</v>
      </c>
      <c r="BK108" s="227">
        <f>ROUND(I108*H108,2)</f>
        <v>0</v>
      </c>
      <c r="BL108" s="19" t="s">
        <v>172</v>
      </c>
      <c r="BM108" s="226" t="s">
        <v>1345</v>
      </c>
    </row>
    <row r="109" s="2" customFormat="1" ht="16.5" customHeight="1">
      <c r="A109" s="40"/>
      <c r="B109" s="41"/>
      <c r="C109" s="215" t="s">
        <v>8</v>
      </c>
      <c r="D109" s="215" t="s">
        <v>167</v>
      </c>
      <c r="E109" s="216" t="s">
        <v>1346</v>
      </c>
      <c r="F109" s="217" t="s">
        <v>1347</v>
      </c>
      <c r="G109" s="218" t="s">
        <v>320</v>
      </c>
      <c r="H109" s="219">
        <v>165</v>
      </c>
      <c r="I109" s="220"/>
      <c r="J109" s="221">
        <f>ROUND(I109*H109,2)</f>
        <v>0</v>
      </c>
      <c r="K109" s="217" t="s">
        <v>353</v>
      </c>
      <c r="L109" s="46"/>
      <c r="M109" s="222" t="s">
        <v>19</v>
      </c>
      <c r="N109" s="223" t="s">
        <v>42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</v>
      </c>
      <c r="T109" s="225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26" t="s">
        <v>172</v>
      </c>
      <c r="AT109" s="226" t="s">
        <v>167</v>
      </c>
      <c r="AU109" s="226" t="s">
        <v>76</v>
      </c>
      <c r="AY109" s="19" t="s">
        <v>163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19" t="s">
        <v>172</v>
      </c>
      <c r="BK109" s="227">
        <f>ROUND(I109*H109,2)</f>
        <v>0</v>
      </c>
      <c r="BL109" s="19" t="s">
        <v>172</v>
      </c>
      <c r="BM109" s="226" t="s">
        <v>1348</v>
      </c>
    </row>
    <row r="110" s="2" customFormat="1" ht="16.5" customHeight="1">
      <c r="A110" s="40"/>
      <c r="B110" s="41"/>
      <c r="C110" s="215" t="s">
        <v>180</v>
      </c>
      <c r="D110" s="215" t="s">
        <v>167</v>
      </c>
      <c r="E110" s="216" t="s">
        <v>1349</v>
      </c>
      <c r="F110" s="217" t="s">
        <v>1350</v>
      </c>
      <c r="G110" s="218" t="s">
        <v>320</v>
      </c>
      <c r="H110" s="219">
        <v>45</v>
      </c>
      <c r="I110" s="220"/>
      <c r="J110" s="221">
        <f>ROUND(I110*H110,2)</f>
        <v>0</v>
      </c>
      <c r="K110" s="217" t="s">
        <v>353</v>
      </c>
      <c r="L110" s="46"/>
      <c r="M110" s="222" t="s">
        <v>19</v>
      </c>
      <c r="N110" s="223" t="s">
        <v>42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26" t="s">
        <v>172</v>
      </c>
      <c r="AT110" s="226" t="s">
        <v>167</v>
      </c>
      <c r="AU110" s="226" t="s">
        <v>76</v>
      </c>
      <c r="AY110" s="19" t="s">
        <v>163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19" t="s">
        <v>172</v>
      </c>
      <c r="BK110" s="227">
        <f>ROUND(I110*H110,2)</f>
        <v>0</v>
      </c>
      <c r="BL110" s="19" t="s">
        <v>172</v>
      </c>
      <c r="BM110" s="226" t="s">
        <v>1351</v>
      </c>
    </row>
    <row r="111" s="2" customFormat="1" ht="16.5" customHeight="1">
      <c r="A111" s="40"/>
      <c r="B111" s="41"/>
      <c r="C111" s="215" t="s">
        <v>192</v>
      </c>
      <c r="D111" s="215" t="s">
        <v>167</v>
      </c>
      <c r="E111" s="216" t="s">
        <v>1352</v>
      </c>
      <c r="F111" s="217" t="s">
        <v>1353</v>
      </c>
      <c r="G111" s="218" t="s">
        <v>320</v>
      </c>
      <c r="H111" s="219">
        <v>65</v>
      </c>
      <c r="I111" s="220"/>
      <c r="J111" s="221">
        <f>ROUND(I111*H111,2)</f>
        <v>0</v>
      </c>
      <c r="K111" s="217" t="s">
        <v>353</v>
      </c>
      <c r="L111" s="46"/>
      <c r="M111" s="222" t="s">
        <v>19</v>
      </c>
      <c r="N111" s="223" t="s">
        <v>42</v>
      </c>
      <c r="O111" s="87"/>
      <c r="P111" s="224">
        <f>O111*H111</f>
        <v>0</v>
      </c>
      <c r="Q111" s="224">
        <v>0</v>
      </c>
      <c r="R111" s="224">
        <f>Q111*H111</f>
        <v>0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172</v>
      </c>
      <c r="AT111" s="226" t="s">
        <v>167</v>
      </c>
      <c r="AU111" s="226" t="s">
        <v>76</v>
      </c>
      <c r="AY111" s="19" t="s">
        <v>163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172</v>
      </c>
      <c r="BK111" s="227">
        <f>ROUND(I111*H111,2)</f>
        <v>0</v>
      </c>
      <c r="BL111" s="19" t="s">
        <v>172</v>
      </c>
      <c r="BM111" s="226" t="s">
        <v>1354</v>
      </c>
    </row>
    <row r="112" s="2" customFormat="1" ht="16.5" customHeight="1">
      <c r="A112" s="40"/>
      <c r="B112" s="41"/>
      <c r="C112" s="215" t="s">
        <v>292</v>
      </c>
      <c r="D112" s="215" t="s">
        <v>167</v>
      </c>
      <c r="E112" s="216" t="s">
        <v>1355</v>
      </c>
      <c r="F112" s="217" t="s">
        <v>1356</v>
      </c>
      <c r="G112" s="218" t="s">
        <v>320</v>
      </c>
      <c r="H112" s="219">
        <v>44</v>
      </c>
      <c r="I112" s="220"/>
      <c r="J112" s="221">
        <f>ROUND(I112*H112,2)</f>
        <v>0</v>
      </c>
      <c r="K112" s="217" t="s">
        <v>353</v>
      </c>
      <c r="L112" s="46"/>
      <c r="M112" s="222" t="s">
        <v>19</v>
      </c>
      <c r="N112" s="223" t="s">
        <v>42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26" t="s">
        <v>172</v>
      </c>
      <c r="AT112" s="226" t="s">
        <v>167</v>
      </c>
      <c r="AU112" s="226" t="s">
        <v>76</v>
      </c>
      <c r="AY112" s="19" t="s">
        <v>163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19" t="s">
        <v>172</v>
      </c>
      <c r="BK112" s="227">
        <f>ROUND(I112*H112,2)</f>
        <v>0</v>
      </c>
      <c r="BL112" s="19" t="s">
        <v>172</v>
      </c>
      <c r="BM112" s="226" t="s">
        <v>1357</v>
      </c>
    </row>
    <row r="113" s="12" customFormat="1" ht="25.92" customHeight="1">
      <c r="A113" s="12"/>
      <c r="B113" s="199"/>
      <c r="C113" s="200"/>
      <c r="D113" s="201" t="s">
        <v>68</v>
      </c>
      <c r="E113" s="202" t="s">
        <v>1358</v>
      </c>
      <c r="F113" s="202" t="s">
        <v>1359</v>
      </c>
      <c r="G113" s="200"/>
      <c r="H113" s="200"/>
      <c r="I113" s="203"/>
      <c r="J113" s="204">
        <f>BK113</f>
        <v>0</v>
      </c>
      <c r="K113" s="200"/>
      <c r="L113" s="205"/>
      <c r="M113" s="206"/>
      <c r="N113" s="207"/>
      <c r="O113" s="207"/>
      <c r="P113" s="208">
        <f>SUM(P114:P121)</f>
        <v>0</v>
      </c>
      <c r="Q113" s="207"/>
      <c r="R113" s="208">
        <f>SUM(R114:R121)</f>
        <v>0</v>
      </c>
      <c r="S113" s="207"/>
      <c r="T113" s="209">
        <f>SUM(T114:T121)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10" t="s">
        <v>76</v>
      </c>
      <c r="AT113" s="211" t="s">
        <v>68</v>
      </c>
      <c r="AU113" s="211" t="s">
        <v>69</v>
      </c>
      <c r="AY113" s="210" t="s">
        <v>163</v>
      </c>
      <c r="BK113" s="212">
        <f>SUM(BK114:BK121)</f>
        <v>0</v>
      </c>
    </row>
    <row r="114" s="2" customFormat="1" ht="16.5" customHeight="1">
      <c r="A114" s="40"/>
      <c r="B114" s="41"/>
      <c r="C114" s="215" t="s">
        <v>297</v>
      </c>
      <c r="D114" s="215" t="s">
        <v>167</v>
      </c>
      <c r="E114" s="216" t="s">
        <v>1360</v>
      </c>
      <c r="F114" s="217" t="s">
        <v>1361</v>
      </c>
      <c r="G114" s="218" t="s">
        <v>1232</v>
      </c>
      <c r="H114" s="219">
        <v>10</v>
      </c>
      <c r="I114" s="220"/>
      <c r="J114" s="221">
        <f>ROUND(I114*H114,2)</f>
        <v>0</v>
      </c>
      <c r="K114" s="217" t="s">
        <v>353</v>
      </c>
      <c r="L114" s="46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172</v>
      </c>
      <c r="AT114" s="226" t="s">
        <v>167</v>
      </c>
      <c r="AU114" s="226" t="s">
        <v>76</v>
      </c>
      <c r="AY114" s="19" t="s">
        <v>163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172</v>
      </c>
      <c r="BK114" s="227">
        <f>ROUND(I114*H114,2)</f>
        <v>0</v>
      </c>
      <c r="BL114" s="19" t="s">
        <v>172</v>
      </c>
      <c r="BM114" s="226" t="s">
        <v>1362</v>
      </c>
    </row>
    <row r="115" s="2" customFormat="1" ht="16.5" customHeight="1">
      <c r="A115" s="40"/>
      <c r="B115" s="41"/>
      <c r="C115" s="215" t="s">
        <v>303</v>
      </c>
      <c r="D115" s="215" t="s">
        <v>167</v>
      </c>
      <c r="E115" s="216" t="s">
        <v>1363</v>
      </c>
      <c r="F115" s="217" t="s">
        <v>1364</v>
      </c>
      <c r="G115" s="218" t="s">
        <v>1301</v>
      </c>
      <c r="H115" s="219">
        <v>10</v>
      </c>
      <c r="I115" s="220"/>
      <c r="J115" s="221">
        <f>ROUND(I115*H115,2)</f>
        <v>0</v>
      </c>
      <c r="K115" s="217" t="s">
        <v>353</v>
      </c>
      <c r="L115" s="46"/>
      <c r="M115" s="222" t="s">
        <v>19</v>
      </c>
      <c r="N115" s="223" t="s">
        <v>42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26" t="s">
        <v>172</v>
      </c>
      <c r="AT115" s="226" t="s">
        <v>167</v>
      </c>
      <c r="AU115" s="226" t="s">
        <v>76</v>
      </c>
      <c r="AY115" s="19" t="s">
        <v>163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19" t="s">
        <v>172</v>
      </c>
      <c r="BK115" s="227">
        <f>ROUND(I115*H115,2)</f>
        <v>0</v>
      </c>
      <c r="BL115" s="19" t="s">
        <v>172</v>
      </c>
      <c r="BM115" s="226" t="s">
        <v>1365</v>
      </c>
    </row>
    <row r="116" s="2" customFormat="1" ht="16.5" customHeight="1">
      <c r="A116" s="40"/>
      <c r="B116" s="41"/>
      <c r="C116" s="215" t="s">
        <v>7</v>
      </c>
      <c r="D116" s="215" t="s">
        <v>167</v>
      </c>
      <c r="E116" s="216" t="s">
        <v>1366</v>
      </c>
      <c r="F116" s="217" t="s">
        <v>1367</v>
      </c>
      <c r="G116" s="218" t="s">
        <v>1301</v>
      </c>
      <c r="H116" s="219">
        <v>10</v>
      </c>
      <c r="I116" s="220"/>
      <c r="J116" s="221">
        <f>ROUND(I116*H116,2)</f>
        <v>0</v>
      </c>
      <c r="K116" s="217" t="s">
        <v>353</v>
      </c>
      <c r="L116" s="46"/>
      <c r="M116" s="222" t="s">
        <v>19</v>
      </c>
      <c r="N116" s="223" t="s">
        <v>42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26" t="s">
        <v>172</v>
      </c>
      <c r="AT116" s="226" t="s">
        <v>167</v>
      </c>
      <c r="AU116" s="226" t="s">
        <v>76</v>
      </c>
      <c r="AY116" s="19" t="s">
        <v>163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19" t="s">
        <v>172</v>
      </c>
      <c r="BK116" s="227">
        <f>ROUND(I116*H116,2)</f>
        <v>0</v>
      </c>
      <c r="BL116" s="19" t="s">
        <v>172</v>
      </c>
      <c r="BM116" s="226" t="s">
        <v>1368</v>
      </c>
    </row>
    <row r="117" s="2" customFormat="1" ht="16.5" customHeight="1">
      <c r="A117" s="40"/>
      <c r="B117" s="41"/>
      <c r="C117" s="215" t="s">
        <v>317</v>
      </c>
      <c r="D117" s="215" t="s">
        <v>167</v>
      </c>
      <c r="E117" s="216" t="s">
        <v>1369</v>
      </c>
      <c r="F117" s="217" t="s">
        <v>1370</v>
      </c>
      <c r="G117" s="218" t="s">
        <v>1266</v>
      </c>
      <c r="H117" s="219">
        <v>1</v>
      </c>
      <c r="I117" s="220"/>
      <c r="J117" s="221">
        <f>ROUND(I117*H117,2)</f>
        <v>0</v>
      </c>
      <c r="K117" s="217" t="s">
        <v>353</v>
      </c>
      <c r="L117" s="46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172</v>
      </c>
      <c r="AT117" s="226" t="s">
        <v>167</v>
      </c>
      <c r="AU117" s="226" t="s">
        <v>76</v>
      </c>
      <c r="AY117" s="19" t="s">
        <v>163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172</v>
      </c>
      <c r="BK117" s="227">
        <f>ROUND(I117*H117,2)</f>
        <v>0</v>
      </c>
      <c r="BL117" s="19" t="s">
        <v>172</v>
      </c>
      <c r="BM117" s="226" t="s">
        <v>1371</v>
      </c>
    </row>
    <row r="118" s="2" customFormat="1" ht="16.5" customHeight="1">
      <c r="A118" s="40"/>
      <c r="B118" s="41"/>
      <c r="C118" s="215" t="s">
        <v>324</v>
      </c>
      <c r="D118" s="215" t="s">
        <v>167</v>
      </c>
      <c r="E118" s="216" t="s">
        <v>1372</v>
      </c>
      <c r="F118" s="217" t="s">
        <v>1373</v>
      </c>
      <c r="G118" s="218" t="s">
        <v>1301</v>
      </c>
      <c r="H118" s="219">
        <v>12</v>
      </c>
      <c r="I118" s="220"/>
      <c r="J118" s="221">
        <f>ROUND(I118*H118,2)</f>
        <v>0</v>
      </c>
      <c r="K118" s="217" t="s">
        <v>353</v>
      </c>
      <c r="L118" s="46"/>
      <c r="M118" s="222" t="s">
        <v>19</v>
      </c>
      <c r="N118" s="223" t="s">
        <v>42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26" t="s">
        <v>172</v>
      </c>
      <c r="AT118" s="226" t="s">
        <v>167</v>
      </c>
      <c r="AU118" s="226" t="s">
        <v>76</v>
      </c>
      <c r="AY118" s="19" t="s">
        <v>163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19" t="s">
        <v>172</v>
      </c>
      <c r="BK118" s="227">
        <f>ROUND(I118*H118,2)</f>
        <v>0</v>
      </c>
      <c r="BL118" s="19" t="s">
        <v>172</v>
      </c>
      <c r="BM118" s="226" t="s">
        <v>1374</v>
      </c>
    </row>
    <row r="119" s="2" customFormat="1" ht="16.5" customHeight="1">
      <c r="A119" s="40"/>
      <c r="B119" s="41"/>
      <c r="C119" s="215" t="s">
        <v>330</v>
      </c>
      <c r="D119" s="215" t="s">
        <v>167</v>
      </c>
      <c r="E119" s="216" t="s">
        <v>1375</v>
      </c>
      <c r="F119" s="217" t="s">
        <v>1376</v>
      </c>
      <c r="G119" s="218" t="s">
        <v>1301</v>
      </c>
      <c r="H119" s="219">
        <v>8</v>
      </c>
      <c r="I119" s="220"/>
      <c r="J119" s="221">
        <f>ROUND(I119*H119,2)</f>
        <v>0</v>
      </c>
      <c r="K119" s="217" t="s">
        <v>353</v>
      </c>
      <c r="L119" s="46"/>
      <c r="M119" s="222" t="s">
        <v>19</v>
      </c>
      <c r="N119" s="223" t="s">
        <v>42</v>
      </c>
      <c r="O119" s="87"/>
      <c r="P119" s="224">
        <f>O119*H119</f>
        <v>0</v>
      </c>
      <c r="Q119" s="224">
        <v>0</v>
      </c>
      <c r="R119" s="224">
        <f>Q119*H119</f>
        <v>0</v>
      </c>
      <c r="S119" s="224">
        <v>0</v>
      </c>
      <c r="T119" s="225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26" t="s">
        <v>172</v>
      </c>
      <c r="AT119" s="226" t="s">
        <v>167</v>
      </c>
      <c r="AU119" s="226" t="s">
        <v>76</v>
      </c>
      <c r="AY119" s="19" t="s">
        <v>163</v>
      </c>
      <c r="BE119" s="227">
        <f>IF(N119="základní",J119,0)</f>
        <v>0</v>
      </c>
      <c r="BF119" s="227">
        <f>IF(N119="snížená",J119,0)</f>
        <v>0</v>
      </c>
      <c r="BG119" s="227">
        <f>IF(N119="zákl. přenesená",J119,0)</f>
        <v>0</v>
      </c>
      <c r="BH119" s="227">
        <f>IF(N119="sníž. přenesená",J119,0)</f>
        <v>0</v>
      </c>
      <c r="BI119" s="227">
        <f>IF(N119="nulová",J119,0)</f>
        <v>0</v>
      </c>
      <c r="BJ119" s="19" t="s">
        <v>172</v>
      </c>
      <c r="BK119" s="227">
        <f>ROUND(I119*H119,2)</f>
        <v>0</v>
      </c>
      <c r="BL119" s="19" t="s">
        <v>172</v>
      </c>
      <c r="BM119" s="226" t="s">
        <v>1377</v>
      </c>
    </row>
    <row r="120" s="2" customFormat="1" ht="16.5" customHeight="1">
      <c r="A120" s="40"/>
      <c r="B120" s="41"/>
      <c r="C120" s="215" t="s">
        <v>336</v>
      </c>
      <c r="D120" s="215" t="s">
        <v>167</v>
      </c>
      <c r="E120" s="216" t="s">
        <v>1378</v>
      </c>
      <c r="F120" s="217" t="s">
        <v>1379</v>
      </c>
      <c r="G120" s="218" t="s">
        <v>1301</v>
      </c>
      <c r="H120" s="219">
        <v>1</v>
      </c>
      <c r="I120" s="220"/>
      <c r="J120" s="221">
        <f>ROUND(I120*H120,2)</f>
        <v>0</v>
      </c>
      <c r="K120" s="217" t="s">
        <v>353</v>
      </c>
      <c r="L120" s="46"/>
      <c r="M120" s="222" t="s">
        <v>19</v>
      </c>
      <c r="N120" s="223" t="s">
        <v>42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26" t="s">
        <v>172</v>
      </c>
      <c r="AT120" s="226" t="s">
        <v>167</v>
      </c>
      <c r="AU120" s="226" t="s">
        <v>76</v>
      </c>
      <c r="AY120" s="19" t="s">
        <v>163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19" t="s">
        <v>172</v>
      </c>
      <c r="BK120" s="227">
        <f>ROUND(I120*H120,2)</f>
        <v>0</v>
      </c>
      <c r="BL120" s="19" t="s">
        <v>172</v>
      </c>
      <c r="BM120" s="226" t="s">
        <v>1380</v>
      </c>
    </row>
    <row r="121" s="2" customFormat="1" ht="21.75" customHeight="1">
      <c r="A121" s="40"/>
      <c r="B121" s="41"/>
      <c r="C121" s="215" t="s">
        <v>342</v>
      </c>
      <c r="D121" s="215" t="s">
        <v>167</v>
      </c>
      <c r="E121" s="216" t="s">
        <v>1381</v>
      </c>
      <c r="F121" s="217" t="s">
        <v>1382</v>
      </c>
      <c r="G121" s="218" t="s">
        <v>1301</v>
      </c>
      <c r="H121" s="219">
        <v>4</v>
      </c>
      <c r="I121" s="220"/>
      <c r="J121" s="221">
        <f>ROUND(I121*H121,2)</f>
        <v>0</v>
      </c>
      <c r="K121" s="217" t="s">
        <v>353</v>
      </c>
      <c r="L121" s="46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172</v>
      </c>
      <c r="AT121" s="226" t="s">
        <v>167</v>
      </c>
      <c r="AU121" s="226" t="s">
        <v>76</v>
      </c>
      <c r="AY121" s="19" t="s">
        <v>163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172</v>
      </c>
      <c r="BK121" s="227">
        <f>ROUND(I121*H121,2)</f>
        <v>0</v>
      </c>
      <c r="BL121" s="19" t="s">
        <v>172</v>
      </c>
      <c r="BM121" s="226" t="s">
        <v>1383</v>
      </c>
    </row>
    <row r="122" s="12" customFormat="1" ht="25.92" customHeight="1">
      <c r="A122" s="12"/>
      <c r="B122" s="199"/>
      <c r="C122" s="200"/>
      <c r="D122" s="201" t="s">
        <v>68</v>
      </c>
      <c r="E122" s="202" t="s">
        <v>1384</v>
      </c>
      <c r="F122" s="202" t="s">
        <v>1385</v>
      </c>
      <c r="G122" s="200"/>
      <c r="H122" s="200"/>
      <c r="I122" s="203"/>
      <c r="J122" s="204">
        <f>BK122</f>
        <v>0</v>
      </c>
      <c r="K122" s="200"/>
      <c r="L122" s="205"/>
      <c r="M122" s="206"/>
      <c r="N122" s="207"/>
      <c r="O122" s="207"/>
      <c r="P122" s="208">
        <f>SUM(P123:P140)</f>
        <v>0</v>
      </c>
      <c r="Q122" s="207"/>
      <c r="R122" s="208">
        <f>SUM(R123:R140)</f>
        <v>0</v>
      </c>
      <c r="S122" s="207"/>
      <c r="T122" s="209">
        <f>SUM(T123:T140)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0" t="s">
        <v>76</v>
      </c>
      <c r="AT122" s="211" t="s">
        <v>68</v>
      </c>
      <c r="AU122" s="211" t="s">
        <v>69</v>
      </c>
      <c r="AY122" s="210" t="s">
        <v>163</v>
      </c>
      <c r="BK122" s="212">
        <f>SUM(BK123:BK140)</f>
        <v>0</v>
      </c>
    </row>
    <row r="123" s="2" customFormat="1" ht="16.5" customHeight="1">
      <c r="A123" s="40"/>
      <c r="B123" s="41"/>
      <c r="C123" s="215" t="s">
        <v>220</v>
      </c>
      <c r="D123" s="215" t="s">
        <v>167</v>
      </c>
      <c r="E123" s="216" t="s">
        <v>1386</v>
      </c>
      <c r="F123" s="217" t="s">
        <v>1387</v>
      </c>
      <c r="G123" s="218" t="s">
        <v>1301</v>
      </c>
      <c r="H123" s="219">
        <v>1</v>
      </c>
      <c r="I123" s="220"/>
      <c r="J123" s="221">
        <f>ROUND(I123*H123,2)</f>
        <v>0</v>
      </c>
      <c r="K123" s="217" t="s">
        <v>353</v>
      </c>
      <c r="L123" s="46"/>
      <c r="M123" s="222" t="s">
        <v>19</v>
      </c>
      <c r="N123" s="223" t="s">
        <v>42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26" t="s">
        <v>172</v>
      </c>
      <c r="AT123" s="226" t="s">
        <v>167</v>
      </c>
      <c r="AU123" s="226" t="s">
        <v>76</v>
      </c>
      <c r="AY123" s="19" t="s">
        <v>163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19" t="s">
        <v>172</v>
      </c>
      <c r="BK123" s="227">
        <f>ROUND(I123*H123,2)</f>
        <v>0</v>
      </c>
      <c r="BL123" s="19" t="s">
        <v>172</v>
      </c>
      <c r="BM123" s="226" t="s">
        <v>1388</v>
      </c>
    </row>
    <row r="124" s="2" customFormat="1" ht="16.5" customHeight="1">
      <c r="A124" s="40"/>
      <c r="B124" s="41"/>
      <c r="C124" s="215" t="s">
        <v>357</v>
      </c>
      <c r="D124" s="215" t="s">
        <v>167</v>
      </c>
      <c r="E124" s="216" t="s">
        <v>1389</v>
      </c>
      <c r="F124" s="217" t="s">
        <v>1390</v>
      </c>
      <c r="G124" s="218" t="s">
        <v>1301</v>
      </c>
      <c r="H124" s="219">
        <v>7</v>
      </c>
      <c r="I124" s="220"/>
      <c r="J124" s="221">
        <f>ROUND(I124*H124,2)</f>
        <v>0</v>
      </c>
      <c r="K124" s="217" t="s">
        <v>353</v>
      </c>
      <c r="L124" s="46"/>
      <c r="M124" s="222" t="s">
        <v>19</v>
      </c>
      <c r="N124" s="223" t="s">
        <v>42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26" t="s">
        <v>172</v>
      </c>
      <c r="AT124" s="226" t="s">
        <v>167</v>
      </c>
      <c r="AU124" s="226" t="s">
        <v>76</v>
      </c>
      <c r="AY124" s="19" t="s">
        <v>163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19" t="s">
        <v>172</v>
      </c>
      <c r="BK124" s="227">
        <f>ROUND(I124*H124,2)</f>
        <v>0</v>
      </c>
      <c r="BL124" s="19" t="s">
        <v>172</v>
      </c>
      <c r="BM124" s="226" t="s">
        <v>1391</v>
      </c>
    </row>
    <row r="125" s="2" customFormat="1" ht="16.5" customHeight="1">
      <c r="A125" s="40"/>
      <c r="B125" s="41"/>
      <c r="C125" s="215" t="s">
        <v>365</v>
      </c>
      <c r="D125" s="215" t="s">
        <v>167</v>
      </c>
      <c r="E125" s="216" t="s">
        <v>1392</v>
      </c>
      <c r="F125" s="217" t="s">
        <v>1393</v>
      </c>
      <c r="G125" s="218" t="s">
        <v>1301</v>
      </c>
      <c r="H125" s="219">
        <v>4</v>
      </c>
      <c r="I125" s="220"/>
      <c r="J125" s="221">
        <f>ROUND(I125*H125,2)</f>
        <v>0</v>
      </c>
      <c r="K125" s="217" t="s">
        <v>353</v>
      </c>
      <c r="L125" s="46"/>
      <c r="M125" s="222" t="s">
        <v>19</v>
      </c>
      <c r="N125" s="223" t="s">
        <v>42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172</v>
      </c>
      <c r="AT125" s="226" t="s">
        <v>167</v>
      </c>
      <c r="AU125" s="226" t="s">
        <v>76</v>
      </c>
      <c r="AY125" s="19" t="s">
        <v>163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172</v>
      </c>
      <c r="BK125" s="227">
        <f>ROUND(I125*H125,2)</f>
        <v>0</v>
      </c>
      <c r="BL125" s="19" t="s">
        <v>172</v>
      </c>
      <c r="BM125" s="226" t="s">
        <v>1394</v>
      </c>
    </row>
    <row r="126" s="2" customFormat="1" ht="16.5" customHeight="1">
      <c r="A126" s="40"/>
      <c r="B126" s="41"/>
      <c r="C126" s="215" t="s">
        <v>372</v>
      </c>
      <c r="D126" s="215" t="s">
        <v>167</v>
      </c>
      <c r="E126" s="216" t="s">
        <v>1395</v>
      </c>
      <c r="F126" s="217" t="s">
        <v>1396</v>
      </c>
      <c r="G126" s="218" t="s">
        <v>1301</v>
      </c>
      <c r="H126" s="219">
        <v>5</v>
      </c>
      <c r="I126" s="220"/>
      <c r="J126" s="221">
        <f>ROUND(I126*H126,2)</f>
        <v>0</v>
      </c>
      <c r="K126" s="217" t="s">
        <v>353</v>
      </c>
      <c r="L126" s="46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172</v>
      </c>
      <c r="AT126" s="226" t="s">
        <v>167</v>
      </c>
      <c r="AU126" s="226" t="s">
        <v>76</v>
      </c>
      <c r="AY126" s="19" t="s">
        <v>163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172</v>
      </c>
      <c r="BK126" s="227">
        <f>ROUND(I126*H126,2)</f>
        <v>0</v>
      </c>
      <c r="BL126" s="19" t="s">
        <v>172</v>
      </c>
      <c r="BM126" s="226" t="s">
        <v>1397</v>
      </c>
    </row>
    <row r="127" s="2" customFormat="1" ht="16.5" customHeight="1">
      <c r="A127" s="40"/>
      <c r="B127" s="41"/>
      <c r="C127" s="215" t="s">
        <v>254</v>
      </c>
      <c r="D127" s="215" t="s">
        <v>167</v>
      </c>
      <c r="E127" s="216" t="s">
        <v>1398</v>
      </c>
      <c r="F127" s="217" t="s">
        <v>1399</v>
      </c>
      <c r="G127" s="218" t="s">
        <v>1301</v>
      </c>
      <c r="H127" s="219">
        <v>4</v>
      </c>
      <c r="I127" s="220"/>
      <c r="J127" s="221">
        <f>ROUND(I127*H127,2)</f>
        <v>0</v>
      </c>
      <c r="K127" s="217" t="s">
        <v>353</v>
      </c>
      <c r="L127" s="46"/>
      <c r="M127" s="222" t="s">
        <v>19</v>
      </c>
      <c r="N127" s="223" t="s">
        <v>42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26" t="s">
        <v>172</v>
      </c>
      <c r="AT127" s="226" t="s">
        <v>167</v>
      </c>
      <c r="AU127" s="226" t="s">
        <v>76</v>
      </c>
      <c r="AY127" s="19" t="s">
        <v>163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19" t="s">
        <v>172</v>
      </c>
      <c r="BK127" s="227">
        <f>ROUND(I127*H127,2)</f>
        <v>0</v>
      </c>
      <c r="BL127" s="19" t="s">
        <v>172</v>
      </c>
      <c r="BM127" s="226" t="s">
        <v>1400</v>
      </c>
    </row>
    <row r="128" s="2" customFormat="1" ht="16.5" customHeight="1">
      <c r="A128" s="40"/>
      <c r="B128" s="41"/>
      <c r="C128" s="215" t="s">
        <v>388</v>
      </c>
      <c r="D128" s="215" t="s">
        <v>167</v>
      </c>
      <c r="E128" s="216" t="s">
        <v>1401</v>
      </c>
      <c r="F128" s="217" t="s">
        <v>1402</v>
      </c>
      <c r="G128" s="218" t="s">
        <v>1301</v>
      </c>
      <c r="H128" s="219">
        <v>24</v>
      </c>
      <c r="I128" s="220"/>
      <c r="J128" s="221">
        <f>ROUND(I128*H128,2)</f>
        <v>0</v>
      </c>
      <c r="K128" s="217" t="s">
        <v>353</v>
      </c>
      <c r="L128" s="46"/>
      <c r="M128" s="222" t="s">
        <v>19</v>
      </c>
      <c r="N128" s="223" t="s">
        <v>42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26" t="s">
        <v>172</v>
      </c>
      <c r="AT128" s="226" t="s">
        <v>167</v>
      </c>
      <c r="AU128" s="226" t="s">
        <v>76</v>
      </c>
      <c r="AY128" s="19" t="s">
        <v>163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19" t="s">
        <v>172</v>
      </c>
      <c r="BK128" s="227">
        <f>ROUND(I128*H128,2)</f>
        <v>0</v>
      </c>
      <c r="BL128" s="19" t="s">
        <v>172</v>
      </c>
      <c r="BM128" s="226" t="s">
        <v>1403</v>
      </c>
    </row>
    <row r="129" s="2" customFormat="1" ht="16.5" customHeight="1">
      <c r="A129" s="40"/>
      <c r="B129" s="41"/>
      <c r="C129" s="215" t="s">
        <v>393</v>
      </c>
      <c r="D129" s="215" t="s">
        <v>167</v>
      </c>
      <c r="E129" s="216" t="s">
        <v>1404</v>
      </c>
      <c r="F129" s="217" t="s">
        <v>1405</v>
      </c>
      <c r="G129" s="218" t="s">
        <v>1266</v>
      </c>
      <c r="H129" s="219">
        <v>1</v>
      </c>
      <c r="I129" s="220"/>
      <c r="J129" s="221">
        <f>ROUND(I129*H129,2)</f>
        <v>0</v>
      </c>
      <c r="K129" s="217" t="s">
        <v>353</v>
      </c>
      <c r="L129" s="46"/>
      <c r="M129" s="222" t="s">
        <v>19</v>
      </c>
      <c r="N129" s="223" t="s">
        <v>42</v>
      </c>
      <c r="O129" s="87"/>
      <c r="P129" s="224">
        <f>O129*H129</f>
        <v>0</v>
      </c>
      <c r="Q129" s="224">
        <v>0</v>
      </c>
      <c r="R129" s="224">
        <f>Q129*H129</f>
        <v>0</v>
      </c>
      <c r="S129" s="224">
        <v>0</v>
      </c>
      <c r="T129" s="225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26" t="s">
        <v>172</v>
      </c>
      <c r="AT129" s="226" t="s">
        <v>167</v>
      </c>
      <c r="AU129" s="226" t="s">
        <v>76</v>
      </c>
      <c r="AY129" s="19" t="s">
        <v>163</v>
      </c>
      <c r="BE129" s="227">
        <f>IF(N129="základní",J129,0)</f>
        <v>0</v>
      </c>
      <c r="BF129" s="227">
        <f>IF(N129="snížená",J129,0)</f>
        <v>0</v>
      </c>
      <c r="BG129" s="227">
        <f>IF(N129="zákl. přenesená",J129,0)</f>
        <v>0</v>
      </c>
      <c r="BH129" s="227">
        <f>IF(N129="sníž. přenesená",J129,0)</f>
        <v>0</v>
      </c>
      <c r="BI129" s="227">
        <f>IF(N129="nulová",J129,0)</f>
        <v>0</v>
      </c>
      <c r="BJ129" s="19" t="s">
        <v>172</v>
      </c>
      <c r="BK129" s="227">
        <f>ROUND(I129*H129,2)</f>
        <v>0</v>
      </c>
      <c r="BL129" s="19" t="s">
        <v>172</v>
      </c>
      <c r="BM129" s="226" t="s">
        <v>1406</v>
      </c>
    </row>
    <row r="130" s="2" customFormat="1" ht="16.5" customHeight="1">
      <c r="A130" s="40"/>
      <c r="B130" s="41"/>
      <c r="C130" s="215" t="s">
        <v>308</v>
      </c>
      <c r="D130" s="215" t="s">
        <v>167</v>
      </c>
      <c r="E130" s="216" t="s">
        <v>1407</v>
      </c>
      <c r="F130" s="217" t="s">
        <v>1408</v>
      </c>
      <c r="G130" s="218" t="s">
        <v>1266</v>
      </c>
      <c r="H130" s="219">
        <v>1</v>
      </c>
      <c r="I130" s="220"/>
      <c r="J130" s="221">
        <f>ROUND(I130*H130,2)</f>
        <v>0</v>
      </c>
      <c r="K130" s="217" t="s">
        <v>353</v>
      </c>
      <c r="L130" s="46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172</v>
      </c>
      <c r="AT130" s="226" t="s">
        <v>167</v>
      </c>
      <c r="AU130" s="226" t="s">
        <v>76</v>
      </c>
      <c r="AY130" s="19" t="s">
        <v>163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172</v>
      </c>
      <c r="BK130" s="227">
        <f>ROUND(I130*H130,2)</f>
        <v>0</v>
      </c>
      <c r="BL130" s="19" t="s">
        <v>172</v>
      </c>
      <c r="BM130" s="226" t="s">
        <v>1409</v>
      </c>
    </row>
    <row r="131" s="2" customFormat="1" ht="16.5" customHeight="1">
      <c r="A131" s="40"/>
      <c r="B131" s="41"/>
      <c r="C131" s="215" t="s">
        <v>402</v>
      </c>
      <c r="D131" s="215" t="s">
        <v>167</v>
      </c>
      <c r="E131" s="216" t="s">
        <v>1410</v>
      </c>
      <c r="F131" s="217" t="s">
        <v>1411</v>
      </c>
      <c r="G131" s="218" t="s">
        <v>1301</v>
      </c>
      <c r="H131" s="219">
        <v>5</v>
      </c>
      <c r="I131" s="220"/>
      <c r="J131" s="221">
        <f>ROUND(I131*H131,2)</f>
        <v>0</v>
      </c>
      <c r="K131" s="217" t="s">
        <v>353</v>
      </c>
      <c r="L131" s="46"/>
      <c r="M131" s="222" t="s">
        <v>19</v>
      </c>
      <c r="N131" s="223" t="s">
        <v>42</v>
      </c>
      <c r="O131" s="87"/>
      <c r="P131" s="224">
        <f>O131*H131</f>
        <v>0</v>
      </c>
      <c r="Q131" s="224">
        <v>0</v>
      </c>
      <c r="R131" s="224">
        <f>Q131*H131</f>
        <v>0</v>
      </c>
      <c r="S131" s="224">
        <v>0</v>
      </c>
      <c r="T131" s="225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26" t="s">
        <v>172</v>
      </c>
      <c r="AT131" s="226" t="s">
        <v>167</v>
      </c>
      <c r="AU131" s="226" t="s">
        <v>76</v>
      </c>
      <c r="AY131" s="19" t="s">
        <v>163</v>
      </c>
      <c r="BE131" s="227">
        <f>IF(N131="základní",J131,0)</f>
        <v>0</v>
      </c>
      <c r="BF131" s="227">
        <f>IF(N131="snížená",J131,0)</f>
        <v>0</v>
      </c>
      <c r="BG131" s="227">
        <f>IF(N131="zákl. přenesená",J131,0)</f>
        <v>0</v>
      </c>
      <c r="BH131" s="227">
        <f>IF(N131="sníž. přenesená",J131,0)</f>
        <v>0</v>
      </c>
      <c r="BI131" s="227">
        <f>IF(N131="nulová",J131,0)</f>
        <v>0</v>
      </c>
      <c r="BJ131" s="19" t="s">
        <v>172</v>
      </c>
      <c r="BK131" s="227">
        <f>ROUND(I131*H131,2)</f>
        <v>0</v>
      </c>
      <c r="BL131" s="19" t="s">
        <v>172</v>
      </c>
      <c r="BM131" s="226" t="s">
        <v>1412</v>
      </c>
    </row>
    <row r="132" s="2" customFormat="1" ht="16.5" customHeight="1">
      <c r="A132" s="40"/>
      <c r="B132" s="41"/>
      <c r="C132" s="215" t="s">
        <v>410</v>
      </c>
      <c r="D132" s="215" t="s">
        <v>167</v>
      </c>
      <c r="E132" s="216" t="s">
        <v>1413</v>
      </c>
      <c r="F132" s="217" t="s">
        <v>1414</v>
      </c>
      <c r="G132" s="218" t="s">
        <v>1266</v>
      </c>
      <c r="H132" s="219">
        <v>1</v>
      </c>
      <c r="I132" s="220"/>
      <c r="J132" s="221">
        <f>ROUND(I132*H132,2)</f>
        <v>0</v>
      </c>
      <c r="K132" s="217" t="s">
        <v>353</v>
      </c>
      <c r="L132" s="46"/>
      <c r="M132" s="222" t="s">
        <v>19</v>
      </c>
      <c r="N132" s="223" t="s">
        <v>42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26" t="s">
        <v>172</v>
      </c>
      <c r="AT132" s="226" t="s">
        <v>167</v>
      </c>
      <c r="AU132" s="226" t="s">
        <v>76</v>
      </c>
      <c r="AY132" s="19" t="s">
        <v>163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19" t="s">
        <v>172</v>
      </c>
      <c r="BK132" s="227">
        <f>ROUND(I132*H132,2)</f>
        <v>0</v>
      </c>
      <c r="BL132" s="19" t="s">
        <v>172</v>
      </c>
      <c r="BM132" s="226" t="s">
        <v>1415</v>
      </c>
    </row>
    <row r="133" s="2" customFormat="1" ht="16.5" customHeight="1">
      <c r="A133" s="40"/>
      <c r="B133" s="41"/>
      <c r="C133" s="215" t="s">
        <v>417</v>
      </c>
      <c r="D133" s="215" t="s">
        <v>167</v>
      </c>
      <c r="E133" s="216" t="s">
        <v>1416</v>
      </c>
      <c r="F133" s="217" t="s">
        <v>1417</v>
      </c>
      <c r="G133" s="218" t="s">
        <v>320</v>
      </c>
      <c r="H133" s="219">
        <v>52</v>
      </c>
      <c r="I133" s="220"/>
      <c r="J133" s="221">
        <f>ROUND(I133*H133,2)</f>
        <v>0</v>
      </c>
      <c r="K133" s="217" t="s">
        <v>353</v>
      </c>
      <c r="L133" s="46"/>
      <c r="M133" s="222" t="s">
        <v>19</v>
      </c>
      <c r="N133" s="223" t="s">
        <v>42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26" t="s">
        <v>172</v>
      </c>
      <c r="AT133" s="226" t="s">
        <v>167</v>
      </c>
      <c r="AU133" s="226" t="s">
        <v>76</v>
      </c>
      <c r="AY133" s="19" t="s">
        <v>163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19" t="s">
        <v>172</v>
      </c>
      <c r="BK133" s="227">
        <f>ROUND(I133*H133,2)</f>
        <v>0</v>
      </c>
      <c r="BL133" s="19" t="s">
        <v>172</v>
      </c>
      <c r="BM133" s="226" t="s">
        <v>1418</v>
      </c>
    </row>
    <row r="134" s="2" customFormat="1" ht="16.5" customHeight="1">
      <c r="A134" s="40"/>
      <c r="B134" s="41"/>
      <c r="C134" s="215" t="s">
        <v>424</v>
      </c>
      <c r="D134" s="215" t="s">
        <v>167</v>
      </c>
      <c r="E134" s="216" t="s">
        <v>1419</v>
      </c>
      <c r="F134" s="217" t="s">
        <v>1420</v>
      </c>
      <c r="G134" s="218" t="s">
        <v>320</v>
      </c>
      <c r="H134" s="219">
        <v>10</v>
      </c>
      <c r="I134" s="220"/>
      <c r="J134" s="221">
        <f>ROUND(I134*H134,2)</f>
        <v>0</v>
      </c>
      <c r="K134" s="217" t="s">
        <v>353</v>
      </c>
      <c r="L134" s="46"/>
      <c r="M134" s="222" t="s">
        <v>19</v>
      </c>
      <c r="N134" s="223" t="s">
        <v>42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26" t="s">
        <v>172</v>
      </c>
      <c r="AT134" s="226" t="s">
        <v>167</v>
      </c>
      <c r="AU134" s="226" t="s">
        <v>76</v>
      </c>
      <c r="AY134" s="19" t="s">
        <v>163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19" t="s">
        <v>172</v>
      </c>
      <c r="BK134" s="227">
        <f>ROUND(I134*H134,2)</f>
        <v>0</v>
      </c>
      <c r="BL134" s="19" t="s">
        <v>172</v>
      </c>
      <c r="BM134" s="226" t="s">
        <v>1421</v>
      </c>
    </row>
    <row r="135" s="2" customFormat="1" ht="16.5" customHeight="1">
      <c r="A135" s="40"/>
      <c r="B135" s="41"/>
      <c r="C135" s="215" t="s">
        <v>431</v>
      </c>
      <c r="D135" s="215" t="s">
        <v>167</v>
      </c>
      <c r="E135" s="216" t="s">
        <v>1422</v>
      </c>
      <c r="F135" s="217" t="s">
        <v>1423</v>
      </c>
      <c r="G135" s="218" t="s">
        <v>1301</v>
      </c>
      <c r="H135" s="219">
        <v>1</v>
      </c>
      <c r="I135" s="220"/>
      <c r="J135" s="221">
        <f>ROUND(I135*H135,2)</f>
        <v>0</v>
      </c>
      <c r="K135" s="217" t="s">
        <v>353</v>
      </c>
      <c r="L135" s="46"/>
      <c r="M135" s="222" t="s">
        <v>19</v>
      </c>
      <c r="N135" s="223" t="s">
        <v>42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172</v>
      </c>
      <c r="AT135" s="226" t="s">
        <v>167</v>
      </c>
      <c r="AU135" s="226" t="s">
        <v>76</v>
      </c>
      <c r="AY135" s="19" t="s">
        <v>163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172</v>
      </c>
      <c r="BK135" s="227">
        <f>ROUND(I135*H135,2)</f>
        <v>0</v>
      </c>
      <c r="BL135" s="19" t="s">
        <v>172</v>
      </c>
      <c r="BM135" s="226" t="s">
        <v>1424</v>
      </c>
    </row>
    <row r="136" s="2" customFormat="1" ht="16.5" customHeight="1">
      <c r="A136" s="40"/>
      <c r="B136" s="41"/>
      <c r="C136" s="215" t="s">
        <v>438</v>
      </c>
      <c r="D136" s="215" t="s">
        <v>167</v>
      </c>
      <c r="E136" s="216" t="s">
        <v>1425</v>
      </c>
      <c r="F136" s="217" t="s">
        <v>1426</v>
      </c>
      <c r="G136" s="218" t="s">
        <v>1301</v>
      </c>
      <c r="H136" s="219">
        <v>1</v>
      </c>
      <c r="I136" s="220"/>
      <c r="J136" s="221">
        <f>ROUND(I136*H136,2)</f>
        <v>0</v>
      </c>
      <c r="K136" s="217" t="s">
        <v>353</v>
      </c>
      <c r="L136" s="46"/>
      <c r="M136" s="222" t="s">
        <v>19</v>
      </c>
      <c r="N136" s="223" t="s">
        <v>42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26" t="s">
        <v>172</v>
      </c>
      <c r="AT136" s="226" t="s">
        <v>167</v>
      </c>
      <c r="AU136" s="226" t="s">
        <v>76</v>
      </c>
      <c r="AY136" s="19" t="s">
        <v>163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19" t="s">
        <v>172</v>
      </c>
      <c r="BK136" s="227">
        <f>ROUND(I136*H136,2)</f>
        <v>0</v>
      </c>
      <c r="BL136" s="19" t="s">
        <v>172</v>
      </c>
      <c r="BM136" s="226" t="s">
        <v>1427</v>
      </c>
    </row>
    <row r="137" s="2" customFormat="1" ht="16.5" customHeight="1">
      <c r="A137" s="40"/>
      <c r="B137" s="41"/>
      <c r="C137" s="215" t="s">
        <v>443</v>
      </c>
      <c r="D137" s="215" t="s">
        <v>167</v>
      </c>
      <c r="E137" s="216" t="s">
        <v>1428</v>
      </c>
      <c r="F137" s="217" t="s">
        <v>1429</v>
      </c>
      <c r="G137" s="218" t="s">
        <v>1301</v>
      </c>
      <c r="H137" s="219">
        <v>1</v>
      </c>
      <c r="I137" s="220"/>
      <c r="J137" s="221">
        <f>ROUND(I137*H137,2)</f>
        <v>0</v>
      </c>
      <c r="K137" s="217" t="s">
        <v>353</v>
      </c>
      <c r="L137" s="46"/>
      <c r="M137" s="222" t="s">
        <v>19</v>
      </c>
      <c r="N137" s="223" t="s">
        <v>42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172</v>
      </c>
      <c r="AT137" s="226" t="s">
        <v>167</v>
      </c>
      <c r="AU137" s="226" t="s">
        <v>76</v>
      </c>
      <c r="AY137" s="19" t="s">
        <v>163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172</v>
      </c>
      <c r="BK137" s="227">
        <f>ROUND(I137*H137,2)</f>
        <v>0</v>
      </c>
      <c r="BL137" s="19" t="s">
        <v>172</v>
      </c>
      <c r="BM137" s="226" t="s">
        <v>1430</v>
      </c>
    </row>
    <row r="138" s="2" customFormat="1" ht="16.5" customHeight="1">
      <c r="A138" s="40"/>
      <c r="B138" s="41"/>
      <c r="C138" s="215" t="s">
        <v>448</v>
      </c>
      <c r="D138" s="215" t="s">
        <v>167</v>
      </c>
      <c r="E138" s="216" t="s">
        <v>1431</v>
      </c>
      <c r="F138" s="217" t="s">
        <v>1432</v>
      </c>
      <c r="G138" s="218" t="s">
        <v>1248</v>
      </c>
      <c r="H138" s="219">
        <v>14</v>
      </c>
      <c r="I138" s="220"/>
      <c r="J138" s="221">
        <f>ROUND(I138*H138,2)</f>
        <v>0</v>
      </c>
      <c r="K138" s="217" t="s">
        <v>353</v>
      </c>
      <c r="L138" s="46"/>
      <c r="M138" s="222" t="s">
        <v>19</v>
      </c>
      <c r="N138" s="223" t="s">
        <v>42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26" t="s">
        <v>172</v>
      </c>
      <c r="AT138" s="226" t="s">
        <v>167</v>
      </c>
      <c r="AU138" s="226" t="s">
        <v>76</v>
      </c>
      <c r="AY138" s="19" t="s">
        <v>163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19" t="s">
        <v>172</v>
      </c>
      <c r="BK138" s="227">
        <f>ROUND(I138*H138,2)</f>
        <v>0</v>
      </c>
      <c r="BL138" s="19" t="s">
        <v>172</v>
      </c>
      <c r="BM138" s="226" t="s">
        <v>1433</v>
      </c>
    </row>
    <row r="139" s="2" customFormat="1" ht="16.5" customHeight="1">
      <c r="A139" s="40"/>
      <c r="B139" s="41"/>
      <c r="C139" s="215" t="s">
        <v>454</v>
      </c>
      <c r="D139" s="215" t="s">
        <v>167</v>
      </c>
      <c r="E139" s="216" t="s">
        <v>1434</v>
      </c>
      <c r="F139" s="217" t="s">
        <v>1435</v>
      </c>
      <c r="G139" s="218" t="s">
        <v>1248</v>
      </c>
      <c r="H139" s="219">
        <v>3</v>
      </c>
      <c r="I139" s="220"/>
      <c r="J139" s="221">
        <f>ROUND(I139*H139,2)</f>
        <v>0</v>
      </c>
      <c r="K139" s="217" t="s">
        <v>353</v>
      </c>
      <c r="L139" s="46"/>
      <c r="M139" s="222" t="s">
        <v>19</v>
      </c>
      <c r="N139" s="223" t="s">
        <v>42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172</v>
      </c>
      <c r="AT139" s="226" t="s">
        <v>167</v>
      </c>
      <c r="AU139" s="226" t="s">
        <v>76</v>
      </c>
      <c r="AY139" s="19" t="s">
        <v>163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172</v>
      </c>
      <c r="BK139" s="227">
        <f>ROUND(I139*H139,2)</f>
        <v>0</v>
      </c>
      <c r="BL139" s="19" t="s">
        <v>172</v>
      </c>
      <c r="BM139" s="226" t="s">
        <v>1436</v>
      </c>
    </row>
    <row r="140" s="2" customFormat="1" ht="16.5" customHeight="1">
      <c r="A140" s="40"/>
      <c r="B140" s="41"/>
      <c r="C140" s="215" t="s">
        <v>461</v>
      </c>
      <c r="D140" s="215" t="s">
        <v>167</v>
      </c>
      <c r="E140" s="216" t="s">
        <v>1437</v>
      </c>
      <c r="F140" s="217" t="s">
        <v>1438</v>
      </c>
      <c r="G140" s="218" t="s">
        <v>1301</v>
      </c>
      <c r="H140" s="219">
        <v>1</v>
      </c>
      <c r="I140" s="220"/>
      <c r="J140" s="221">
        <f>ROUND(I140*H140,2)</f>
        <v>0</v>
      </c>
      <c r="K140" s="217" t="s">
        <v>353</v>
      </c>
      <c r="L140" s="46"/>
      <c r="M140" s="222" t="s">
        <v>19</v>
      </c>
      <c r="N140" s="223" t="s">
        <v>42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26" t="s">
        <v>172</v>
      </c>
      <c r="AT140" s="226" t="s">
        <v>167</v>
      </c>
      <c r="AU140" s="226" t="s">
        <v>76</v>
      </c>
      <c r="AY140" s="19" t="s">
        <v>163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19" t="s">
        <v>172</v>
      </c>
      <c r="BK140" s="227">
        <f>ROUND(I140*H140,2)</f>
        <v>0</v>
      </c>
      <c r="BL140" s="19" t="s">
        <v>172</v>
      </c>
      <c r="BM140" s="226" t="s">
        <v>1439</v>
      </c>
    </row>
    <row r="141" s="12" customFormat="1" ht="25.92" customHeight="1">
      <c r="A141" s="12"/>
      <c r="B141" s="199"/>
      <c r="C141" s="200"/>
      <c r="D141" s="201" t="s">
        <v>68</v>
      </c>
      <c r="E141" s="202" t="s">
        <v>1440</v>
      </c>
      <c r="F141" s="202" t="s">
        <v>1441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SUM(P142:P160)</f>
        <v>0</v>
      </c>
      <c r="Q141" s="207"/>
      <c r="R141" s="208">
        <f>SUM(R142:R160)</f>
        <v>0</v>
      </c>
      <c r="S141" s="207"/>
      <c r="T141" s="209">
        <f>SUM(T142:T160)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76</v>
      </c>
      <c r="AT141" s="211" t="s">
        <v>68</v>
      </c>
      <c r="AU141" s="211" t="s">
        <v>69</v>
      </c>
      <c r="AY141" s="210" t="s">
        <v>163</v>
      </c>
      <c r="BK141" s="212">
        <f>SUM(BK142:BK160)</f>
        <v>0</v>
      </c>
    </row>
    <row r="142" s="2" customFormat="1" ht="16.5" customHeight="1">
      <c r="A142" s="40"/>
      <c r="B142" s="41"/>
      <c r="C142" s="215" t="s">
        <v>467</v>
      </c>
      <c r="D142" s="215" t="s">
        <v>167</v>
      </c>
      <c r="E142" s="216" t="s">
        <v>1442</v>
      </c>
      <c r="F142" s="217" t="s">
        <v>1443</v>
      </c>
      <c r="G142" s="218" t="s">
        <v>320</v>
      </c>
      <c r="H142" s="219">
        <v>54</v>
      </c>
      <c r="I142" s="220"/>
      <c r="J142" s="221">
        <f>ROUND(I142*H142,2)</f>
        <v>0</v>
      </c>
      <c r="K142" s="217" t="s">
        <v>353</v>
      </c>
      <c r="L142" s="46"/>
      <c r="M142" s="222" t="s">
        <v>19</v>
      </c>
      <c r="N142" s="223" t="s">
        <v>42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172</v>
      </c>
      <c r="AT142" s="226" t="s">
        <v>167</v>
      </c>
      <c r="AU142" s="226" t="s">
        <v>76</v>
      </c>
      <c r="AY142" s="19" t="s">
        <v>163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172</v>
      </c>
      <c r="BK142" s="227">
        <f>ROUND(I142*H142,2)</f>
        <v>0</v>
      </c>
      <c r="BL142" s="19" t="s">
        <v>172</v>
      </c>
      <c r="BM142" s="226" t="s">
        <v>1444</v>
      </c>
    </row>
    <row r="143" s="2" customFormat="1" ht="16.5" customHeight="1">
      <c r="A143" s="40"/>
      <c r="B143" s="41"/>
      <c r="C143" s="215" t="s">
        <v>475</v>
      </c>
      <c r="D143" s="215" t="s">
        <v>167</v>
      </c>
      <c r="E143" s="216" t="s">
        <v>1445</v>
      </c>
      <c r="F143" s="217" t="s">
        <v>1446</v>
      </c>
      <c r="G143" s="218" t="s">
        <v>320</v>
      </c>
      <c r="H143" s="219">
        <v>50</v>
      </c>
      <c r="I143" s="220"/>
      <c r="J143" s="221">
        <f>ROUND(I143*H143,2)</f>
        <v>0</v>
      </c>
      <c r="K143" s="217" t="s">
        <v>353</v>
      </c>
      <c r="L143" s="46"/>
      <c r="M143" s="222" t="s">
        <v>19</v>
      </c>
      <c r="N143" s="223" t="s">
        <v>42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26" t="s">
        <v>172</v>
      </c>
      <c r="AT143" s="226" t="s">
        <v>167</v>
      </c>
      <c r="AU143" s="226" t="s">
        <v>76</v>
      </c>
      <c r="AY143" s="19" t="s">
        <v>163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19" t="s">
        <v>172</v>
      </c>
      <c r="BK143" s="227">
        <f>ROUND(I143*H143,2)</f>
        <v>0</v>
      </c>
      <c r="BL143" s="19" t="s">
        <v>172</v>
      </c>
      <c r="BM143" s="226" t="s">
        <v>1447</v>
      </c>
    </row>
    <row r="144" s="2" customFormat="1" ht="16.5" customHeight="1">
      <c r="A144" s="40"/>
      <c r="B144" s="41"/>
      <c r="C144" s="215" t="s">
        <v>486</v>
      </c>
      <c r="D144" s="215" t="s">
        <v>167</v>
      </c>
      <c r="E144" s="216" t="s">
        <v>1448</v>
      </c>
      <c r="F144" s="217" t="s">
        <v>1449</v>
      </c>
      <c r="G144" s="218" t="s">
        <v>320</v>
      </c>
      <c r="H144" s="219">
        <v>6</v>
      </c>
      <c r="I144" s="220"/>
      <c r="J144" s="221">
        <f>ROUND(I144*H144,2)</f>
        <v>0</v>
      </c>
      <c r="K144" s="217" t="s">
        <v>353</v>
      </c>
      <c r="L144" s="46"/>
      <c r="M144" s="222" t="s">
        <v>19</v>
      </c>
      <c r="N144" s="223" t="s">
        <v>42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26" t="s">
        <v>172</v>
      </c>
      <c r="AT144" s="226" t="s">
        <v>167</v>
      </c>
      <c r="AU144" s="226" t="s">
        <v>76</v>
      </c>
      <c r="AY144" s="19" t="s">
        <v>163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19" t="s">
        <v>172</v>
      </c>
      <c r="BK144" s="227">
        <f>ROUND(I144*H144,2)</f>
        <v>0</v>
      </c>
      <c r="BL144" s="19" t="s">
        <v>172</v>
      </c>
      <c r="BM144" s="226" t="s">
        <v>1450</v>
      </c>
    </row>
    <row r="145" s="2" customFormat="1" ht="16.5" customHeight="1">
      <c r="A145" s="40"/>
      <c r="B145" s="41"/>
      <c r="C145" s="215" t="s">
        <v>492</v>
      </c>
      <c r="D145" s="215" t="s">
        <v>167</v>
      </c>
      <c r="E145" s="216" t="s">
        <v>1451</v>
      </c>
      <c r="F145" s="217" t="s">
        <v>1452</v>
      </c>
      <c r="G145" s="218" t="s">
        <v>1301</v>
      </c>
      <c r="H145" s="219">
        <v>3</v>
      </c>
      <c r="I145" s="220"/>
      <c r="J145" s="221">
        <f>ROUND(I145*H145,2)</f>
        <v>0</v>
      </c>
      <c r="K145" s="217" t="s">
        <v>353</v>
      </c>
      <c r="L145" s="46"/>
      <c r="M145" s="222" t="s">
        <v>19</v>
      </c>
      <c r="N145" s="223" t="s">
        <v>42</v>
      </c>
      <c r="O145" s="87"/>
      <c r="P145" s="224">
        <f>O145*H145</f>
        <v>0</v>
      </c>
      <c r="Q145" s="224">
        <v>0</v>
      </c>
      <c r="R145" s="224">
        <f>Q145*H145</f>
        <v>0</v>
      </c>
      <c r="S145" s="224">
        <v>0</v>
      </c>
      <c r="T145" s="225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26" t="s">
        <v>172</v>
      </c>
      <c r="AT145" s="226" t="s">
        <v>167</v>
      </c>
      <c r="AU145" s="226" t="s">
        <v>76</v>
      </c>
      <c r="AY145" s="19" t="s">
        <v>163</v>
      </c>
      <c r="BE145" s="227">
        <f>IF(N145="základní",J145,0)</f>
        <v>0</v>
      </c>
      <c r="BF145" s="227">
        <f>IF(N145="snížená",J145,0)</f>
        <v>0</v>
      </c>
      <c r="BG145" s="227">
        <f>IF(N145="zákl. přenesená",J145,0)</f>
        <v>0</v>
      </c>
      <c r="BH145" s="227">
        <f>IF(N145="sníž. přenesená",J145,0)</f>
        <v>0</v>
      </c>
      <c r="BI145" s="227">
        <f>IF(N145="nulová",J145,0)</f>
        <v>0</v>
      </c>
      <c r="BJ145" s="19" t="s">
        <v>172</v>
      </c>
      <c r="BK145" s="227">
        <f>ROUND(I145*H145,2)</f>
        <v>0</v>
      </c>
      <c r="BL145" s="19" t="s">
        <v>172</v>
      </c>
      <c r="BM145" s="226" t="s">
        <v>1453</v>
      </c>
    </row>
    <row r="146" s="2" customFormat="1" ht="16.5" customHeight="1">
      <c r="A146" s="40"/>
      <c r="B146" s="41"/>
      <c r="C146" s="215" t="s">
        <v>498</v>
      </c>
      <c r="D146" s="215" t="s">
        <v>167</v>
      </c>
      <c r="E146" s="216" t="s">
        <v>1454</v>
      </c>
      <c r="F146" s="217" t="s">
        <v>1455</v>
      </c>
      <c r="G146" s="218" t="s">
        <v>1301</v>
      </c>
      <c r="H146" s="219">
        <v>18</v>
      </c>
      <c r="I146" s="220"/>
      <c r="J146" s="221">
        <f>ROUND(I146*H146,2)</f>
        <v>0</v>
      </c>
      <c r="K146" s="217" t="s">
        <v>353</v>
      </c>
      <c r="L146" s="46"/>
      <c r="M146" s="222" t="s">
        <v>19</v>
      </c>
      <c r="N146" s="223" t="s">
        <v>42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172</v>
      </c>
      <c r="AT146" s="226" t="s">
        <v>167</v>
      </c>
      <c r="AU146" s="226" t="s">
        <v>76</v>
      </c>
      <c r="AY146" s="19" t="s">
        <v>163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172</v>
      </c>
      <c r="BK146" s="227">
        <f>ROUND(I146*H146,2)</f>
        <v>0</v>
      </c>
      <c r="BL146" s="19" t="s">
        <v>172</v>
      </c>
      <c r="BM146" s="226" t="s">
        <v>1456</v>
      </c>
    </row>
    <row r="147" s="2" customFormat="1" ht="16.5" customHeight="1">
      <c r="A147" s="40"/>
      <c r="B147" s="41"/>
      <c r="C147" s="215" t="s">
        <v>504</v>
      </c>
      <c r="D147" s="215" t="s">
        <v>167</v>
      </c>
      <c r="E147" s="216" t="s">
        <v>1457</v>
      </c>
      <c r="F147" s="217" t="s">
        <v>1458</v>
      </c>
      <c r="G147" s="218" t="s">
        <v>1301</v>
      </c>
      <c r="H147" s="219">
        <v>10</v>
      </c>
      <c r="I147" s="220"/>
      <c r="J147" s="221">
        <f>ROUND(I147*H147,2)</f>
        <v>0</v>
      </c>
      <c r="K147" s="217" t="s">
        <v>353</v>
      </c>
      <c r="L147" s="46"/>
      <c r="M147" s="222" t="s">
        <v>19</v>
      </c>
      <c r="N147" s="223" t="s">
        <v>42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172</v>
      </c>
      <c r="AT147" s="226" t="s">
        <v>167</v>
      </c>
      <c r="AU147" s="226" t="s">
        <v>76</v>
      </c>
      <c r="AY147" s="19" t="s">
        <v>163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172</v>
      </c>
      <c r="BK147" s="227">
        <f>ROUND(I147*H147,2)</f>
        <v>0</v>
      </c>
      <c r="BL147" s="19" t="s">
        <v>172</v>
      </c>
      <c r="BM147" s="226" t="s">
        <v>1459</v>
      </c>
    </row>
    <row r="148" s="2" customFormat="1" ht="16.5" customHeight="1">
      <c r="A148" s="40"/>
      <c r="B148" s="41"/>
      <c r="C148" s="215" t="s">
        <v>509</v>
      </c>
      <c r="D148" s="215" t="s">
        <v>167</v>
      </c>
      <c r="E148" s="216" t="s">
        <v>1460</v>
      </c>
      <c r="F148" s="217" t="s">
        <v>1461</v>
      </c>
      <c r="G148" s="218" t="s">
        <v>1301</v>
      </c>
      <c r="H148" s="219">
        <v>18</v>
      </c>
      <c r="I148" s="220"/>
      <c r="J148" s="221">
        <f>ROUND(I148*H148,2)</f>
        <v>0</v>
      </c>
      <c r="K148" s="217" t="s">
        <v>353</v>
      </c>
      <c r="L148" s="46"/>
      <c r="M148" s="222" t="s">
        <v>19</v>
      </c>
      <c r="N148" s="223" t="s">
        <v>42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172</v>
      </c>
      <c r="AT148" s="226" t="s">
        <v>167</v>
      </c>
      <c r="AU148" s="226" t="s">
        <v>76</v>
      </c>
      <c r="AY148" s="19" t="s">
        <v>163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172</v>
      </c>
      <c r="BK148" s="227">
        <f>ROUND(I148*H148,2)</f>
        <v>0</v>
      </c>
      <c r="BL148" s="19" t="s">
        <v>172</v>
      </c>
      <c r="BM148" s="226" t="s">
        <v>1462</v>
      </c>
    </row>
    <row r="149" s="2" customFormat="1" ht="16.5" customHeight="1">
      <c r="A149" s="40"/>
      <c r="B149" s="41"/>
      <c r="C149" s="215" t="s">
        <v>514</v>
      </c>
      <c r="D149" s="215" t="s">
        <v>167</v>
      </c>
      <c r="E149" s="216" t="s">
        <v>1463</v>
      </c>
      <c r="F149" s="217" t="s">
        <v>1464</v>
      </c>
      <c r="G149" s="218" t="s">
        <v>1301</v>
      </c>
      <c r="H149" s="219">
        <v>3</v>
      </c>
      <c r="I149" s="220"/>
      <c r="J149" s="221">
        <f>ROUND(I149*H149,2)</f>
        <v>0</v>
      </c>
      <c r="K149" s="217" t="s">
        <v>353</v>
      </c>
      <c r="L149" s="46"/>
      <c r="M149" s="222" t="s">
        <v>19</v>
      </c>
      <c r="N149" s="223" t="s">
        <v>42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26" t="s">
        <v>172</v>
      </c>
      <c r="AT149" s="226" t="s">
        <v>167</v>
      </c>
      <c r="AU149" s="226" t="s">
        <v>76</v>
      </c>
      <c r="AY149" s="19" t="s">
        <v>163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19" t="s">
        <v>172</v>
      </c>
      <c r="BK149" s="227">
        <f>ROUND(I149*H149,2)</f>
        <v>0</v>
      </c>
      <c r="BL149" s="19" t="s">
        <v>172</v>
      </c>
      <c r="BM149" s="226" t="s">
        <v>1465</v>
      </c>
    </row>
    <row r="150" s="2" customFormat="1" ht="16.5" customHeight="1">
      <c r="A150" s="40"/>
      <c r="B150" s="41"/>
      <c r="C150" s="215" t="s">
        <v>519</v>
      </c>
      <c r="D150" s="215" t="s">
        <v>167</v>
      </c>
      <c r="E150" s="216" t="s">
        <v>1466</v>
      </c>
      <c r="F150" s="217" t="s">
        <v>1467</v>
      </c>
      <c r="G150" s="218" t="s">
        <v>1301</v>
      </c>
      <c r="H150" s="219">
        <v>8</v>
      </c>
      <c r="I150" s="220"/>
      <c r="J150" s="221">
        <f>ROUND(I150*H150,2)</f>
        <v>0</v>
      </c>
      <c r="K150" s="217" t="s">
        <v>353</v>
      </c>
      <c r="L150" s="46"/>
      <c r="M150" s="222" t="s">
        <v>19</v>
      </c>
      <c r="N150" s="223" t="s">
        <v>42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26" t="s">
        <v>172</v>
      </c>
      <c r="AT150" s="226" t="s">
        <v>167</v>
      </c>
      <c r="AU150" s="226" t="s">
        <v>76</v>
      </c>
      <c r="AY150" s="19" t="s">
        <v>163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19" t="s">
        <v>172</v>
      </c>
      <c r="BK150" s="227">
        <f>ROUND(I150*H150,2)</f>
        <v>0</v>
      </c>
      <c r="BL150" s="19" t="s">
        <v>172</v>
      </c>
      <c r="BM150" s="226" t="s">
        <v>1468</v>
      </c>
    </row>
    <row r="151" s="2" customFormat="1" ht="16.5" customHeight="1">
      <c r="A151" s="40"/>
      <c r="B151" s="41"/>
      <c r="C151" s="215" t="s">
        <v>525</v>
      </c>
      <c r="D151" s="215" t="s">
        <v>167</v>
      </c>
      <c r="E151" s="216" t="s">
        <v>1469</v>
      </c>
      <c r="F151" s="217" t="s">
        <v>1470</v>
      </c>
      <c r="G151" s="218" t="s">
        <v>1301</v>
      </c>
      <c r="H151" s="219">
        <v>3</v>
      </c>
      <c r="I151" s="220"/>
      <c r="J151" s="221">
        <f>ROUND(I151*H151,2)</f>
        <v>0</v>
      </c>
      <c r="K151" s="217" t="s">
        <v>353</v>
      </c>
      <c r="L151" s="46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172</v>
      </c>
      <c r="AT151" s="226" t="s">
        <v>167</v>
      </c>
      <c r="AU151" s="226" t="s">
        <v>76</v>
      </c>
      <c r="AY151" s="19" t="s">
        <v>163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172</v>
      </c>
      <c r="BK151" s="227">
        <f>ROUND(I151*H151,2)</f>
        <v>0</v>
      </c>
      <c r="BL151" s="19" t="s">
        <v>172</v>
      </c>
      <c r="BM151" s="226" t="s">
        <v>1471</v>
      </c>
    </row>
    <row r="152" s="2" customFormat="1" ht="16.5" customHeight="1">
      <c r="A152" s="40"/>
      <c r="B152" s="41"/>
      <c r="C152" s="215" t="s">
        <v>531</v>
      </c>
      <c r="D152" s="215" t="s">
        <v>167</v>
      </c>
      <c r="E152" s="216" t="s">
        <v>1472</v>
      </c>
      <c r="F152" s="217" t="s">
        <v>1473</v>
      </c>
      <c r="G152" s="218" t="s">
        <v>1301</v>
      </c>
      <c r="H152" s="219">
        <v>2</v>
      </c>
      <c r="I152" s="220"/>
      <c r="J152" s="221">
        <f>ROUND(I152*H152,2)</f>
        <v>0</v>
      </c>
      <c r="K152" s="217" t="s">
        <v>353</v>
      </c>
      <c r="L152" s="46"/>
      <c r="M152" s="222" t="s">
        <v>19</v>
      </c>
      <c r="N152" s="223" t="s">
        <v>42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26" t="s">
        <v>172</v>
      </c>
      <c r="AT152" s="226" t="s">
        <v>167</v>
      </c>
      <c r="AU152" s="226" t="s">
        <v>76</v>
      </c>
      <c r="AY152" s="19" t="s">
        <v>163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19" t="s">
        <v>172</v>
      </c>
      <c r="BK152" s="227">
        <f>ROUND(I152*H152,2)</f>
        <v>0</v>
      </c>
      <c r="BL152" s="19" t="s">
        <v>172</v>
      </c>
      <c r="BM152" s="226" t="s">
        <v>1474</v>
      </c>
    </row>
    <row r="153" s="2" customFormat="1" ht="16.5" customHeight="1">
      <c r="A153" s="40"/>
      <c r="B153" s="41"/>
      <c r="C153" s="215" t="s">
        <v>538</v>
      </c>
      <c r="D153" s="215" t="s">
        <v>167</v>
      </c>
      <c r="E153" s="216" t="s">
        <v>1475</v>
      </c>
      <c r="F153" s="217" t="s">
        <v>1476</v>
      </c>
      <c r="G153" s="218" t="s">
        <v>1301</v>
      </c>
      <c r="H153" s="219">
        <v>3</v>
      </c>
      <c r="I153" s="220"/>
      <c r="J153" s="221">
        <f>ROUND(I153*H153,2)</f>
        <v>0</v>
      </c>
      <c r="K153" s="217" t="s">
        <v>353</v>
      </c>
      <c r="L153" s="46"/>
      <c r="M153" s="222" t="s">
        <v>19</v>
      </c>
      <c r="N153" s="223" t="s">
        <v>42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172</v>
      </c>
      <c r="AT153" s="226" t="s">
        <v>167</v>
      </c>
      <c r="AU153" s="226" t="s">
        <v>76</v>
      </c>
      <c r="AY153" s="19" t="s">
        <v>163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172</v>
      </c>
      <c r="BK153" s="227">
        <f>ROUND(I153*H153,2)</f>
        <v>0</v>
      </c>
      <c r="BL153" s="19" t="s">
        <v>172</v>
      </c>
      <c r="BM153" s="226" t="s">
        <v>1477</v>
      </c>
    </row>
    <row r="154" s="2" customFormat="1" ht="16.5" customHeight="1">
      <c r="A154" s="40"/>
      <c r="B154" s="41"/>
      <c r="C154" s="215" t="s">
        <v>545</v>
      </c>
      <c r="D154" s="215" t="s">
        <v>167</v>
      </c>
      <c r="E154" s="216" t="s">
        <v>1478</v>
      </c>
      <c r="F154" s="217" t="s">
        <v>1479</v>
      </c>
      <c r="G154" s="218" t="s">
        <v>1301</v>
      </c>
      <c r="H154" s="219">
        <v>2</v>
      </c>
      <c r="I154" s="220"/>
      <c r="J154" s="221">
        <f>ROUND(I154*H154,2)</f>
        <v>0</v>
      </c>
      <c r="K154" s="217" t="s">
        <v>353</v>
      </c>
      <c r="L154" s="46"/>
      <c r="M154" s="222" t="s">
        <v>19</v>
      </c>
      <c r="N154" s="223" t="s">
        <v>42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26" t="s">
        <v>172</v>
      </c>
      <c r="AT154" s="226" t="s">
        <v>167</v>
      </c>
      <c r="AU154" s="226" t="s">
        <v>76</v>
      </c>
      <c r="AY154" s="19" t="s">
        <v>163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19" t="s">
        <v>172</v>
      </c>
      <c r="BK154" s="227">
        <f>ROUND(I154*H154,2)</f>
        <v>0</v>
      </c>
      <c r="BL154" s="19" t="s">
        <v>172</v>
      </c>
      <c r="BM154" s="226" t="s">
        <v>1480</v>
      </c>
    </row>
    <row r="155" s="2" customFormat="1" ht="16.5" customHeight="1">
      <c r="A155" s="40"/>
      <c r="B155" s="41"/>
      <c r="C155" s="215" t="s">
        <v>551</v>
      </c>
      <c r="D155" s="215" t="s">
        <v>167</v>
      </c>
      <c r="E155" s="216" t="s">
        <v>1481</v>
      </c>
      <c r="F155" s="217" t="s">
        <v>1482</v>
      </c>
      <c r="G155" s="218" t="s">
        <v>1301</v>
      </c>
      <c r="H155" s="219">
        <v>5</v>
      </c>
      <c r="I155" s="220"/>
      <c r="J155" s="221">
        <f>ROUND(I155*H155,2)</f>
        <v>0</v>
      </c>
      <c r="K155" s="217" t="s">
        <v>353</v>
      </c>
      <c r="L155" s="46"/>
      <c r="M155" s="222" t="s">
        <v>19</v>
      </c>
      <c r="N155" s="223" t="s">
        <v>42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172</v>
      </c>
      <c r="AT155" s="226" t="s">
        <v>167</v>
      </c>
      <c r="AU155" s="226" t="s">
        <v>76</v>
      </c>
      <c r="AY155" s="19" t="s">
        <v>163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172</v>
      </c>
      <c r="BK155" s="227">
        <f>ROUND(I155*H155,2)</f>
        <v>0</v>
      </c>
      <c r="BL155" s="19" t="s">
        <v>172</v>
      </c>
      <c r="BM155" s="226" t="s">
        <v>1483</v>
      </c>
    </row>
    <row r="156" s="2" customFormat="1" ht="16.5" customHeight="1">
      <c r="A156" s="40"/>
      <c r="B156" s="41"/>
      <c r="C156" s="215" t="s">
        <v>557</v>
      </c>
      <c r="D156" s="215" t="s">
        <v>167</v>
      </c>
      <c r="E156" s="216" t="s">
        <v>1484</v>
      </c>
      <c r="F156" s="217" t="s">
        <v>1485</v>
      </c>
      <c r="G156" s="218" t="s">
        <v>1232</v>
      </c>
      <c r="H156" s="219">
        <v>3</v>
      </c>
      <c r="I156" s="220"/>
      <c r="J156" s="221">
        <f>ROUND(I156*H156,2)</f>
        <v>0</v>
      </c>
      <c r="K156" s="217" t="s">
        <v>353</v>
      </c>
      <c r="L156" s="46"/>
      <c r="M156" s="222" t="s">
        <v>19</v>
      </c>
      <c r="N156" s="223" t="s">
        <v>42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26" t="s">
        <v>172</v>
      </c>
      <c r="AT156" s="226" t="s">
        <v>167</v>
      </c>
      <c r="AU156" s="226" t="s">
        <v>76</v>
      </c>
      <c r="AY156" s="19" t="s">
        <v>163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19" t="s">
        <v>172</v>
      </c>
      <c r="BK156" s="227">
        <f>ROUND(I156*H156,2)</f>
        <v>0</v>
      </c>
      <c r="BL156" s="19" t="s">
        <v>172</v>
      </c>
      <c r="BM156" s="226" t="s">
        <v>1486</v>
      </c>
    </row>
    <row r="157" s="2" customFormat="1" ht="16.5" customHeight="1">
      <c r="A157" s="40"/>
      <c r="B157" s="41"/>
      <c r="C157" s="215" t="s">
        <v>565</v>
      </c>
      <c r="D157" s="215" t="s">
        <v>167</v>
      </c>
      <c r="E157" s="216" t="s">
        <v>1487</v>
      </c>
      <c r="F157" s="217" t="s">
        <v>1488</v>
      </c>
      <c r="G157" s="218" t="s">
        <v>1301</v>
      </c>
      <c r="H157" s="219">
        <v>6</v>
      </c>
      <c r="I157" s="220"/>
      <c r="J157" s="221">
        <f>ROUND(I157*H157,2)</f>
        <v>0</v>
      </c>
      <c r="K157" s="217" t="s">
        <v>353</v>
      </c>
      <c r="L157" s="46"/>
      <c r="M157" s="222" t="s">
        <v>19</v>
      </c>
      <c r="N157" s="223" t="s">
        <v>42</v>
      </c>
      <c r="O157" s="87"/>
      <c r="P157" s="224">
        <f>O157*H157</f>
        <v>0</v>
      </c>
      <c r="Q157" s="224">
        <v>0</v>
      </c>
      <c r="R157" s="224">
        <f>Q157*H157</f>
        <v>0</v>
      </c>
      <c r="S157" s="224">
        <v>0</v>
      </c>
      <c r="T157" s="225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26" t="s">
        <v>172</v>
      </c>
      <c r="AT157" s="226" t="s">
        <v>167</v>
      </c>
      <c r="AU157" s="226" t="s">
        <v>76</v>
      </c>
      <c r="AY157" s="19" t="s">
        <v>163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19" t="s">
        <v>172</v>
      </c>
      <c r="BK157" s="227">
        <f>ROUND(I157*H157,2)</f>
        <v>0</v>
      </c>
      <c r="BL157" s="19" t="s">
        <v>172</v>
      </c>
      <c r="BM157" s="226" t="s">
        <v>1489</v>
      </c>
    </row>
    <row r="158" s="2" customFormat="1" ht="16.5" customHeight="1">
      <c r="A158" s="40"/>
      <c r="B158" s="41"/>
      <c r="C158" s="215" t="s">
        <v>349</v>
      </c>
      <c r="D158" s="215" t="s">
        <v>167</v>
      </c>
      <c r="E158" s="216" t="s">
        <v>1490</v>
      </c>
      <c r="F158" s="217" t="s">
        <v>1491</v>
      </c>
      <c r="G158" s="218" t="s">
        <v>1301</v>
      </c>
      <c r="H158" s="219">
        <v>3</v>
      </c>
      <c r="I158" s="220"/>
      <c r="J158" s="221">
        <f>ROUND(I158*H158,2)</f>
        <v>0</v>
      </c>
      <c r="K158" s="217" t="s">
        <v>353</v>
      </c>
      <c r="L158" s="46"/>
      <c r="M158" s="222" t="s">
        <v>19</v>
      </c>
      <c r="N158" s="223" t="s">
        <v>42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26" t="s">
        <v>172</v>
      </c>
      <c r="AT158" s="226" t="s">
        <v>167</v>
      </c>
      <c r="AU158" s="226" t="s">
        <v>76</v>
      </c>
      <c r="AY158" s="19" t="s">
        <v>163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19" t="s">
        <v>172</v>
      </c>
      <c r="BK158" s="227">
        <f>ROUND(I158*H158,2)</f>
        <v>0</v>
      </c>
      <c r="BL158" s="19" t="s">
        <v>172</v>
      </c>
      <c r="BM158" s="226" t="s">
        <v>1492</v>
      </c>
    </row>
    <row r="159" s="2" customFormat="1" ht="16.5" customHeight="1">
      <c r="A159" s="40"/>
      <c r="B159" s="41"/>
      <c r="C159" s="215" t="s">
        <v>408</v>
      </c>
      <c r="D159" s="215" t="s">
        <v>167</v>
      </c>
      <c r="E159" s="216" t="s">
        <v>1493</v>
      </c>
      <c r="F159" s="217" t="s">
        <v>1494</v>
      </c>
      <c r="G159" s="218" t="s">
        <v>320</v>
      </c>
      <c r="H159" s="219">
        <v>48</v>
      </c>
      <c r="I159" s="220"/>
      <c r="J159" s="221">
        <f>ROUND(I159*H159,2)</f>
        <v>0</v>
      </c>
      <c r="K159" s="217" t="s">
        <v>353</v>
      </c>
      <c r="L159" s="46"/>
      <c r="M159" s="222" t="s">
        <v>19</v>
      </c>
      <c r="N159" s="223" t="s">
        <v>42</v>
      </c>
      <c r="O159" s="87"/>
      <c r="P159" s="224">
        <f>O159*H159</f>
        <v>0</v>
      </c>
      <c r="Q159" s="224">
        <v>0</v>
      </c>
      <c r="R159" s="224">
        <f>Q159*H159</f>
        <v>0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172</v>
      </c>
      <c r="AT159" s="226" t="s">
        <v>167</v>
      </c>
      <c r="AU159" s="226" t="s">
        <v>76</v>
      </c>
      <c r="AY159" s="19" t="s">
        <v>163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172</v>
      </c>
      <c r="BK159" s="227">
        <f>ROUND(I159*H159,2)</f>
        <v>0</v>
      </c>
      <c r="BL159" s="19" t="s">
        <v>172</v>
      </c>
      <c r="BM159" s="226" t="s">
        <v>1495</v>
      </c>
    </row>
    <row r="160" s="2" customFormat="1" ht="16.5" customHeight="1">
      <c r="A160" s="40"/>
      <c r="B160" s="41"/>
      <c r="C160" s="215" t="s">
        <v>473</v>
      </c>
      <c r="D160" s="215" t="s">
        <v>167</v>
      </c>
      <c r="E160" s="216" t="s">
        <v>1496</v>
      </c>
      <c r="F160" s="217" t="s">
        <v>1497</v>
      </c>
      <c r="G160" s="218" t="s">
        <v>1301</v>
      </c>
      <c r="H160" s="219">
        <v>1</v>
      </c>
      <c r="I160" s="220"/>
      <c r="J160" s="221">
        <f>ROUND(I160*H160,2)</f>
        <v>0</v>
      </c>
      <c r="K160" s="217" t="s">
        <v>353</v>
      </c>
      <c r="L160" s="46"/>
      <c r="M160" s="294" t="s">
        <v>19</v>
      </c>
      <c r="N160" s="295" t="s">
        <v>42</v>
      </c>
      <c r="O160" s="296"/>
      <c r="P160" s="297">
        <f>O160*H160</f>
        <v>0</v>
      </c>
      <c r="Q160" s="297">
        <v>0</v>
      </c>
      <c r="R160" s="297">
        <f>Q160*H160</f>
        <v>0</v>
      </c>
      <c r="S160" s="297">
        <v>0</v>
      </c>
      <c r="T160" s="29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172</v>
      </c>
      <c r="AT160" s="226" t="s">
        <v>167</v>
      </c>
      <c r="AU160" s="226" t="s">
        <v>76</v>
      </c>
      <c r="AY160" s="19" t="s">
        <v>163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172</v>
      </c>
      <c r="BK160" s="227">
        <f>ROUND(I160*H160,2)</f>
        <v>0</v>
      </c>
      <c r="BL160" s="19" t="s">
        <v>172</v>
      </c>
      <c r="BM160" s="226" t="s">
        <v>1498</v>
      </c>
    </row>
    <row r="161" s="2" customFormat="1" ht="6.96" customHeight="1">
      <c r="A161" s="40"/>
      <c r="B161" s="62"/>
      <c r="C161" s="63"/>
      <c r="D161" s="63"/>
      <c r="E161" s="63"/>
      <c r="F161" s="63"/>
      <c r="G161" s="63"/>
      <c r="H161" s="63"/>
      <c r="I161" s="63"/>
      <c r="J161" s="63"/>
      <c r="K161" s="63"/>
      <c r="L161" s="46"/>
      <c r="M161" s="40"/>
      <c r="O161" s="40"/>
      <c r="P161" s="40"/>
      <c r="Q161" s="40"/>
      <c r="R161" s="40"/>
      <c r="S161" s="40"/>
      <c r="T161" s="40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</row>
  </sheetData>
  <sheetProtection sheet="1" autoFilter="0" formatColumns="0" formatRows="0" objects="1" scenarios="1" spinCount="100000" saltValue="D8KF9MmzGt2kZ/JbQJoVDYyIsHBr9e/hESpw5Yjw3qAp5N3zUcMao0H7Z6IxH45kv61ZdrNh946iYHdFwAOdJA==" hashValue="dSDDhjHhM0BQ1hFwhv0wV5LWrpY7Y/2nTjjiXmpva0B3XTm9XzwMdpOp95xgg4O53RicNuiKm/ptPWSgc+btMA==" algorithmName="SHA-512" password="CC35"/>
  <autoFilter ref="C90:K16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9:H79"/>
    <mergeCell ref="E81:H81"/>
    <mergeCell ref="E83:H8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1" customFormat="1" ht="12" customHeight="1">
      <c r="B8" s="22"/>
      <c r="D8" s="145" t="s">
        <v>108</v>
      </c>
      <c r="L8" s="22"/>
    </row>
    <row r="9" s="2" customFormat="1" ht="16.5" customHeight="1">
      <c r="A9" s="40"/>
      <c r="B9" s="46"/>
      <c r="C9" s="40"/>
      <c r="D9" s="40"/>
      <c r="E9" s="146" t="s">
        <v>109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45" t="s">
        <v>110</v>
      </c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6.5" customHeight="1">
      <c r="A11" s="40"/>
      <c r="B11" s="46"/>
      <c r="C11" s="40"/>
      <c r="D11" s="40"/>
      <c r="E11" s="148" t="s">
        <v>1499</v>
      </c>
      <c r="F11" s="40"/>
      <c r="G11" s="40"/>
      <c r="H11" s="40"/>
      <c r="I11" s="40"/>
      <c r="J11" s="40"/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>
      <c r="A12" s="40"/>
      <c r="B12" s="46"/>
      <c r="C12" s="40"/>
      <c r="D12" s="40"/>
      <c r="E12" s="40"/>
      <c r="F12" s="40"/>
      <c r="G12" s="40"/>
      <c r="H12" s="40"/>
      <c r="I12" s="40"/>
      <c r="J12" s="40"/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2" customHeight="1">
      <c r="A13" s="40"/>
      <c r="B13" s="46"/>
      <c r="C13" s="40"/>
      <c r="D13" s="145" t="s">
        <v>18</v>
      </c>
      <c r="E13" s="40"/>
      <c r="F13" s="136" t="s">
        <v>19</v>
      </c>
      <c r="G13" s="40"/>
      <c r="H13" s="40"/>
      <c r="I13" s="145" t="s">
        <v>20</v>
      </c>
      <c r="J13" s="136" t="s">
        <v>19</v>
      </c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21</v>
      </c>
      <c r="E14" s="40"/>
      <c r="F14" s="136" t="s">
        <v>22</v>
      </c>
      <c r="G14" s="40"/>
      <c r="H14" s="40"/>
      <c r="I14" s="145" t="s">
        <v>23</v>
      </c>
      <c r="J14" s="149" t="str">
        <f>'Rekapitulace stavby'!AN8</f>
        <v>17. 3. 2023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0.8" customHeight="1">
      <c r="A15" s="40"/>
      <c r="B15" s="46"/>
      <c r="C15" s="40"/>
      <c r="D15" s="40"/>
      <c r="E15" s="40"/>
      <c r="F15" s="40"/>
      <c r="G15" s="40"/>
      <c r="H15" s="40"/>
      <c r="I15" s="40"/>
      <c r="J15" s="40"/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2" customHeight="1">
      <c r="A16" s="40"/>
      <c r="B16" s="46"/>
      <c r="C16" s="40"/>
      <c r="D16" s="145" t="s">
        <v>25</v>
      </c>
      <c r="E16" s="40"/>
      <c r="F16" s="40"/>
      <c r="G16" s="40"/>
      <c r="H16" s="40"/>
      <c r="I16" s="145" t="s">
        <v>26</v>
      </c>
      <c r="J16" s="136" t="s">
        <v>19</v>
      </c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8" customHeight="1">
      <c r="A17" s="40"/>
      <c r="B17" s="46"/>
      <c r="C17" s="40"/>
      <c r="D17" s="40"/>
      <c r="E17" s="136" t="s">
        <v>22</v>
      </c>
      <c r="F17" s="40"/>
      <c r="G17" s="40"/>
      <c r="H17" s="40"/>
      <c r="I17" s="145" t="s">
        <v>27</v>
      </c>
      <c r="J17" s="136" t="s">
        <v>19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6.96" customHeight="1">
      <c r="A18" s="40"/>
      <c r="B18" s="46"/>
      <c r="C18" s="40"/>
      <c r="D18" s="40"/>
      <c r="E18" s="40"/>
      <c r="F18" s="40"/>
      <c r="G18" s="40"/>
      <c r="H18" s="40"/>
      <c r="I18" s="40"/>
      <c r="J18" s="40"/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2" customHeight="1">
      <c r="A19" s="40"/>
      <c r="B19" s="46"/>
      <c r="C19" s="40"/>
      <c r="D19" s="145" t="s">
        <v>28</v>
      </c>
      <c r="E19" s="40"/>
      <c r="F19" s="40"/>
      <c r="G19" s="40"/>
      <c r="H19" s="40"/>
      <c r="I19" s="145" t="s">
        <v>26</v>
      </c>
      <c r="J19" s="35" t="str">
        <f>'Rekapitulace stavby'!AN13</f>
        <v>Vyplň údaj</v>
      </c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8" customHeight="1">
      <c r="A20" s="40"/>
      <c r="B20" s="46"/>
      <c r="C20" s="40"/>
      <c r="D20" s="40"/>
      <c r="E20" s="35" t="str">
        <f>'Rekapitulace stavby'!E14</f>
        <v>Vyplň údaj</v>
      </c>
      <c r="F20" s="136"/>
      <c r="G20" s="136"/>
      <c r="H20" s="136"/>
      <c r="I20" s="145" t="s">
        <v>27</v>
      </c>
      <c r="J20" s="35" t="str">
        <f>'Rekapitulace stavby'!AN14</f>
        <v>Vyplň údaj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6.96" customHeight="1">
      <c r="A21" s="40"/>
      <c r="B21" s="46"/>
      <c r="C21" s="40"/>
      <c r="D21" s="40"/>
      <c r="E21" s="40"/>
      <c r="F21" s="40"/>
      <c r="G21" s="40"/>
      <c r="H21" s="40"/>
      <c r="I21" s="40"/>
      <c r="J21" s="40"/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2" customHeight="1">
      <c r="A22" s="40"/>
      <c r="B22" s="46"/>
      <c r="C22" s="40"/>
      <c r="D22" s="145" t="s">
        <v>30</v>
      </c>
      <c r="E22" s="40"/>
      <c r="F22" s="40"/>
      <c r="G22" s="40"/>
      <c r="H22" s="40"/>
      <c r="I22" s="145" t="s">
        <v>26</v>
      </c>
      <c r="J22" s="136" t="s">
        <v>19</v>
      </c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8" customHeight="1">
      <c r="A23" s="40"/>
      <c r="B23" s="46"/>
      <c r="C23" s="40"/>
      <c r="D23" s="40"/>
      <c r="E23" s="136" t="s">
        <v>22</v>
      </c>
      <c r="F23" s="40"/>
      <c r="G23" s="40"/>
      <c r="H23" s="40"/>
      <c r="I23" s="145" t="s">
        <v>27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6.96" customHeight="1">
      <c r="A24" s="40"/>
      <c r="B24" s="46"/>
      <c r="C24" s="40"/>
      <c r="D24" s="40"/>
      <c r="E24" s="40"/>
      <c r="F24" s="40"/>
      <c r="G24" s="40"/>
      <c r="H24" s="40"/>
      <c r="I24" s="40"/>
      <c r="J24" s="40"/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12" customHeight="1">
      <c r="A25" s="40"/>
      <c r="B25" s="46"/>
      <c r="C25" s="40"/>
      <c r="D25" s="145" t="s">
        <v>32</v>
      </c>
      <c r="E25" s="40"/>
      <c r="F25" s="40"/>
      <c r="G25" s="40"/>
      <c r="H25" s="40"/>
      <c r="I25" s="145" t="s">
        <v>26</v>
      </c>
      <c r="J25" s="136" t="s">
        <v>19</v>
      </c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8" customHeight="1">
      <c r="A26" s="40"/>
      <c r="B26" s="46"/>
      <c r="C26" s="40"/>
      <c r="D26" s="40"/>
      <c r="E26" s="136" t="s">
        <v>22</v>
      </c>
      <c r="F26" s="40"/>
      <c r="G26" s="40"/>
      <c r="H26" s="40"/>
      <c r="I26" s="145" t="s">
        <v>27</v>
      </c>
      <c r="J26" s="136" t="s">
        <v>19</v>
      </c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40"/>
      <c r="E27" s="40"/>
      <c r="F27" s="40"/>
      <c r="G27" s="40"/>
      <c r="H27" s="40"/>
      <c r="I27" s="40"/>
      <c r="J27" s="40"/>
      <c r="K27" s="40"/>
      <c r="L27" s="147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12" customHeight="1">
      <c r="A28" s="40"/>
      <c r="B28" s="46"/>
      <c r="C28" s="40"/>
      <c r="D28" s="145" t="s">
        <v>33</v>
      </c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0"/>
      <c r="B30" s="46"/>
      <c r="C30" s="40"/>
      <c r="D30" s="40"/>
      <c r="E30" s="40"/>
      <c r="F30" s="40"/>
      <c r="G30" s="40"/>
      <c r="H30" s="40"/>
      <c r="I30" s="40"/>
      <c r="J30" s="40"/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25.44" customHeight="1">
      <c r="A32" s="40"/>
      <c r="B32" s="46"/>
      <c r="C32" s="40"/>
      <c r="D32" s="155" t="s">
        <v>35</v>
      </c>
      <c r="E32" s="40"/>
      <c r="F32" s="40"/>
      <c r="G32" s="40"/>
      <c r="H32" s="40"/>
      <c r="I32" s="40"/>
      <c r="J32" s="156">
        <f>ROUND(J86, 2)</f>
        <v>0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6.96" customHeight="1">
      <c r="A33" s="40"/>
      <c r="B33" s="46"/>
      <c r="C33" s="40"/>
      <c r="D33" s="154"/>
      <c r="E33" s="154"/>
      <c r="F33" s="154"/>
      <c r="G33" s="154"/>
      <c r="H33" s="154"/>
      <c r="I33" s="154"/>
      <c r="J33" s="154"/>
      <c r="K33" s="154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40"/>
      <c r="F34" s="157" t="s">
        <v>37</v>
      </c>
      <c r="G34" s="40"/>
      <c r="H34" s="40"/>
      <c r="I34" s="157" t="s">
        <v>36</v>
      </c>
      <c r="J34" s="157" t="s">
        <v>38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158" t="s">
        <v>39</v>
      </c>
      <c r="E35" s="145" t="s">
        <v>40</v>
      </c>
      <c r="F35" s="159">
        <f>ROUND((SUM(BE86:BE97)),  2)</f>
        <v>0</v>
      </c>
      <c r="G35" s="40"/>
      <c r="H35" s="40"/>
      <c r="I35" s="160">
        <v>0.20999999999999999</v>
      </c>
      <c r="J35" s="159">
        <f>ROUND(((SUM(BE86:BE97))*I35),  2)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45" t="s">
        <v>41</v>
      </c>
      <c r="F36" s="159">
        <f>ROUND((SUM(BF86:BF97)),  2)</f>
        <v>0</v>
      </c>
      <c r="G36" s="40"/>
      <c r="H36" s="40"/>
      <c r="I36" s="160">
        <v>0.14999999999999999</v>
      </c>
      <c r="J36" s="159">
        <f>ROUND(((SUM(BF86:BF97))*I36),  2)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14.4" customHeight="1">
      <c r="A37" s="40"/>
      <c r="B37" s="46"/>
      <c r="C37" s="40"/>
      <c r="D37" s="145" t="s">
        <v>39</v>
      </c>
      <c r="E37" s="145" t="s">
        <v>42</v>
      </c>
      <c r="F37" s="159">
        <f>ROUND((SUM(BG86:BG97)),  2)</f>
        <v>0</v>
      </c>
      <c r="G37" s="40"/>
      <c r="H37" s="40"/>
      <c r="I37" s="160">
        <v>0.20999999999999999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46"/>
      <c r="C38" s="40"/>
      <c r="D38" s="40"/>
      <c r="E38" s="145" t="s">
        <v>43</v>
      </c>
      <c r="F38" s="159">
        <f>ROUND((SUM(BH86:BH97)),  2)</f>
        <v>0</v>
      </c>
      <c r="G38" s="40"/>
      <c r="H38" s="40"/>
      <c r="I38" s="160">
        <v>0.14999999999999999</v>
      </c>
      <c r="J38" s="159">
        <f>0</f>
        <v>0</v>
      </c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hidden="1" s="2" customFormat="1" ht="14.4" customHeight="1">
      <c r="A39" s="40"/>
      <c r="B39" s="46"/>
      <c r="C39" s="40"/>
      <c r="D39" s="40"/>
      <c r="E39" s="145" t="s">
        <v>44</v>
      </c>
      <c r="F39" s="159">
        <f>ROUND((SUM(BI86:BI97)),  2)</f>
        <v>0</v>
      </c>
      <c r="G39" s="40"/>
      <c r="H39" s="40"/>
      <c r="I39" s="160">
        <v>0</v>
      </c>
      <c r="J39" s="159">
        <f>0</f>
        <v>0</v>
      </c>
      <c r="K39" s="40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6.96" customHeight="1">
      <c r="A40" s="40"/>
      <c r="B40" s="46"/>
      <c r="C40" s="40"/>
      <c r="D40" s="40"/>
      <c r="E40" s="40"/>
      <c r="F40" s="40"/>
      <c r="G40" s="40"/>
      <c r="H40" s="40"/>
      <c r="I40" s="40"/>
      <c r="J40" s="40"/>
      <c r="K40" s="40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1" s="2" customFormat="1" ht="25.44" customHeight="1">
      <c r="A41" s="40"/>
      <c r="B41" s="46"/>
      <c r="C41" s="161"/>
      <c r="D41" s="162" t="s">
        <v>45</v>
      </c>
      <c r="E41" s="163"/>
      <c r="F41" s="163"/>
      <c r="G41" s="164" t="s">
        <v>46</v>
      </c>
      <c r="H41" s="165" t="s">
        <v>47</v>
      </c>
      <c r="I41" s="163"/>
      <c r="J41" s="166">
        <f>SUM(J32:J39)</f>
        <v>0</v>
      </c>
      <c r="K41" s="167"/>
      <c r="L41" s="147"/>
      <c r="S41" s="40"/>
      <c r="T41" s="40"/>
      <c r="U41" s="40"/>
      <c r="V41" s="40"/>
      <c r="W41" s="40"/>
      <c r="X41" s="40"/>
      <c r="Y41" s="40"/>
      <c r="Z41" s="40"/>
      <c r="AA41" s="40"/>
      <c r="AB41" s="40"/>
      <c r="AC41" s="40"/>
      <c r="AD41" s="40"/>
      <c r="AE41" s="40"/>
    </row>
    <row r="42" s="2" customFormat="1" ht="14.4" customHeight="1">
      <c r="A42" s="40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6" s="2" customFormat="1" ht="6.96" customHeight="1">
      <c r="A46" s="40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24.96" customHeight="1">
      <c r="A47" s="40"/>
      <c r="B47" s="41"/>
      <c r="C47" s="25" t="s">
        <v>112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16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172" t="str">
        <f>E7</f>
        <v>Kozmice ON</v>
      </c>
      <c r="F50" s="34"/>
      <c r="G50" s="34"/>
      <c r="H50" s="34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1" customFormat="1" ht="12" customHeight="1">
      <c r="B51" s="23"/>
      <c r="C51" s="34" t="s">
        <v>108</v>
      </c>
      <c r="D51" s="24"/>
      <c r="E51" s="24"/>
      <c r="F51" s="24"/>
      <c r="G51" s="24"/>
      <c r="H51" s="24"/>
      <c r="I51" s="24"/>
      <c r="J51" s="24"/>
      <c r="K51" s="24"/>
      <c r="L51" s="22"/>
    </row>
    <row r="52" s="2" customFormat="1" ht="16.5" customHeight="1">
      <c r="A52" s="40"/>
      <c r="B52" s="41"/>
      <c r="C52" s="42"/>
      <c r="D52" s="42"/>
      <c r="E52" s="172" t="s">
        <v>109</v>
      </c>
      <c r="F52" s="42"/>
      <c r="G52" s="42"/>
      <c r="H52" s="42"/>
      <c r="I52" s="42"/>
      <c r="J52" s="42"/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12" customHeight="1">
      <c r="A53" s="40"/>
      <c r="B53" s="41"/>
      <c r="C53" s="34" t="s">
        <v>110</v>
      </c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6.5" customHeight="1">
      <c r="A54" s="40"/>
      <c r="B54" s="41"/>
      <c r="C54" s="42"/>
      <c r="D54" s="42"/>
      <c r="E54" s="72" t="str">
        <f>E11</f>
        <v>E.2.13 - Vybavení budov</v>
      </c>
      <c r="F54" s="42"/>
      <c r="G54" s="42"/>
      <c r="H54" s="42"/>
      <c r="I54" s="42"/>
      <c r="J54" s="42"/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6.96" customHeight="1">
      <c r="A55" s="40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2" customHeight="1">
      <c r="A56" s="40"/>
      <c r="B56" s="41"/>
      <c r="C56" s="34" t="s">
        <v>21</v>
      </c>
      <c r="D56" s="42"/>
      <c r="E56" s="42"/>
      <c r="F56" s="29" t="str">
        <f>F14</f>
        <v xml:space="preserve"> </v>
      </c>
      <c r="G56" s="42"/>
      <c r="H56" s="42"/>
      <c r="I56" s="34" t="s">
        <v>23</v>
      </c>
      <c r="J56" s="75" t="str">
        <f>IF(J14="","",J14)</f>
        <v>17. 3. 2023</v>
      </c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6.96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5.15" customHeight="1">
      <c r="A58" s="40"/>
      <c r="B58" s="41"/>
      <c r="C58" s="34" t="s">
        <v>25</v>
      </c>
      <c r="D58" s="42"/>
      <c r="E58" s="42"/>
      <c r="F58" s="29" t="str">
        <f>E17</f>
        <v xml:space="preserve"> </v>
      </c>
      <c r="G58" s="42"/>
      <c r="H58" s="42"/>
      <c r="I58" s="34" t="s">
        <v>30</v>
      </c>
      <c r="J58" s="38" t="str">
        <f>E23</f>
        <v xml:space="preserve"> </v>
      </c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15.15" customHeight="1">
      <c r="A59" s="40"/>
      <c r="B59" s="41"/>
      <c r="C59" s="34" t="s">
        <v>28</v>
      </c>
      <c r="D59" s="42"/>
      <c r="E59" s="42"/>
      <c r="F59" s="29" t="str">
        <f>IF(E20="","",E20)</f>
        <v>Vyplň údaj</v>
      </c>
      <c r="G59" s="42"/>
      <c r="H59" s="42"/>
      <c r="I59" s="34" t="s">
        <v>32</v>
      </c>
      <c r="J59" s="38" t="str">
        <f>E26</f>
        <v xml:space="preserve"> 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</row>
    <row r="60" s="2" customFormat="1" ht="10.32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147"/>
      <c r="S60" s="40"/>
      <c r="T60" s="40"/>
      <c r="U60" s="40"/>
      <c r="V60" s="40"/>
      <c r="W60" s="40"/>
      <c r="X60" s="40"/>
      <c r="Y60" s="40"/>
      <c r="Z60" s="40"/>
      <c r="AA60" s="40"/>
      <c r="AB60" s="40"/>
      <c r="AC60" s="40"/>
      <c r="AD60" s="40"/>
      <c r="AE60" s="40"/>
    </row>
    <row r="61" s="2" customFormat="1" ht="29.28" customHeight="1">
      <c r="A61" s="40"/>
      <c r="B61" s="41"/>
      <c r="C61" s="173" t="s">
        <v>113</v>
      </c>
      <c r="D61" s="174"/>
      <c r="E61" s="174"/>
      <c r="F61" s="174"/>
      <c r="G61" s="174"/>
      <c r="H61" s="174"/>
      <c r="I61" s="174"/>
      <c r="J61" s="175" t="s">
        <v>114</v>
      </c>
      <c r="K61" s="174"/>
      <c r="L61" s="147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10.32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22.8" customHeight="1">
      <c r="A63" s="40"/>
      <c r="B63" s="41"/>
      <c r="C63" s="176" t="s">
        <v>67</v>
      </c>
      <c r="D63" s="42"/>
      <c r="E63" s="42"/>
      <c r="F63" s="42"/>
      <c r="G63" s="42"/>
      <c r="H63" s="42"/>
      <c r="I63" s="42"/>
      <c r="J63" s="105">
        <f>J86</f>
        <v>0</v>
      </c>
      <c r="K63" s="42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  <c r="AU63" s="19" t="s">
        <v>115</v>
      </c>
    </row>
    <row r="64" s="9" customFormat="1" ht="24.96" customHeight="1">
      <c r="A64" s="9"/>
      <c r="B64" s="177"/>
      <c r="C64" s="178"/>
      <c r="D64" s="179" t="s">
        <v>1042</v>
      </c>
      <c r="E64" s="180"/>
      <c r="F64" s="180"/>
      <c r="G64" s="180"/>
      <c r="H64" s="180"/>
      <c r="I64" s="180"/>
      <c r="J64" s="181">
        <f>J87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2" customFormat="1" ht="21.84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147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6" s="2" customFormat="1" ht="6.96" customHeight="1">
      <c r="A66" s="40"/>
      <c r="B66" s="62"/>
      <c r="C66" s="63"/>
      <c r="D66" s="63"/>
      <c r="E66" s="63"/>
      <c r="F66" s="63"/>
      <c r="G66" s="63"/>
      <c r="H66" s="63"/>
      <c r="I66" s="63"/>
      <c r="J66" s="63"/>
      <c r="K66" s="63"/>
      <c r="L66" s="147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70" s="2" customFormat="1" ht="6.96" customHeight="1">
      <c r="A70" s="40"/>
      <c r="B70" s="64"/>
      <c r="C70" s="65"/>
      <c r="D70" s="65"/>
      <c r="E70" s="65"/>
      <c r="F70" s="65"/>
      <c r="G70" s="65"/>
      <c r="H70" s="65"/>
      <c r="I70" s="65"/>
      <c r="J70" s="65"/>
      <c r="K70" s="65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4.96" customHeight="1">
      <c r="A71" s="40"/>
      <c r="B71" s="41"/>
      <c r="C71" s="25" t="s">
        <v>148</v>
      </c>
      <c r="D71" s="42"/>
      <c r="E71" s="42"/>
      <c r="F71" s="42"/>
      <c r="G71" s="42"/>
      <c r="H71" s="42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41"/>
      <c r="C72" s="42"/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16</v>
      </c>
      <c r="D73" s="42"/>
      <c r="E73" s="42"/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172" t="str">
        <f>E7</f>
        <v>Kozmice ON</v>
      </c>
      <c r="F74" s="34"/>
      <c r="G74" s="34"/>
      <c r="H74" s="34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1" customFormat="1" ht="12" customHeight="1">
      <c r="B75" s="23"/>
      <c r="C75" s="34" t="s">
        <v>108</v>
      </c>
      <c r="D75" s="24"/>
      <c r="E75" s="24"/>
      <c r="F75" s="24"/>
      <c r="G75" s="24"/>
      <c r="H75" s="24"/>
      <c r="I75" s="24"/>
      <c r="J75" s="24"/>
      <c r="K75" s="24"/>
      <c r="L75" s="22"/>
    </row>
    <row r="76" s="2" customFormat="1" ht="16.5" customHeight="1">
      <c r="A76" s="40"/>
      <c r="B76" s="41"/>
      <c r="C76" s="42"/>
      <c r="D76" s="42"/>
      <c r="E76" s="172" t="s">
        <v>109</v>
      </c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110</v>
      </c>
      <c r="D77" s="42"/>
      <c r="E77" s="42"/>
      <c r="F77" s="42"/>
      <c r="G77" s="42"/>
      <c r="H77" s="42"/>
      <c r="I77" s="42"/>
      <c r="J77" s="42"/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2" t="str">
        <f>E11</f>
        <v>E.2.13 - Vybavení budov</v>
      </c>
      <c r="F78" s="42"/>
      <c r="G78" s="42"/>
      <c r="H78" s="42"/>
      <c r="I78" s="42"/>
      <c r="J78" s="42"/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F14</f>
        <v xml:space="preserve"> </v>
      </c>
      <c r="G80" s="42"/>
      <c r="H80" s="42"/>
      <c r="I80" s="34" t="s">
        <v>23</v>
      </c>
      <c r="J80" s="75" t="str">
        <f>IF(J14="","",J14)</f>
        <v>17. 3. 2023</v>
      </c>
      <c r="K80" s="42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E17</f>
        <v xml:space="preserve"> </v>
      </c>
      <c r="G82" s="42"/>
      <c r="H82" s="42"/>
      <c r="I82" s="34" t="s">
        <v>30</v>
      </c>
      <c r="J82" s="38" t="str">
        <f>E23</f>
        <v xml:space="preserve"> </v>
      </c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28</v>
      </c>
      <c r="D83" s="42"/>
      <c r="E83" s="42"/>
      <c r="F83" s="29" t="str">
        <f>IF(E20="","",E20)</f>
        <v>Vyplň údaj</v>
      </c>
      <c r="G83" s="42"/>
      <c r="H83" s="42"/>
      <c r="I83" s="34" t="s">
        <v>32</v>
      </c>
      <c r="J83" s="38" t="str">
        <f>E26</f>
        <v xml:space="preserve"> </v>
      </c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88"/>
      <c r="B85" s="189"/>
      <c r="C85" s="190" t="s">
        <v>149</v>
      </c>
      <c r="D85" s="191" t="s">
        <v>54</v>
      </c>
      <c r="E85" s="191" t="s">
        <v>50</v>
      </c>
      <c r="F85" s="191" t="s">
        <v>51</v>
      </c>
      <c r="G85" s="191" t="s">
        <v>150</v>
      </c>
      <c r="H85" s="191" t="s">
        <v>151</v>
      </c>
      <c r="I85" s="191" t="s">
        <v>152</v>
      </c>
      <c r="J85" s="191" t="s">
        <v>114</v>
      </c>
      <c r="K85" s="192" t="s">
        <v>153</v>
      </c>
      <c r="L85" s="193"/>
      <c r="M85" s="95" t="s">
        <v>19</v>
      </c>
      <c r="N85" s="96" t="s">
        <v>39</v>
      </c>
      <c r="O85" s="96" t="s">
        <v>154</v>
      </c>
      <c r="P85" s="96" t="s">
        <v>155</v>
      </c>
      <c r="Q85" s="96" t="s">
        <v>156</v>
      </c>
      <c r="R85" s="96" t="s">
        <v>157</v>
      </c>
      <c r="S85" s="96" t="s">
        <v>158</v>
      </c>
      <c r="T85" s="97" t="s">
        <v>159</v>
      </c>
      <c r="U85" s="188"/>
      <c r="V85" s="188"/>
      <c r="W85" s="188"/>
      <c r="X85" s="188"/>
      <c r="Y85" s="188"/>
      <c r="Z85" s="188"/>
      <c r="AA85" s="188"/>
      <c r="AB85" s="188"/>
      <c r="AC85" s="188"/>
      <c r="AD85" s="188"/>
      <c r="AE85" s="188"/>
    </row>
    <row r="86" s="2" customFormat="1" ht="22.8" customHeight="1">
      <c r="A86" s="40"/>
      <c r="B86" s="41"/>
      <c r="C86" s="102" t="s">
        <v>160</v>
      </c>
      <c r="D86" s="42"/>
      <c r="E86" s="42"/>
      <c r="F86" s="42"/>
      <c r="G86" s="42"/>
      <c r="H86" s="42"/>
      <c r="I86" s="42"/>
      <c r="J86" s="194">
        <f>BK86</f>
        <v>0</v>
      </c>
      <c r="K86" s="42"/>
      <c r="L86" s="46"/>
      <c r="M86" s="98"/>
      <c r="N86" s="195"/>
      <c r="O86" s="99"/>
      <c r="P86" s="196">
        <f>P87</f>
        <v>0</v>
      </c>
      <c r="Q86" s="99"/>
      <c r="R86" s="196">
        <f>R87</f>
        <v>0</v>
      </c>
      <c r="S86" s="99"/>
      <c r="T86" s="197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68</v>
      </c>
      <c r="AU86" s="19" t="s">
        <v>115</v>
      </c>
      <c r="BK86" s="198">
        <f>BK87</f>
        <v>0</v>
      </c>
    </row>
    <row r="87" s="12" customFormat="1" ht="25.92" customHeight="1">
      <c r="A87" s="12"/>
      <c r="B87" s="199"/>
      <c r="C87" s="200"/>
      <c r="D87" s="201" t="s">
        <v>68</v>
      </c>
      <c r="E87" s="202" t="s">
        <v>1011</v>
      </c>
      <c r="F87" s="202" t="s">
        <v>1263</v>
      </c>
      <c r="G87" s="200"/>
      <c r="H87" s="200"/>
      <c r="I87" s="203"/>
      <c r="J87" s="204">
        <f>BK87</f>
        <v>0</v>
      </c>
      <c r="K87" s="200"/>
      <c r="L87" s="205"/>
      <c r="M87" s="206"/>
      <c r="N87" s="207"/>
      <c r="O87" s="207"/>
      <c r="P87" s="208">
        <f>SUM(P88:P97)</f>
        <v>0</v>
      </c>
      <c r="Q87" s="207"/>
      <c r="R87" s="208">
        <f>SUM(R88:R97)</f>
        <v>0</v>
      </c>
      <c r="S87" s="207"/>
      <c r="T87" s="209">
        <f>SUM(T88:T97)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0" t="s">
        <v>172</v>
      </c>
      <c r="AT87" s="211" t="s">
        <v>68</v>
      </c>
      <c r="AU87" s="211" t="s">
        <v>69</v>
      </c>
      <c r="AY87" s="210" t="s">
        <v>163</v>
      </c>
      <c r="BK87" s="212">
        <f>SUM(BK88:BK97)</f>
        <v>0</v>
      </c>
    </row>
    <row r="88" s="2" customFormat="1" ht="16.5" customHeight="1">
      <c r="A88" s="40"/>
      <c r="B88" s="41"/>
      <c r="C88" s="215" t="s">
        <v>76</v>
      </c>
      <c r="D88" s="215" t="s">
        <v>167</v>
      </c>
      <c r="E88" s="216" t="s">
        <v>1500</v>
      </c>
      <c r="F88" s="217" t="s">
        <v>1501</v>
      </c>
      <c r="G88" s="218" t="s">
        <v>522</v>
      </c>
      <c r="H88" s="219">
        <v>2</v>
      </c>
      <c r="I88" s="220"/>
      <c r="J88" s="221">
        <f>ROUND(I88*H88,2)</f>
        <v>0</v>
      </c>
      <c r="K88" s="217" t="s">
        <v>353</v>
      </c>
      <c r="L88" s="46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1017</v>
      </c>
      <c r="AT88" s="226" t="s">
        <v>167</v>
      </c>
      <c r="AU88" s="226" t="s">
        <v>76</v>
      </c>
      <c r="AY88" s="19" t="s">
        <v>163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172</v>
      </c>
      <c r="BK88" s="227">
        <f>ROUND(I88*H88,2)</f>
        <v>0</v>
      </c>
      <c r="BL88" s="19" t="s">
        <v>1017</v>
      </c>
      <c r="BM88" s="226" t="s">
        <v>1502</v>
      </c>
    </row>
    <row r="89" s="13" customFormat="1">
      <c r="A89" s="13"/>
      <c r="B89" s="233"/>
      <c r="C89" s="234"/>
      <c r="D89" s="235" t="s">
        <v>177</v>
      </c>
      <c r="E89" s="236" t="s">
        <v>19</v>
      </c>
      <c r="F89" s="237" t="s">
        <v>78</v>
      </c>
      <c r="G89" s="234"/>
      <c r="H89" s="238">
        <v>2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177</v>
      </c>
      <c r="AU89" s="244" t="s">
        <v>76</v>
      </c>
      <c r="AV89" s="13" t="s">
        <v>78</v>
      </c>
      <c r="AW89" s="13" t="s">
        <v>31</v>
      </c>
      <c r="AX89" s="13" t="s">
        <v>76</v>
      </c>
      <c r="AY89" s="244" t="s">
        <v>163</v>
      </c>
    </row>
    <row r="90" s="2" customFormat="1" ht="16.5" customHeight="1">
      <c r="A90" s="40"/>
      <c r="B90" s="41"/>
      <c r="C90" s="215" t="s">
        <v>78</v>
      </c>
      <c r="D90" s="215" t="s">
        <v>167</v>
      </c>
      <c r="E90" s="216" t="s">
        <v>1503</v>
      </c>
      <c r="F90" s="217" t="s">
        <v>1504</v>
      </c>
      <c r="G90" s="218" t="s">
        <v>522</v>
      </c>
      <c r="H90" s="219">
        <v>4</v>
      </c>
      <c r="I90" s="220"/>
      <c r="J90" s="221">
        <f>ROUND(I90*H90,2)</f>
        <v>0</v>
      </c>
      <c r="K90" s="217" t="s">
        <v>353</v>
      </c>
      <c r="L90" s="46"/>
      <c r="M90" s="222" t="s">
        <v>19</v>
      </c>
      <c r="N90" s="223" t="s">
        <v>42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26" t="s">
        <v>1017</v>
      </c>
      <c r="AT90" s="226" t="s">
        <v>167</v>
      </c>
      <c r="AU90" s="226" t="s">
        <v>76</v>
      </c>
      <c r="AY90" s="19" t="s">
        <v>163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19" t="s">
        <v>172</v>
      </c>
      <c r="BK90" s="227">
        <f>ROUND(I90*H90,2)</f>
        <v>0</v>
      </c>
      <c r="BL90" s="19" t="s">
        <v>1017</v>
      </c>
      <c r="BM90" s="226" t="s">
        <v>1505</v>
      </c>
    </row>
    <row r="91" s="13" customFormat="1">
      <c r="A91" s="13"/>
      <c r="B91" s="233"/>
      <c r="C91" s="234"/>
      <c r="D91" s="235" t="s">
        <v>177</v>
      </c>
      <c r="E91" s="236" t="s">
        <v>19</v>
      </c>
      <c r="F91" s="237" t="s">
        <v>172</v>
      </c>
      <c r="G91" s="234"/>
      <c r="H91" s="238">
        <v>4</v>
      </c>
      <c r="I91" s="239"/>
      <c r="J91" s="234"/>
      <c r="K91" s="234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177</v>
      </c>
      <c r="AU91" s="244" t="s">
        <v>76</v>
      </c>
      <c r="AV91" s="13" t="s">
        <v>78</v>
      </c>
      <c r="AW91" s="13" t="s">
        <v>31</v>
      </c>
      <c r="AX91" s="13" t="s">
        <v>76</v>
      </c>
      <c r="AY91" s="244" t="s">
        <v>163</v>
      </c>
    </row>
    <row r="92" s="2" customFormat="1" ht="16.5" customHeight="1">
      <c r="A92" s="40"/>
      <c r="B92" s="41"/>
      <c r="C92" s="215" t="s">
        <v>173</v>
      </c>
      <c r="D92" s="215" t="s">
        <v>167</v>
      </c>
      <c r="E92" s="216" t="s">
        <v>1506</v>
      </c>
      <c r="F92" s="217" t="s">
        <v>1507</v>
      </c>
      <c r="G92" s="218" t="s">
        <v>522</v>
      </c>
      <c r="H92" s="219">
        <v>2</v>
      </c>
      <c r="I92" s="220"/>
      <c r="J92" s="221">
        <f>ROUND(I92*H92,2)</f>
        <v>0</v>
      </c>
      <c r="K92" s="217" t="s">
        <v>353</v>
      </c>
      <c r="L92" s="46"/>
      <c r="M92" s="222" t="s">
        <v>19</v>
      </c>
      <c r="N92" s="223" t="s">
        <v>42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26" t="s">
        <v>1017</v>
      </c>
      <c r="AT92" s="226" t="s">
        <v>167</v>
      </c>
      <c r="AU92" s="226" t="s">
        <v>76</v>
      </c>
      <c r="AY92" s="19" t="s">
        <v>163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19" t="s">
        <v>172</v>
      </c>
      <c r="BK92" s="227">
        <f>ROUND(I92*H92,2)</f>
        <v>0</v>
      </c>
      <c r="BL92" s="19" t="s">
        <v>1017</v>
      </c>
      <c r="BM92" s="226" t="s">
        <v>1508</v>
      </c>
    </row>
    <row r="93" s="13" customFormat="1">
      <c r="A93" s="13"/>
      <c r="B93" s="233"/>
      <c r="C93" s="234"/>
      <c r="D93" s="235" t="s">
        <v>177</v>
      </c>
      <c r="E93" s="236" t="s">
        <v>19</v>
      </c>
      <c r="F93" s="237" t="s">
        <v>1509</v>
      </c>
      <c r="G93" s="234"/>
      <c r="H93" s="238">
        <v>2</v>
      </c>
      <c r="I93" s="239"/>
      <c r="J93" s="234"/>
      <c r="K93" s="234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177</v>
      </c>
      <c r="AU93" s="244" t="s">
        <v>76</v>
      </c>
      <c r="AV93" s="13" t="s">
        <v>78</v>
      </c>
      <c r="AW93" s="13" t="s">
        <v>31</v>
      </c>
      <c r="AX93" s="13" t="s">
        <v>76</v>
      </c>
      <c r="AY93" s="244" t="s">
        <v>163</v>
      </c>
    </row>
    <row r="94" s="2" customFormat="1" ht="16.5" customHeight="1">
      <c r="A94" s="40"/>
      <c r="B94" s="41"/>
      <c r="C94" s="215" t="s">
        <v>172</v>
      </c>
      <c r="D94" s="215" t="s">
        <v>167</v>
      </c>
      <c r="E94" s="216" t="s">
        <v>1510</v>
      </c>
      <c r="F94" s="217" t="s">
        <v>1511</v>
      </c>
      <c r="G94" s="218" t="s">
        <v>522</v>
      </c>
      <c r="H94" s="219">
        <v>2</v>
      </c>
      <c r="I94" s="220"/>
      <c r="J94" s="221">
        <f>ROUND(I94*H94,2)</f>
        <v>0</v>
      </c>
      <c r="K94" s="217" t="s">
        <v>353</v>
      </c>
      <c r="L94" s="46"/>
      <c r="M94" s="222" t="s">
        <v>19</v>
      </c>
      <c r="N94" s="223" t="s">
        <v>42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26" t="s">
        <v>1017</v>
      </c>
      <c r="AT94" s="226" t="s">
        <v>167</v>
      </c>
      <c r="AU94" s="226" t="s">
        <v>76</v>
      </c>
      <c r="AY94" s="19" t="s">
        <v>163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19" t="s">
        <v>172</v>
      </c>
      <c r="BK94" s="227">
        <f>ROUND(I94*H94,2)</f>
        <v>0</v>
      </c>
      <c r="BL94" s="19" t="s">
        <v>1017</v>
      </c>
      <c r="BM94" s="226" t="s">
        <v>1512</v>
      </c>
    </row>
    <row r="95" s="13" customFormat="1">
      <c r="A95" s="13"/>
      <c r="B95" s="233"/>
      <c r="C95" s="234"/>
      <c r="D95" s="235" t="s">
        <v>177</v>
      </c>
      <c r="E95" s="236" t="s">
        <v>19</v>
      </c>
      <c r="F95" s="237" t="s">
        <v>78</v>
      </c>
      <c r="G95" s="234"/>
      <c r="H95" s="238">
        <v>2</v>
      </c>
      <c r="I95" s="239"/>
      <c r="J95" s="234"/>
      <c r="K95" s="234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177</v>
      </c>
      <c r="AU95" s="244" t="s">
        <v>76</v>
      </c>
      <c r="AV95" s="13" t="s">
        <v>78</v>
      </c>
      <c r="AW95" s="13" t="s">
        <v>31</v>
      </c>
      <c r="AX95" s="13" t="s">
        <v>76</v>
      </c>
      <c r="AY95" s="244" t="s">
        <v>163</v>
      </c>
    </row>
    <row r="96" s="2" customFormat="1" ht="21.75" customHeight="1">
      <c r="A96" s="40"/>
      <c r="B96" s="41"/>
      <c r="C96" s="215" t="s">
        <v>198</v>
      </c>
      <c r="D96" s="215" t="s">
        <v>167</v>
      </c>
      <c r="E96" s="216" t="s">
        <v>1513</v>
      </c>
      <c r="F96" s="217" t="s">
        <v>1514</v>
      </c>
      <c r="G96" s="218" t="s">
        <v>522</v>
      </c>
      <c r="H96" s="219">
        <v>2</v>
      </c>
      <c r="I96" s="220"/>
      <c r="J96" s="221">
        <f>ROUND(I96*H96,2)</f>
        <v>0</v>
      </c>
      <c r="K96" s="217" t="s">
        <v>353</v>
      </c>
      <c r="L96" s="46"/>
      <c r="M96" s="222" t="s">
        <v>19</v>
      </c>
      <c r="N96" s="223" t="s">
        <v>42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26" t="s">
        <v>1017</v>
      </c>
      <c r="AT96" s="226" t="s">
        <v>167</v>
      </c>
      <c r="AU96" s="226" t="s">
        <v>76</v>
      </c>
      <c r="AY96" s="19" t="s">
        <v>163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19" t="s">
        <v>172</v>
      </c>
      <c r="BK96" s="227">
        <f>ROUND(I96*H96,2)</f>
        <v>0</v>
      </c>
      <c r="BL96" s="19" t="s">
        <v>1017</v>
      </c>
      <c r="BM96" s="226" t="s">
        <v>1515</v>
      </c>
    </row>
    <row r="97" s="13" customFormat="1">
      <c r="A97" s="13"/>
      <c r="B97" s="233"/>
      <c r="C97" s="234"/>
      <c r="D97" s="235" t="s">
        <v>177</v>
      </c>
      <c r="E97" s="236" t="s">
        <v>19</v>
      </c>
      <c r="F97" s="237" t="s">
        <v>78</v>
      </c>
      <c r="G97" s="234"/>
      <c r="H97" s="238">
        <v>2</v>
      </c>
      <c r="I97" s="239"/>
      <c r="J97" s="234"/>
      <c r="K97" s="234"/>
      <c r="L97" s="240"/>
      <c r="M97" s="291"/>
      <c r="N97" s="292"/>
      <c r="O97" s="292"/>
      <c r="P97" s="292"/>
      <c r="Q97" s="292"/>
      <c r="R97" s="292"/>
      <c r="S97" s="292"/>
      <c r="T97" s="29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177</v>
      </c>
      <c r="AU97" s="244" t="s">
        <v>76</v>
      </c>
      <c r="AV97" s="13" t="s">
        <v>78</v>
      </c>
      <c r="AW97" s="13" t="s">
        <v>31</v>
      </c>
      <c r="AX97" s="13" t="s">
        <v>76</v>
      </c>
      <c r="AY97" s="244" t="s">
        <v>163</v>
      </c>
    </row>
    <row r="98" s="2" customFormat="1" ht="6.96" customHeight="1">
      <c r="A98" s="40"/>
      <c r="B98" s="62"/>
      <c r="C98" s="63"/>
      <c r="D98" s="63"/>
      <c r="E98" s="63"/>
      <c r="F98" s="63"/>
      <c r="G98" s="63"/>
      <c r="H98" s="63"/>
      <c r="I98" s="63"/>
      <c r="J98" s="63"/>
      <c r="K98" s="63"/>
      <c r="L98" s="46"/>
      <c r="M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</sheetData>
  <sheetProtection sheet="1" autoFilter="0" formatColumns="0" formatRows="0" objects="1" scenarios="1" spinCount="100000" saltValue="Pm8Lxz1I2tbssL4GXvTf1llW2V6lnHNaI+lIypq1T4GEul33GoKApZR58ARkBUXvKCXN4gMVbP4Xqd7t9VOdKg==" hashValue="D/CTvOw7UmZcQuV4SN+ydeMFIRNiUURxocZRnus7mDHy/JR0q48gHNZ8qWoc5ddtIEDp4qBMGaDzptdeyKO7lQ==" algorithmName="SHA-512" password="CC35"/>
  <autoFilter ref="C85:K9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108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1516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6" t="s">
        <v>19</v>
      </c>
      <c r="G11" s="40"/>
      <c r="H11" s="40"/>
      <c r="I11" s="145" t="s">
        <v>20</v>
      </c>
      <c r="J11" s="136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6" t="s">
        <v>22</v>
      </c>
      <c r="G12" s="40"/>
      <c r="H12" s="40"/>
      <c r="I12" s="145" t="s">
        <v>23</v>
      </c>
      <c r="J12" s="149" t="str">
        <f>'Rekapitulace stavby'!AN8</f>
        <v>17. 3. 2023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6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">
        <v>22</v>
      </c>
      <c r="F15" s="40"/>
      <c r="G15" s="40"/>
      <c r="H15" s="40"/>
      <c r="I15" s="145" t="s">
        <v>27</v>
      </c>
      <c r="J15" s="136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28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45" t="s">
        <v>27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30</v>
      </c>
      <c r="E20" s="40"/>
      <c r="F20" s="40"/>
      <c r="G20" s="40"/>
      <c r="H20" s="40"/>
      <c r="I20" s="145" t="s">
        <v>26</v>
      </c>
      <c r="J20" s="136" t="s">
        <v>19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22</v>
      </c>
      <c r="F21" s="40"/>
      <c r="G21" s="40"/>
      <c r="H21" s="40"/>
      <c r="I21" s="145" t="s">
        <v>27</v>
      </c>
      <c r="J21" s="136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32</v>
      </c>
      <c r="E23" s="40"/>
      <c r="F23" s="40"/>
      <c r="G23" s="40"/>
      <c r="H23" s="40"/>
      <c r="I23" s="145" t="s">
        <v>26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22</v>
      </c>
      <c r="F24" s="40"/>
      <c r="G24" s="40"/>
      <c r="H24" s="40"/>
      <c r="I24" s="145" t="s">
        <v>27</v>
      </c>
      <c r="J24" s="136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33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35</v>
      </c>
      <c r="E30" s="40"/>
      <c r="F30" s="40"/>
      <c r="G30" s="40"/>
      <c r="H30" s="40"/>
      <c r="I30" s="40"/>
      <c r="J30" s="156">
        <f>ROUND(J98,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37</v>
      </c>
      <c r="G32" s="40"/>
      <c r="H32" s="40"/>
      <c r="I32" s="157" t="s">
        <v>36</v>
      </c>
      <c r="J32" s="157" t="s">
        <v>38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39</v>
      </c>
      <c r="E33" s="145" t="s">
        <v>40</v>
      </c>
      <c r="F33" s="159">
        <f>ROUND((SUM(BE98:BE315)),  2)</f>
        <v>0</v>
      </c>
      <c r="G33" s="40"/>
      <c r="H33" s="40"/>
      <c r="I33" s="160">
        <v>0.20999999999999999</v>
      </c>
      <c r="J33" s="159">
        <f>ROUND(((SUM(BE98:BE315))*I33),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41</v>
      </c>
      <c r="F34" s="159">
        <f>ROUND((SUM(BF98:BF315)),  2)</f>
        <v>0</v>
      </c>
      <c r="G34" s="40"/>
      <c r="H34" s="40"/>
      <c r="I34" s="160">
        <v>0.14999999999999999</v>
      </c>
      <c r="J34" s="159">
        <f>ROUND(((SUM(BF98:BF315))*I34),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5" t="s">
        <v>39</v>
      </c>
      <c r="E35" s="145" t="s">
        <v>42</v>
      </c>
      <c r="F35" s="159">
        <f>ROUND((SUM(BG98:BG315)),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43</v>
      </c>
      <c r="F36" s="159">
        <f>ROUND((SUM(BH98:BH315)),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44</v>
      </c>
      <c r="F37" s="159">
        <f>ROUND((SUM(BI98:BI315)),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112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Kozmice ON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SO 02 - Deštová kanalizace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17. 3. 2023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67</v>
      </c>
      <c r="D59" s="42"/>
      <c r="E59" s="42"/>
      <c r="F59" s="42"/>
      <c r="G59" s="42"/>
      <c r="H59" s="42"/>
      <c r="I59" s="42"/>
      <c r="J59" s="105">
        <f>J98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115</v>
      </c>
    </row>
    <row r="60" s="9" customFormat="1" ht="24.96" customHeight="1">
      <c r="A60" s="9"/>
      <c r="B60" s="177"/>
      <c r="C60" s="178"/>
      <c r="D60" s="179" t="s">
        <v>116</v>
      </c>
      <c r="E60" s="180"/>
      <c r="F60" s="180"/>
      <c r="G60" s="180"/>
      <c r="H60" s="180"/>
      <c r="I60" s="180"/>
      <c r="J60" s="181">
        <f>J99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117</v>
      </c>
      <c r="E61" s="185"/>
      <c r="F61" s="185"/>
      <c r="G61" s="185"/>
      <c r="H61" s="185"/>
      <c r="I61" s="185"/>
      <c r="J61" s="186">
        <f>J100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3"/>
      <c r="C62" s="128"/>
      <c r="D62" s="184" t="s">
        <v>1517</v>
      </c>
      <c r="E62" s="185"/>
      <c r="F62" s="185"/>
      <c r="G62" s="185"/>
      <c r="H62" s="185"/>
      <c r="I62" s="185"/>
      <c r="J62" s="186">
        <f>J101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3"/>
      <c r="C63" s="128"/>
      <c r="D63" s="184" t="s">
        <v>118</v>
      </c>
      <c r="E63" s="185"/>
      <c r="F63" s="185"/>
      <c r="G63" s="185"/>
      <c r="H63" s="185"/>
      <c r="I63" s="185"/>
      <c r="J63" s="186">
        <f>J124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3"/>
      <c r="C64" s="128"/>
      <c r="D64" s="184" t="s">
        <v>1518</v>
      </c>
      <c r="E64" s="185"/>
      <c r="F64" s="185"/>
      <c r="G64" s="185"/>
      <c r="H64" s="185"/>
      <c r="I64" s="185"/>
      <c r="J64" s="186">
        <f>J136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3"/>
      <c r="C65" s="128"/>
      <c r="D65" s="184" t="s">
        <v>119</v>
      </c>
      <c r="E65" s="185"/>
      <c r="F65" s="185"/>
      <c r="G65" s="185"/>
      <c r="H65" s="185"/>
      <c r="I65" s="185"/>
      <c r="J65" s="186">
        <f>J165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120</v>
      </c>
      <c r="E66" s="185"/>
      <c r="F66" s="185"/>
      <c r="G66" s="185"/>
      <c r="H66" s="185"/>
      <c r="I66" s="185"/>
      <c r="J66" s="186">
        <f>J178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121</v>
      </c>
      <c r="E67" s="185"/>
      <c r="F67" s="185"/>
      <c r="G67" s="185"/>
      <c r="H67" s="185"/>
      <c r="I67" s="185"/>
      <c r="J67" s="186">
        <f>J215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122</v>
      </c>
      <c r="E68" s="185"/>
      <c r="F68" s="185"/>
      <c r="G68" s="185"/>
      <c r="H68" s="185"/>
      <c r="I68" s="185"/>
      <c r="J68" s="186">
        <f>J216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126</v>
      </c>
      <c r="E69" s="185"/>
      <c r="F69" s="185"/>
      <c r="G69" s="185"/>
      <c r="H69" s="185"/>
      <c r="I69" s="185"/>
      <c r="J69" s="186">
        <f>J228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4.88" customHeight="1">
      <c r="A70" s="10"/>
      <c r="B70" s="183"/>
      <c r="C70" s="128"/>
      <c r="D70" s="184" t="s">
        <v>1519</v>
      </c>
      <c r="E70" s="185"/>
      <c r="F70" s="185"/>
      <c r="G70" s="185"/>
      <c r="H70" s="185"/>
      <c r="I70" s="185"/>
      <c r="J70" s="186">
        <f>J229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1520</v>
      </c>
      <c r="E71" s="185"/>
      <c r="F71" s="185"/>
      <c r="G71" s="185"/>
      <c r="H71" s="185"/>
      <c r="I71" s="185"/>
      <c r="J71" s="186">
        <f>J234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4.88" customHeight="1">
      <c r="A72" s="10"/>
      <c r="B72" s="183"/>
      <c r="C72" s="128"/>
      <c r="D72" s="184" t="s">
        <v>1521</v>
      </c>
      <c r="E72" s="185"/>
      <c r="F72" s="185"/>
      <c r="G72" s="185"/>
      <c r="H72" s="185"/>
      <c r="I72" s="185"/>
      <c r="J72" s="186">
        <f>J235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1522</v>
      </c>
      <c r="E73" s="185"/>
      <c r="F73" s="185"/>
      <c r="G73" s="185"/>
      <c r="H73" s="185"/>
      <c r="I73" s="185"/>
      <c r="J73" s="186">
        <f>J245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131</v>
      </c>
      <c r="E74" s="185"/>
      <c r="F74" s="185"/>
      <c r="G74" s="185"/>
      <c r="H74" s="185"/>
      <c r="I74" s="185"/>
      <c r="J74" s="186">
        <f>J294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135</v>
      </c>
      <c r="E75" s="185"/>
      <c r="F75" s="185"/>
      <c r="G75" s="185"/>
      <c r="H75" s="185"/>
      <c r="I75" s="185"/>
      <c r="J75" s="186">
        <f>J295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7"/>
      <c r="C76" s="178"/>
      <c r="D76" s="179" t="s">
        <v>136</v>
      </c>
      <c r="E76" s="180"/>
      <c r="F76" s="180"/>
      <c r="G76" s="180"/>
      <c r="H76" s="180"/>
      <c r="I76" s="180"/>
      <c r="J76" s="181">
        <f>J300</f>
        <v>0</v>
      </c>
      <c r="K76" s="178"/>
      <c r="L76" s="182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10" customFormat="1" ht="19.92" customHeight="1">
      <c r="A77" s="10"/>
      <c r="B77" s="183"/>
      <c r="C77" s="128"/>
      <c r="D77" s="184" t="s">
        <v>1523</v>
      </c>
      <c r="E77" s="185"/>
      <c r="F77" s="185"/>
      <c r="G77" s="185"/>
      <c r="H77" s="185"/>
      <c r="I77" s="185"/>
      <c r="J77" s="186">
        <f>J301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9" customFormat="1" ht="24.96" customHeight="1">
      <c r="A78" s="9"/>
      <c r="B78" s="177"/>
      <c r="C78" s="178"/>
      <c r="D78" s="179" t="s">
        <v>1042</v>
      </c>
      <c r="E78" s="180"/>
      <c r="F78" s="180"/>
      <c r="G78" s="180"/>
      <c r="H78" s="180"/>
      <c r="I78" s="180"/>
      <c r="J78" s="181">
        <f>J309</f>
        <v>0</v>
      </c>
      <c r="K78" s="178"/>
      <c r="L78" s="182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9"/>
    </row>
    <row r="79" s="2" customFormat="1" ht="21.84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62"/>
      <c r="C80" s="63"/>
      <c r="D80" s="63"/>
      <c r="E80" s="63"/>
      <c r="F80" s="63"/>
      <c r="G80" s="63"/>
      <c r="H80" s="63"/>
      <c r="I80" s="63"/>
      <c r="J80" s="63"/>
      <c r="K80" s="63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4" s="2" customFormat="1" ht="6.96" customHeight="1">
      <c r="A84" s="40"/>
      <c r="B84" s="64"/>
      <c r="C84" s="65"/>
      <c r="D84" s="65"/>
      <c r="E84" s="65"/>
      <c r="F84" s="65"/>
      <c r="G84" s="65"/>
      <c r="H84" s="65"/>
      <c r="I84" s="65"/>
      <c r="J84" s="65"/>
      <c r="K84" s="65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24.96" customHeight="1">
      <c r="A85" s="40"/>
      <c r="B85" s="41"/>
      <c r="C85" s="25" t="s">
        <v>148</v>
      </c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41"/>
      <c r="C86" s="42"/>
      <c r="D86" s="42"/>
      <c r="E86" s="42"/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16</v>
      </c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172" t="str">
        <f>E7</f>
        <v>Kozmice ON</v>
      </c>
      <c r="F88" s="34"/>
      <c r="G88" s="34"/>
      <c r="H88" s="34"/>
      <c r="I88" s="42"/>
      <c r="J88" s="42"/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108</v>
      </c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6.5" customHeight="1">
      <c r="A90" s="40"/>
      <c r="B90" s="41"/>
      <c r="C90" s="42"/>
      <c r="D90" s="42"/>
      <c r="E90" s="72" t="str">
        <f>E9</f>
        <v>SO 02 - Deštová kanalizace</v>
      </c>
      <c r="F90" s="42"/>
      <c r="G90" s="42"/>
      <c r="H90" s="42"/>
      <c r="I90" s="42"/>
      <c r="J90" s="42"/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42"/>
      <c r="J91" s="42"/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2" customHeight="1">
      <c r="A92" s="40"/>
      <c r="B92" s="41"/>
      <c r="C92" s="34" t="s">
        <v>21</v>
      </c>
      <c r="D92" s="42"/>
      <c r="E92" s="42"/>
      <c r="F92" s="29" t="str">
        <f>F12</f>
        <v xml:space="preserve"> </v>
      </c>
      <c r="G92" s="42"/>
      <c r="H92" s="42"/>
      <c r="I92" s="34" t="s">
        <v>23</v>
      </c>
      <c r="J92" s="75" t="str">
        <f>IF(J12="","",J12)</f>
        <v>17. 3. 2023</v>
      </c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6.96" customHeight="1">
      <c r="A93" s="40"/>
      <c r="B93" s="41"/>
      <c r="C93" s="42"/>
      <c r="D93" s="42"/>
      <c r="E93" s="42"/>
      <c r="F93" s="42"/>
      <c r="G93" s="42"/>
      <c r="H93" s="42"/>
      <c r="I93" s="42"/>
      <c r="J93" s="42"/>
      <c r="K93" s="42"/>
      <c r="L93" s="14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25</v>
      </c>
      <c r="D94" s="42"/>
      <c r="E94" s="42"/>
      <c r="F94" s="29" t="str">
        <f>E15</f>
        <v xml:space="preserve"> </v>
      </c>
      <c r="G94" s="42"/>
      <c r="H94" s="42"/>
      <c r="I94" s="34" t="s">
        <v>30</v>
      </c>
      <c r="J94" s="38" t="str">
        <f>E21</f>
        <v xml:space="preserve"> </v>
      </c>
      <c r="K94" s="42"/>
      <c r="L94" s="14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5.15" customHeight="1">
      <c r="A95" s="40"/>
      <c r="B95" s="41"/>
      <c r="C95" s="34" t="s">
        <v>28</v>
      </c>
      <c r="D95" s="42"/>
      <c r="E95" s="42"/>
      <c r="F95" s="29" t="str">
        <f>IF(E18="","",E18)</f>
        <v>Vyplň údaj</v>
      </c>
      <c r="G95" s="42"/>
      <c r="H95" s="42"/>
      <c r="I95" s="34" t="s">
        <v>32</v>
      </c>
      <c r="J95" s="38" t="str">
        <f>E24</f>
        <v xml:space="preserve"> </v>
      </c>
      <c r="K95" s="42"/>
      <c r="L95" s="14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0.32" customHeight="1">
      <c r="A96" s="40"/>
      <c r="B96" s="41"/>
      <c r="C96" s="42"/>
      <c r="D96" s="42"/>
      <c r="E96" s="42"/>
      <c r="F96" s="42"/>
      <c r="G96" s="42"/>
      <c r="H96" s="42"/>
      <c r="I96" s="42"/>
      <c r="J96" s="42"/>
      <c r="K96" s="42"/>
      <c r="L96" s="14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11" customFormat="1" ht="29.28" customHeight="1">
      <c r="A97" s="188"/>
      <c r="B97" s="189"/>
      <c r="C97" s="190" t="s">
        <v>149</v>
      </c>
      <c r="D97" s="191" t="s">
        <v>54</v>
      </c>
      <c r="E97" s="191" t="s">
        <v>50</v>
      </c>
      <c r="F97" s="191" t="s">
        <v>51</v>
      </c>
      <c r="G97" s="191" t="s">
        <v>150</v>
      </c>
      <c r="H97" s="191" t="s">
        <v>151</v>
      </c>
      <c r="I97" s="191" t="s">
        <v>152</v>
      </c>
      <c r="J97" s="191" t="s">
        <v>114</v>
      </c>
      <c r="K97" s="192" t="s">
        <v>153</v>
      </c>
      <c r="L97" s="193"/>
      <c r="M97" s="95" t="s">
        <v>19</v>
      </c>
      <c r="N97" s="96" t="s">
        <v>39</v>
      </c>
      <c r="O97" s="96" t="s">
        <v>154</v>
      </c>
      <c r="P97" s="96" t="s">
        <v>155</v>
      </c>
      <c r="Q97" s="96" t="s">
        <v>156</v>
      </c>
      <c r="R97" s="96" t="s">
        <v>157</v>
      </c>
      <c r="S97" s="96" t="s">
        <v>158</v>
      </c>
      <c r="T97" s="97" t="s">
        <v>159</v>
      </c>
      <c r="U97" s="188"/>
      <c r="V97" s="188"/>
      <c r="W97" s="188"/>
      <c r="X97" s="188"/>
      <c r="Y97" s="188"/>
      <c r="Z97" s="188"/>
      <c r="AA97" s="188"/>
      <c r="AB97" s="188"/>
      <c r="AC97" s="188"/>
      <c r="AD97" s="188"/>
      <c r="AE97" s="188"/>
    </row>
    <row r="98" s="2" customFormat="1" ht="22.8" customHeight="1">
      <c r="A98" s="40"/>
      <c r="B98" s="41"/>
      <c r="C98" s="102" t="s">
        <v>160</v>
      </c>
      <c r="D98" s="42"/>
      <c r="E98" s="42"/>
      <c r="F98" s="42"/>
      <c r="G98" s="42"/>
      <c r="H98" s="42"/>
      <c r="I98" s="42"/>
      <c r="J98" s="194">
        <f>BK98</f>
        <v>0</v>
      </c>
      <c r="K98" s="42"/>
      <c r="L98" s="46"/>
      <c r="M98" s="98"/>
      <c r="N98" s="195"/>
      <c r="O98" s="99"/>
      <c r="P98" s="196">
        <f>P99+P300+P309</f>
        <v>0</v>
      </c>
      <c r="Q98" s="99"/>
      <c r="R98" s="196">
        <f>R99+R300+R309</f>
        <v>51.449738846399995</v>
      </c>
      <c r="S98" s="99"/>
      <c r="T98" s="197">
        <f>T99+T300+T309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68</v>
      </c>
      <c r="AU98" s="19" t="s">
        <v>115</v>
      </c>
      <c r="BK98" s="198">
        <f>BK99+BK300+BK309</f>
        <v>0</v>
      </c>
    </row>
    <row r="99" s="12" customFormat="1" ht="25.92" customHeight="1">
      <c r="A99" s="12"/>
      <c r="B99" s="199"/>
      <c r="C99" s="200"/>
      <c r="D99" s="201" t="s">
        <v>68</v>
      </c>
      <c r="E99" s="202" t="s">
        <v>161</v>
      </c>
      <c r="F99" s="202" t="s">
        <v>162</v>
      </c>
      <c r="G99" s="200"/>
      <c r="H99" s="200"/>
      <c r="I99" s="203"/>
      <c r="J99" s="204">
        <f>BK99</f>
        <v>0</v>
      </c>
      <c r="K99" s="200"/>
      <c r="L99" s="205"/>
      <c r="M99" s="206"/>
      <c r="N99" s="207"/>
      <c r="O99" s="207"/>
      <c r="P99" s="208">
        <f>P100+P215+P228+P234+P294+P295</f>
        <v>0</v>
      </c>
      <c r="Q99" s="207"/>
      <c r="R99" s="208">
        <f>R100+R215+R228+R234+R294+R295</f>
        <v>51.446738846399995</v>
      </c>
      <c r="S99" s="207"/>
      <c r="T99" s="209">
        <f>T100+T215+T228+T234+T294+T295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76</v>
      </c>
      <c r="AT99" s="211" t="s">
        <v>68</v>
      </c>
      <c r="AU99" s="211" t="s">
        <v>69</v>
      </c>
      <c r="AY99" s="210" t="s">
        <v>163</v>
      </c>
      <c r="BK99" s="212">
        <f>BK100+BK215+BK228+BK234+BK294+BK295</f>
        <v>0</v>
      </c>
    </row>
    <row r="100" s="12" customFormat="1" ht="22.8" customHeight="1">
      <c r="A100" s="12"/>
      <c r="B100" s="199"/>
      <c r="C100" s="200"/>
      <c r="D100" s="201" t="s">
        <v>68</v>
      </c>
      <c r="E100" s="213" t="s">
        <v>76</v>
      </c>
      <c r="F100" s="213" t="s">
        <v>164</v>
      </c>
      <c r="G100" s="200"/>
      <c r="H100" s="200"/>
      <c r="I100" s="203"/>
      <c r="J100" s="214">
        <f>BK100</f>
        <v>0</v>
      </c>
      <c r="K100" s="200"/>
      <c r="L100" s="205"/>
      <c r="M100" s="206"/>
      <c r="N100" s="207"/>
      <c r="O100" s="207"/>
      <c r="P100" s="208">
        <f>P101+P124+P136+P165+P178</f>
        <v>0</v>
      </c>
      <c r="Q100" s="207"/>
      <c r="R100" s="208">
        <f>R101+R124+R136+R165+R178</f>
        <v>45.939730439999998</v>
      </c>
      <c r="S100" s="207"/>
      <c r="T100" s="209">
        <f>T101+T124+T136+T165+T178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10" t="s">
        <v>76</v>
      </c>
      <c r="AT100" s="211" t="s">
        <v>68</v>
      </c>
      <c r="AU100" s="211" t="s">
        <v>76</v>
      </c>
      <c r="AY100" s="210" t="s">
        <v>163</v>
      </c>
      <c r="BK100" s="212">
        <f>BK101+BK124+BK136+BK165+BK178</f>
        <v>0</v>
      </c>
    </row>
    <row r="101" s="12" customFormat="1" ht="20.88" customHeight="1">
      <c r="A101" s="12"/>
      <c r="B101" s="199"/>
      <c r="C101" s="200"/>
      <c r="D101" s="201" t="s">
        <v>68</v>
      </c>
      <c r="E101" s="213" t="s">
        <v>240</v>
      </c>
      <c r="F101" s="213" t="s">
        <v>1524</v>
      </c>
      <c r="G101" s="200"/>
      <c r="H101" s="200"/>
      <c r="I101" s="203"/>
      <c r="J101" s="214">
        <f>BK101</f>
        <v>0</v>
      </c>
      <c r="K101" s="200"/>
      <c r="L101" s="205"/>
      <c r="M101" s="206"/>
      <c r="N101" s="207"/>
      <c r="O101" s="207"/>
      <c r="P101" s="208">
        <f>SUM(P102:P123)</f>
        <v>0</v>
      </c>
      <c r="Q101" s="207"/>
      <c r="R101" s="208">
        <f>SUM(R102:R123)</f>
        <v>0.092018600000000006</v>
      </c>
      <c r="S101" s="207"/>
      <c r="T101" s="209">
        <f>SUM(T102:T123)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0" t="s">
        <v>76</v>
      </c>
      <c r="AT101" s="211" t="s">
        <v>68</v>
      </c>
      <c r="AU101" s="211" t="s">
        <v>78</v>
      </c>
      <c r="AY101" s="210" t="s">
        <v>163</v>
      </c>
      <c r="BK101" s="212">
        <f>SUM(BK102:BK123)</f>
        <v>0</v>
      </c>
    </row>
    <row r="102" s="2" customFormat="1" ht="49.05" customHeight="1">
      <c r="A102" s="40"/>
      <c r="B102" s="41"/>
      <c r="C102" s="215" t="s">
        <v>76</v>
      </c>
      <c r="D102" s="215" t="s">
        <v>167</v>
      </c>
      <c r="E102" s="216" t="s">
        <v>1525</v>
      </c>
      <c r="F102" s="217" t="s">
        <v>1526</v>
      </c>
      <c r="G102" s="218" t="s">
        <v>320</v>
      </c>
      <c r="H102" s="219">
        <v>2</v>
      </c>
      <c r="I102" s="220"/>
      <c r="J102" s="221">
        <f>ROUND(I102*H102,2)</f>
        <v>0</v>
      </c>
      <c r="K102" s="217" t="s">
        <v>171</v>
      </c>
      <c r="L102" s="46"/>
      <c r="M102" s="222" t="s">
        <v>19</v>
      </c>
      <c r="N102" s="223" t="s">
        <v>42</v>
      </c>
      <c r="O102" s="87"/>
      <c r="P102" s="224">
        <f>O102*H102</f>
        <v>0</v>
      </c>
      <c r="Q102" s="224">
        <v>0.036904300000000001</v>
      </c>
      <c r="R102" s="224">
        <f>Q102*H102</f>
        <v>0.073808600000000002</v>
      </c>
      <c r="S102" s="224">
        <v>0</v>
      </c>
      <c r="T102" s="225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26" t="s">
        <v>172</v>
      </c>
      <c r="AT102" s="226" t="s">
        <v>167</v>
      </c>
      <c r="AU102" s="226" t="s">
        <v>173</v>
      </c>
      <c r="AY102" s="19" t="s">
        <v>163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19" t="s">
        <v>172</v>
      </c>
      <c r="BK102" s="227">
        <f>ROUND(I102*H102,2)</f>
        <v>0</v>
      </c>
      <c r="BL102" s="19" t="s">
        <v>172</v>
      </c>
      <c r="BM102" s="226" t="s">
        <v>1527</v>
      </c>
    </row>
    <row r="103" s="2" customFormat="1">
      <c r="A103" s="40"/>
      <c r="B103" s="41"/>
      <c r="C103" s="42"/>
      <c r="D103" s="228" t="s">
        <v>175</v>
      </c>
      <c r="E103" s="42"/>
      <c r="F103" s="229" t="s">
        <v>1528</v>
      </c>
      <c r="G103" s="42"/>
      <c r="H103" s="42"/>
      <c r="I103" s="230"/>
      <c r="J103" s="42"/>
      <c r="K103" s="42"/>
      <c r="L103" s="46"/>
      <c r="M103" s="231"/>
      <c r="N103" s="232"/>
      <c r="O103" s="87"/>
      <c r="P103" s="87"/>
      <c r="Q103" s="87"/>
      <c r="R103" s="87"/>
      <c r="S103" s="87"/>
      <c r="T103" s="88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175</v>
      </c>
      <c r="AU103" s="19" t="s">
        <v>173</v>
      </c>
    </row>
    <row r="104" s="13" customFormat="1">
      <c r="A104" s="13"/>
      <c r="B104" s="233"/>
      <c r="C104" s="234"/>
      <c r="D104" s="235" t="s">
        <v>177</v>
      </c>
      <c r="E104" s="236" t="s">
        <v>19</v>
      </c>
      <c r="F104" s="237" t="s">
        <v>78</v>
      </c>
      <c r="G104" s="234"/>
      <c r="H104" s="238">
        <v>2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177</v>
      </c>
      <c r="AU104" s="244" t="s">
        <v>173</v>
      </c>
      <c r="AV104" s="13" t="s">
        <v>78</v>
      </c>
      <c r="AW104" s="13" t="s">
        <v>31</v>
      </c>
      <c r="AX104" s="13" t="s">
        <v>76</v>
      </c>
      <c r="AY104" s="244" t="s">
        <v>163</v>
      </c>
    </row>
    <row r="105" s="2" customFormat="1" ht="24.15" customHeight="1">
      <c r="A105" s="40"/>
      <c r="B105" s="41"/>
      <c r="C105" s="215" t="s">
        <v>78</v>
      </c>
      <c r="D105" s="215" t="s">
        <v>167</v>
      </c>
      <c r="E105" s="216" t="s">
        <v>1529</v>
      </c>
      <c r="F105" s="217" t="s">
        <v>1530</v>
      </c>
      <c r="G105" s="218" t="s">
        <v>522</v>
      </c>
      <c r="H105" s="219">
        <v>1</v>
      </c>
      <c r="I105" s="220"/>
      <c r="J105" s="221">
        <f>ROUND(I105*H105,2)</f>
        <v>0</v>
      </c>
      <c r="K105" s="217" t="s">
        <v>171</v>
      </c>
      <c r="L105" s="46"/>
      <c r="M105" s="222" t="s">
        <v>19</v>
      </c>
      <c r="N105" s="223" t="s">
        <v>42</v>
      </c>
      <c r="O105" s="87"/>
      <c r="P105" s="224">
        <f>O105*H105</f>
        <v>0</v>
      </c>
      <c r="Q105" s="224">
        <v>0.00064999999999999997</v>
      </c>
      <c r="R105" s="224">
        <f>Q105*H105</f>
        <v>0.00064999999999999997</v>
      </c>
      <c r="S105" s="224">
        <v>0</v>
      </c>
      <c r="T105" s="225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26" t="s">
        <v>172</v>
      </c>
      <c r="AT105" s="226" t="s">
        <v>167</v>
      </c>
      <c r="AU105" s="226" t="s">
        <v>173</v>
      </c>
      <c r="AY105" s="19" t="s">
        <v>163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19" t="s">
        <v>172</v>
      </c>
      <c r="BK105" s="227">
        <f>ROUND(I105*H105,2)</f>
        <v>0</v>
      </c>
      <c r="BL105" s="19" t="s">
        <v>172</v>
      </c>
      <c r="BM105" s="226" t="s">
        <v>1531</v>
      </c>
    </row>
    <row r="106" s="2" customFormat="1">
      <c r="A106" s="40"/>
      <c r="B106" s="41"/>
      <c r="C106" s="42"/>
      <c r="D106" s="228" t="s">
        <v>175</v>
      </c>
      <c r="E106" s="42"/>
      <c r="F106" s="229" t="s">
        <v>1532</v>
      </c>
      <c r="G106" s="42"/>
      <c r="H106" s="42"/>
      <c r="I106" s="230"/>
      <c r="J106" s="42"/>
      <c r="K106" s="42"/>
      <c r="L106" s="46"/>
      <c r="M106" s="231"/>
      <c r="N106" s="232"/>
      <c r="O106" s="87"/>
      <c r="P106" s="87"/>
      <c r="Q106" s="87"/>
      <c r="R106" s="87"/>
      <c r="S106" s="87"/>
      <c r="T106" s="88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175</v>
      </c>
      <c r="AU106" s="19" t="s">
        <v>173</v>
      </c>
    </row>
    <row r="107" s="13" customFormat="1">
      <c r="A107" s="13"/>
      <c r="B107" s="233"/>
      <c r="C107" s="234"/>
      <c r="D107" s="235" t="s">
        <v>177</v>
      </c>
      <c r="E107" s="236" t="s">
        <v>19</v>
      </c>
      <c r="F107" s="237" t="s">
        <v>76</v>
      </c>
      <c r="G107" s="234"/>
      <c r="H107" s="238">
        <v>1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177</v>
      </c>
      <c r="AU107" s="244" t="s">
        <v>173</v>
      </c>
      <c r="AV107" s="13" t="s">
        <v>78</v>
      </c>
      <c r="AW107" s="13" t="s">
        <v>31</v>
      </c>
      <c r="AX107" s="13" t="s">
        <v>76</v>
      </c>
      <c r="AY107" s="244" t="s">
        <v>163</v>
      </c>
    </row>
    <row r="108" s="2" customFormat="1" ht="24.15" customHeight="1">
      <c r="A108" s="40"/>
      <c r="B108" s="41"/>
      <c r="C108" s="215" t="s">
        <v>173</v>
      </c>
      <c r="D108" s="215" t="s">
        <v>167</v>
      </c>
      <c r="E108" s="216" t="s">
        <v>1533</v>
      </c>
      <c r="F108" s="217" t="s">
        <v>1534</v>
      </c>
      <c r="G108" s="218" t="s">
        <v>522</v>
      </c>
      <c r="H108" s="219">
        <v>1</v>
      </c>
      <c r="I108" s="220"/>
      <c r="J108" s="221">
        <f>ROUND(I108*H108,2)</f>
        <v>0</v>
      </c>
      <c r="K108" s="217" t="s">
        <v>171</v>
      </c>
      <c r="L108" s="46"/>
      <c r="M108" s="222" t="s">
        <v>19</v>
      </c>
      <c r="N108" s="223" t="s">
        <v>42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26" t="s">
        <v>172</v>
      </c>
      <c r="AT108" s="226" t="s">
        <v>167</v>
      </c>
      <c r="AU108" s="226" t="s">
        <v>173</v>
      </c>
      <c r="AY108" s="19" t="s">
        <v>163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19" t="s">
        <v>172</v>
      </c>
      <c r="BK108" s="227">
        <f>ROUND(I108*H108,2)</f>
        <v>0</v>
      </c>
      <c r="BL108" s="19" t="s">
        <v>172</v>
      </c>
      <c r="BM108" s="226" t="s">
        <v>1535</v>
      </c>
    </row>
    <row r="109" s="2" customFormat="1">
      <c r="A109" s="40"/>
      <c r="B109" s="41"/>
      <c r="C109" s="42"/>
      <c r="D109" s="228" t="s">
        <v>175</v>
      </c>
      <c r="E109" s="42"/>
      <c r="F109" s="229" t="s">
        <v>1536</v>
      </c>
      <c r="G109" s="42"/>
      <c r="H109" s="42"/>
      <c r="I109" s="230"/>
      <c r="J109" s="42"/>
      <c r="K109" s="42"/>
      <c r="L109" s="46"/>
      <c r="M109" s="231"/>
      <c r="N109" s="232"/>
      <c r="O109" s="87"/>
      <c r="P109" s="87"/>
      <c r="Q109" s="87"/>
      <c r="R109" s="87"/>
      <c r="S109" s="87"/>
      <c r="T109" s="88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175</v>
      </c>
      <c r="AU109" s="19" t="s">
        <v>173</v>
      </c>
    </row>
    <row r="110" s="13" customFormat="1">
      <c r="A110" s="13"/>
      <c r="B110" s="233"/>
      <c r="C110" s="234"/>
      <c r="D110" s="235" t="s">
        <v>177</v>
      </c>
      <c r="E110" s="236" t="s">
        <v>19</v>
      </c>
      <c r="F110" s="237" t="s">
        <v>76</v>
      </c>
      <c r="G110" s="234"/>
      <c r="H110" s="238">
        <v>1</v>
      </c>
      <c r="I110" s="239"/>
      <c r="J110" s="234"/>
      <c r="K110" s="234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177</v>
      </c>
      <c r="AU110" s="244" t="s">
        <v>173</v>
      </c>
      <c r="AV110" s="13" t="s">
        <v>78</v>
      </c>
      <c r="AW110" s="13" t="s">
        <v>31</v>
      </c>
      <c r="AX110" s="13" t="s">
        <v>76</v>
      </c>
      <c r="AY110" s="244" t="s">
        <v>163</v>
      </c>
    </row>
    <row r="111" s="2" customFormat="1" ht="24.15" customHeight="1">
      <c r="A111" s="40"/>
      <c r="B111" s="41"/>
      <c r="C111" s="215" t="s">
        <v>172</v>
      </c>
      <c r="D111" s="215" t="s">
        <v>167</v>
      </c>
      <c r="E111" s="216" t="s">
        <v>1537</v>
      </c>
      <c r="F111" s="217" t="s">
        <v>1538</v>
      </c>
      <c r="G111" s="218" t="s">
        <v>236</v>
      </c>
      <c r="H111" s="219">
        <v>4</v>
      </c>
      <c r="I111" s="220"/>
      <c r="J111" s="221">
        <f>ROUND(I111*H111,2)</f>
        <v>0</v>
      </c>
      <c r="K111" s="217" t="s">
        <v>171</v>
      </c>
      <c r="L111" s="46"/>
      <c r="M111" s="222" t="s">
        <v>19</v>
      </c>
      <c r="N111" s="223" t="s">
        <v>42</v>
      </c>
      <c r="O111" s="87"/>
      <c r="P111" s="224">
        <f>O111*H111</f>
        <v>0</v>
      </c>
      <c r="Q111" s="224">
        <v>0.00064000000000000005</v>
      </c>
      <c r="R111" s="224">
        <f>Q111*H111</f>
        <v>0.0025600000000000002</v>
      </c>
      <c r="S111" s="224">
        <v>0</v>
      </c>
      <c r="T111" s="225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26" t="s">
        <v>172</v>
      </c>
      <c r="AT111" s="226" t="s">
        <v>167</v>
      </c>
      <c r="AU111" s="226" t="s">
        <v>173</v>
      </c>
      <c r="AY111" s="19" t="s">
        <v>163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19" t="s">
        <v>172</v>
      </c>
      <c r="BK111" s="227">
        <f>ROUND(I111*H111,2)</f>
        <v>0</v>
      </c>
      <c r="BL111" s="19" t="s">
        <v>172</v>
      </c>
      <c r="BM111" s="226" t="s">
        <v>1539</v>
      </c>
    </row>
    <row r="112" s="2" customFormat="1">
      <c r="A112" s="40"/>
      <c r="B112" s="41"/>
      <c r="C112" s="42"/>
      <c r="D112" s="228" t="s">
        <v>175</v>
      </c>
      <c r="E112" s="42"/>
      <c r="F112" s="229" t="s">
        <v>1540</v>
      </c>
      <c r="G112" s="42"/>
      <c r="H112" s="42"/>
      <c r="I112" s="230"/>
      <c r="J112" s="42"/>
      <c r="K112" s="42"/>
      <c r="L112" s="46"/>
      <c r="M112" s="231"/>
      <c r="N112" s="232"/>
      <c r="O112" s="87"/>
      <c r="P112" s="87"/>
      <c r="Q112" s="87"/>
      <c r="R112" s="87"/>
      <c r="S112" s="87"/>
      <c r="T112" s="88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175</v>
      </c>
      <c r="AU112" s="19" t="s">
        <v>173</v>
      </c>
    </row>
    <row r="113" s="13" customFormat="1">
      <c r="A113" s="13"/>
      <c r="B113" s="233"/>
      <c r="C113" s="234"/>
      <c r="D113" s="235" t="s">
        <v>177</v>
      </c>
      <c r="E113" s="236" t="s">
        <v>19</v>
      </c>
      <c r="F113" s="237" t="s">
        <v>172</v>
      </c>
      <c r="G113" s="234"/>
      <c r="H113" s="238">
        <v>4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177</v>
      </c>
      <c r="AU113" s="244" t="s">
        <v>173</v>
      </c>
      <c r="AV113" s="13" t="s">
        <v>78</v>
      </c>
      <c r="AW113" s="13" t="s">
        <v>31</v>
      </c>
      <c r="AX113" s="13" t="s">
        <v>76</v>
      </c>
      <c r="AY113" s="244" t="s">
        <v>163</v>
      </c>
    </row>
    <row r="114" s="2" customFormat="1" ht="24.15" customHeight="1">
      <c r="A114" s="40"/>
      <c r="B114" s="41"/>
      <c r="C114" s="215" t="s">
        <v>198</v>
      </c>
      <c r="D114" s="215" t="s">
        <v>167</v>
      </c>
      <c r="E114" s="216" t="s">
        <v>1541</v>
      </c>
      <c r="F114" s="217" t="s">
        <v>1542</v>
      </c>
      <c r="G114" s="218" t="s">
        <v>236</v>
      </c>
      <c r="H114" s="219">
        <v>4</v>
      </c>
      <c r="I114" s="220"/>
      <c r="J114" s="221">
        <f>ROUND(I114*H114,2)</f>
        <v>0</v>
      </c>
      <c r="K114" s="217" t="s">
        <v>171</v>
      </c>
      <c r="L114" s="46"/>
      <c r="M114" s="222" t="s">
        <v>19</v>
      </c>
      <c r="N114" s="223" t="s">
        <v>42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26" t="s">
        <v>172</v>
      </c>
      <c r="AT114" s="226" t="s">
        <v>167</v>
      </c>
      <c r="AU114" s="226" t="s">
        <v>173</v>
      </c>
      <c r="AY114" s="19" t="s">
        <v>163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19" t="s">
        <v>172</v>
      </c>
      <c r="BK114" s="227">
        <f>ROUND(I114*H114,2)</f>
        <v>0</v>
      </c>
      <c r="BL114" s="19" t="s">
        <v>172</v>
      </c>
      <c r="BM114" s="226" t="s">
        <v>1543</v>
      </c>
    </row>
    <row r="115" s="2" customFormat="1">
      <c r="A115" s="40"/>
      <c r="B115" s="41"/>
      <c r="C115" s="42"/>
      <c r="D115" s="228" t="s">
        <v>175</v>
      </c>
      <c r="E115" s="42"/>
      <c r="F115" s="229" t="s">
        <v>1544</v>
      </c>
      <c r="G115" s="42"/>
      <c r="H115" s="42"/>
      <c r="I115" s="230"/>
      <c r="J115" s="42"/>
      <c r="K115" s="42"/>
      <c r="L115" s="46"/>
      <c r="M115" s="231"/>
      <c r="N115" s="232"/>
      <c r="O115" s="87"/>
      <c r="P115" s="87"/>
      <c r="Q115" s="87"/>
      <c r="R115" s="87"/>
      <c r="S115" s="87"/>
      <c r="T115" s="88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175</v>
      </c>
      <c r="AU115" s="19" t="s">
        <v>173</v>
      </c>
    </row>
    <row r="116" s="13" customFormat="1">
      <c r="A116" s="13"/>
      <c r="B116" s="233"/>
      <c r="C116" s="234"/>
      <c r="D116" s="235" t="s">
        <v>177</v>
      </c>
      <c r="E116" s="236" t="s">
        <v>19</v>
      </c>
      <c r="F116" s="237" t="s">
        <v>172</v>
      </c>
      <c r="G116" s="234"/>
      <c r="H116" s="238">
        <v>4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177</v>
      </c>
      <c r="AU116" s="244" t="s">
        <v>173</v>
      </c>
      <c r="AV116" s="13" t="s">
        <v>78</v>
      </c>
      <c r="AW116" s="13" t="s">
        <v>31</v>
      </c>
      <c r="AX116" s="13" t="s">
        <v>76</v>
      </c>
      <c r="AY116" s="244" t="s">
        <v>163</v>
      </c>
    </row>
    <row r="117" s="2" customFormat="1" ht="16.5" customHeight="1">
      <c r="A117" s="40"/>
      <c r="B117" s="41"/>
      <c r="C117" s="215" t="s">
        <v>186</v>
      </c>
      <c r="D117" s="215" t="s">
        <v>167</v>
      </c>
      <c r="E117" s="216" t="s">
        <v>1545</v>
      </c>
      <c r="F117" s="217" t="s">
        <v>1546</v>
      </c>
      <c r="G117" s="218" t="s">
        <v>320</v>
      </c>
      <c r="H117" s="219">
        <v>60</v>
      </c>
      <c r="I117" s="220"/>
      <c r="J117" s="221">
        <f>ROUND(I117*H117,2)</f>
        <v>0</v>
      </c>
      <c r="K117" s="217" t="s">
        <v>171</v>
      </c>
      <c r="L117" s="46"/>
      <c r="M117" s="222" t="s">
        <v>19</v>
      </c>
      <c r="N117" s="223" t="s">
        <v>42</v>
      </c>
      <c r="O117" s="87"/>
      <c r="P117" s="224">
        <f>O117*H117</f>
        <v>0</v>
      </c>
      <c r="Q117" s="224">
        <v>0.00025000000000000001</v>
      </c>
      <c r="R117" s="224">
        <f>Q117*H117</f>
        <v>0.014999999999999999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172</v>
      </c>
      <c r="AT117" s="226" t="s">
        <v>167</v>
      </c>
      <c r="AU117" s="226" t="s">
        <v>173</v>
      </c>
      <c r="AY117" s="19" t="s">
        <v>163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172</v>
      </c>
      <c r="BK117" s="227">
        <f>ROUND(I117*H117,2)</f>
        <v>0</v>
      </c>
      <c r="BL117" s="19" t="s">
        <v>172</v>
      </c>
      <c r="BM117" s="226" t="s">
        <v>1547</v>
      </c>
    </row>
    <row r="118" s="2" customFormat="1">
      <c r="A118" s="40"/>
      <c r="B118" s="41"/>
      <c r="C118" s="42"/>
      <c r="D118" s="228" t="s">
        <v>175</v>
      </c>
      <c r="E118" s="42"/>
      <c r="F118" s="229" t="s">
        <v>1548</v>
      </c>
      <c r="G118" s="42"/>
      <c r="H118" s="42"/>
      <c r="I118" s="230"/>
      <c r="J118" s="42"/>
      <c r="K118" s="42"/>
      <c r="L118" s="46"/>
      <c r="M118" s="231"/>
      <c r="N118" s="232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175</v>
      </c>
      <c r="AU118" s="19" t="s">
        <v>173</v>
      </c>
    </row>
    <row r="119" s="13" customFormat="1">
      <c r="A119" s="13"/>
      <c r="B119" s="233"/>
      <c r="C119" s="234"/>
      <c r="D119" s="235" t="s">
        <v>177</v>
      </c>
      <c r="E119" s="236" t="s">
        <v>19</v>
      </c>
      <c r="F119" s="237" t="s">
        <v>1549</v>
      </c>
      <c r="G119" s="234"/>
      <c r="H119" s="238">
        <v>60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177</v>
      </c>
      <c r="AU119" s="244" t="s">
        <v>173</v>
      </c>
      <c r="AV119" s="13" t="s">
        <v>78</v>
      </c>
      <c r="AW119" s="13" t="s">
        <v>31</v>
      </c>
      <c r="AX119" s="13" t="s">
        <v>69</v>
      </c>
      <c r="AY119" s="244" t="s">
        <v>163</v>
      </c>
    </row>
    <row r="120" s="14" customFormat="1">
      <c r="A120" s="14"/>
      <c r="B120" s="245"/>
      <c r="C120" s="246"/>
      <c r="D120" s="235" t="s">
        <v>177</v>
      </c>
      <c r="E120" s="247" t="s">
        <v>19</v>
      </c>
      <c r="F120" s="248" t="s">
        <v>179</v>
      </c>
      <c r="G120" s="246"/>
      <c r="H120" s="249">
        <v>60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177</v>
      </c>
      <c r="AU120" s="255" t="s">
        <v>173</v>
      </c>
      <c r="AV120" s="14" t="s">
        <v>173</v>
      </c>
      <c r="AW120" s="14" t="s">
        <v>31</v>
      </c>
      <c r="AX120" s="14" t="s">
        <v>76</v>
      </c>
      <c r="AY120" s="255" t="s">
        <v>163</v>
      </c>
    </row>
    <row r="121" s="2" customFormat="1" ht="16.5" customHeight="1">
      <c r="A121" s="40"/>
      <c r="B121" s="41"/>
      <c r="C121" s="215" t="s">
        <v>211</v>
      </c>
      <c r="D121" s="215" t="s">
        <v>167</v>
      </c>
      <c r="E121" s="216" t="s">
        <v>1550</v>
      </c>
      <c r="F121" s="217" t="s">
        <v>1551</v>
      </c>
      <c r="G121" s="218" t="s">
        <v>320</v>
      </c>
      <c r="H121" s="219">
        <v>60</v>
      </c>
      <c r="I121" s="220"/>
      <c r="J121" s="221">
        <f>ROUND(I121*H121,2)</f>
        <v>0</v>
      </c>
      <c r="K121" s="217" t="s">
        <v>171</v>
      </c>
      <c r="L121" s="46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172</v>
      </c>
      <c r="AT121" s="226" t="s">
        <v>167</v>
      </c>
      <c r="AU121" s="226" t="s">
        <v>173</v>
      </c>
      <c r="AY121" s="19" t="s">
        <v>163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172</v>
      </c>
      <c r="BK121" s="227">
        <f>ROUND(I121*H121,2)</f>
        <v>0</v>
      </c>
      <c r="BL121" s="19" t="s">
        <v>172</v>
      </c>
      <c r="BM121" s="226" t="s">
        <v>1552</v>
      </c>
    </row>
    <row r="122" s="2" customFormat="1">
      <c r="A122" s="40"/>
      <c r="B122" s="41"/>
      <c r="C122" s="42"/>
      <c r="D122" s="228" t="s">
        <v>175</v>
      </c>
      <c r="E122" s="42"/>
      <c r="F122" s="229" t="s">
        <v>1553</v>
      </c>
      <c r="G122" s="42"/>
      <c r="H122" s="42"/>
      <c r="I122" s="230"/>
      <c r="J122" s="42"/>
      <c r="K122" s="42"/>
      <c r="L122" s="46"/>
      <c r="M122" s="231"/>
      <c r="N122" s="232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175</v>
      </c>
      <c r="AU122" s="19" t="s">
        <v>173</v>
      </c>
    </row>
    <row r="123" s="13" customFormat="1">
      <c r="A123" s="13"/>
      <c r="B123" s="233"/>
      <c r="C123" s="234"/>
      <c r="D123" s="235" t="s">
        <v>177</v>
      </c>
      <c r="E123" s="236" t="s">
        <v>19</v>
      </c>
      <c r="F123" s="237" t="s">
        <v>565</v>
      </c>
      <c r="G123" s="234"/>
      <c r="H123" s="238">
        <v>60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177</v>
      </c>
      <c r="AU123" s="244" t="s">
        <v>173</v>
      </c>
      <c r="AV123" s="13" t="s">
        <v>78</v>
      </c>
      <c r="AW123" s="13" t="s">
        <v>31</v>
      </c>
      <c r="AX123" s="13" t="s">
        <v>76</v>
      </c>
      <c r="AY123" s="244" t="s">
        <v>163</v>
      </c>
    </row>
    <row r="124" s="12" customFormat="1" ht="20.88" customHeight="1">
      <c r="A124" s="12"/>
      <c r="B124" s="199"/>
      <c r="C124" s="200"/>
      <c r="D124" s="201" t="s">
        <v>68</v>
      </c>
      <c r="E124" s="213" t="s">
        <v>165</v>
      </c>
      <c r="F124" s="213" t="s">
        <v>166</v>
      </c>
      <c r="G124" s="200"/>
      <c r="H124" s="200"/>
      <c r="I124" s="203"/>
      <c r="J124" s="214">
        <f>BK124</f>
        <v>0</v>
      </c>
      <c r="K124" s="200"/>
      <c r="L124" s="205"/>
      <c r="M124" s="206"/>
      <c r="N124" s="207"/>
      <c r="O124" s="207"/>
      <c r="P124" s="208">
        <f>SUM(P125:P135)</f>
        <v>0</v>
      </c>
      <c r="Q124" s="207"/>
      <c r="R124" s="208">
        <f>SUM(R125:R135)</f>
        <v>0</v>
      </c>
      <c r="S124" s="207"/>
      <c r="T124" s="209">
        <f>SUM(T125:T135)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0" t="s">
        <v>76</v>
      </c>
      <c r="AT124" s="211" t="s">
        <v>68</v>
      </c>
      <c r="AU124" s="211" t="s">
        <v>78</v>
      </c>
      <c r="AY124" s="210" t="s">
        <v>163</v>
      </c>
      <c r="BK124" s="212">
        <f>SUM(BK125:BK135)</f>
        <v>0</v>
      </c>
    </row>
    <row r="125" s="2" customFormat="1" ht="24.15" customHeight="1">
      <c r="A125" s="40"/>
      <c r="B125" s="41"/>
      <c r="C125" s="215" t="s">
        <v>215</v>
      </c>
      <c r="D125" s="215" t="s">
        <v>167</v>
      </c>
      <c r="E125" s="216" t="s">
        <v>1554</v>
      </c>
      <c r="F125" s="217" t="s">
        <v>1555</v>
      </c>
      <c r="G125" s="218" t="s">
        <v>170</v>
      </c>
      <c r="H125" s="219">
        <v>22</v>
      </c>
      <c r="I125" s="220"/>
      <c r="J125" s="221">
        <f>ROUND(I125*H125,2)</f>
        <v>0</v>
      </c>
      <c r="K125" s="217" t="s">
        <v>171</v>
      </c>
      <c r="L125" s="46"/>
      <c r="M125" s="222" t="s">
        <v>19</v>
      </c>
      <c r="N125" s="223" t="s">
        <v>42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26" t="s">
        <v>172</v>
      </c>
      <c r="AT125" s="226" t="s">
        <v>167</v>
      </c>
      <c r="AU125" s="226" t="s">
        <v>173</v>
      </c>
      <c r="AY125" s="19" t="s">
        <v>163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19" t="s">
        <v>172</v>
      </c>
      <c r="BK125" s="227">
        <f>ROUND(I125*H125,2)</f>
        <v>0</v>
      </c>
      <c r="BL125" s="19" t="s">
        <v>172</v>
      </c>
      <c r="BM125" s="226" t="s">
        <v>1556</v>
      </c>
    </row>
    <row r="126" s="2" customFormat="1">
      <c r="A126" s="40"/>
      <c r="B126" s="41"/>
      <c r="C126" s="42"/>
      <c r="D126" s="228" t="s">
        <v>175</v>
      </c>
      <c r="E126" s="42"/>
      <c r="F126" s="229" t="s">
        <v>1557</v>
      </c>
      <c r="G126" s="42"/>
      <c r="H126" s="42"/>
      <c r="I126" s="230"/>
      <c r="J126" s="42"/>
      <c r="K126" s="42"/>
      <c r="L126" s="46"/>
      <c r="M126" s="231"/>
      <c r="N126" s="232"/>
      <c r="O126" s="87"/>
      <c r="P126" s="87"/>
      <c r="Q126" s="87"/>
      <c r="R126" s="87"/>
      <c r="S126" s="87"/>
      <c r="T126" s="88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175</v>
      </c>
      <c r="AU126" s="19" t="s">
        <v>173</v>
      </c>
    </row>
    <row r="127" s="16" customFormat="1">
      <c r="A127" s="16"/>
      <c r="B127" s="277"/>
      <c r="C127" s="278"/>
      <c r="D127" s="235" t="s">
        <v>177</v>
      </c>
      <c r="E127" s="279" t="s">
        <v>19</v>
      </c>
      <c r="F127" s="280" t="s">
        <v>1558</v>
      </c>
      <c r="G127" s="278"/>
      <c r="H127" s="279" t="s">
        <v>19</v>
      </c>
      <c r="I127" s="281"/>
      <c r="J127" s="278"/>
      <c r="K127" s="278"/>
      <c r="L127" s="282"/>
      <c r="M127" s="283"/>
      <c r="N127" s="284"/>
      <c r="O127" s="284"/>
      <c r="P127" s="284"/>
      <c r="Q127" s="284"/>
      <c r="R127" s="284"/>
      <c r="S127" s="284"/>
      <c r="T127" s="285"/>
      <c r="U127" s="16"/>
      <c r="V127" s="16"/>
      <c r="W127" s="16"/>
      <c r="X127" s="16"/>
      <c r="Y127" s="16"/>
      <c r="Z127" s="16"/>
      <c r="AA127" s="16"/>
      <c r="AB127" s="16"/>
      <c r="AC127" s="16"/>
      <c r="AD127" s="16"/>
      <c r="AE127" s="16"/>
      <c r="AT127" s="286" t="s">
        <v>177</v>
      </c>
      <c r="AU127" s="286" t="s">
        <v>173</v>
      </c>
      <c r="AV127" s="16" t="s">
        <v>76</v>
      </c>
      <c r="AW127" s="16" t="s">
        <v>31</v>
      </c>
      <c r="AX127" s="16" t="s">
        <v>69</v>
      </c>
      <c r="AY127" s="286" t="s">
        <v>163</v>
      </c>
    </row>
    <row r="128" s="13" customFormat="1">
      <c r="A128" s="13"/>
      <c r="B128" s="233"/>
      <c r="C128" s="234"/>
      <c r="D128" s="235" t="s">
        <v>177</v>
      </c>
      <c r="E128" s="236" t="s">
        <v>19</v>
      </c>
      <c r="F128" s="237" t="s">
        <v>1559</v>
      </c>
      <c r="G128" s="234"/>
      <c r="H128" s="238">
        <v>22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177</v>
      </c>
      <c r="AU128" s="244" t="s">
        <v>173</v>
      </c>
      <c r="AV128" s="13" t="s">
        <v>78</v>
      </c>
      <c r="AW128" s="13" t="s">
        <v>31</v>
      </c>
      <c r="AX128" s="13" t="s">
        <v>69</v>
      </c>
      <c r="AY128" s="244" t="s">
        <v>163</v>
      </c>
    </row>
    <row r="129" s="14" customFormat="1">
      <c r="A129" s="14"/>
      <c r="B129" s="245"/>
      <c r="C129" s="246"/>
      <c r="D129" s="235" t="s">
        <v>177</v>
      </c>
      <c r="E129" s="247" t="s">
        <v>19</v>
      </c>
      <c r="F129" s="248" t="s">
        <v>179</v>
      </c>
      <c r="G129" s="246"/>
      <c r="H129" s="249">
        <v>22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177</v>
      </c>
      <c r="AU129" s="255" t="s">
        <v>173</v>
      </c>
      <c r="AV129" s="14" t="s">
        <v>173</v>
      </c>
      <c r="AW129" s="14" t="s">
        <v>31</v>
      </c>
      <c r="AX129" s="14" t="s">
        <v>76</v>
      </c>
      <c r="AY129" s="255" t="s">
        <v>163</v>
      </c>
    </row>
    <row r="130" s="2" customFormat="1" ht="24.15" customHeight="1">
      <c r="A130" s="40"/>
      <c r="B130" s="41"/>
      <c r="C130" s="215" t="s">
        <v>227</v>
      </c>
      <c r="D130" s="215" t="s">
        <v>167</v>
      </c>
      <c r="E130" s="216" t="s">
        <v>1560</v>
      </c>
      <c r="F130" s="217" t="s">
        <v>1561</v>
      </c>
      <c r="G130" s="218" t="s">
        <v>170</v>
      </c>
      <c r="H130" s="219">
        <v>16.800000000000001</v>
      </c>
      <c r="I130" s="220"/>
      <c r="J130" s="221">
        <f>ROUND(I130*H130,2)</f>
        <v>0</v>
      </c>
      <c r="K130" s="217" t="s">
        <v>171</v>
      </c>
      <c r="L130" s="46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172</v>
      </c>
      <c r="AT130" s="226" t="s">
        <v>167</v>
      </c>
      <c r="AU130" s="226" t="s">
        <v>173</v>
      </c>
      <c r="AY130" s="19" t="s">
        <v>163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172</v>
      </c>
      <c r="BK130" s="227">
        <f>ROUND(I130*H130,2)</f>
        <v>0</v>
      </c>
      <c r="BL130" s="19" t="s">
        <v>172</v>
      </c>
      <c r="BM130" s="226" t="s">
        <v>1562</v>
      </c>
    </row>
    <row r="131" s="2" customFormat="1">
      <c r="A131" s="40"/>
      <c r="B131" s="41"/>
      <c r="C131" s="42"/>
      <c r="D131" s="228" t="s">
        <v>175</v>
      </c>
      <c r="E131" s="42"/>
      <c r="F131" s="229" t="s">
        <v>1563</v>
      </c>
      <c r="G131" s="42"/>
      <c r="H131" s="42"/>
      <c r="I131" s="230"/>
      <c r="J131" s="42"/>
      <c r="K131" s="42"/>
      <c r="L131" s="46"/>
      <c r="M131" s="231"/>
      <c r="N131" s="232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175</v>
      </c>
      <c r="AU131" s="19" t="s">
        <v>173</v>
      </c>
    </row>
    <row r="132" s="16" customFormat="1">
      <c r="A132" s="16"/>
      <c r="B132" s="277"/>
      <c r="C132" s="278"/>
      <c r="D132" s="235" t="s">
        <v>177</v>
      </c>
      <c r="E132" s="279" t="s">
        <v>19</v>
      </c>
      <c r="F132" s="280" t="s">
        <v>1564</v>
      </c>
      <c r="G132" s="278"/>
      <c r="H132" s="279" t="s">
        <v>19</v>
      </c>
      <c r="I132" s="281"/>
      <c r="J132" s="278"/>
      <c r="K132" s="278"/>
      <c r="L132" s="282"/>
      <c r="M132" s="283"/>
      <c r="N132" s="284"/>
      <c r="O132" s="284"/>
      <c r="P132" s="284"/>
      <c r="Q132" s="284"/>
      <c r="R132" s="284"/>
      <c r="S132" s="284"/>
      <c r="T132" s="285"/>
      <c r="U132" s="16"/>
      <c r="V132" s="16"/>
      <c r="W132" s="16"/>
      <c r="X132" s="16"/>
      <c r="Y132" s="16"/>
      <c r="Z132" s="16"/>
      <c r="AA132" s="16"/>
      <c r="AB132" s="16"/>
      <c r="AC132" s="16"/>
      <c r="AD132" s="16"/>
      <c r="AE132" s="16"/>
      <c r="AT132" s="286" t="s">
        <v>177</v>
      </c>
      <c r="AU132" s="286" t="s">
        <v>173</v>
      </c>
      <c r="AV132" s="16" t="s">
        <v>76</v>
      </c>
      <c r="AW132" s="16" t="s">
        <v>31</v>
      </c>
      <c r="AX132" s="16" t="s">
        <v>69</v>
      </c>
      <c r="AY132" s="286" t="s">
        <v>163</v>
      </c>
    </row>
    <row r="133" s="13" customFormat="1">
      <c r="A133" s="13"/>
      <c r="B133" s="233"/>
      <c r="C133" s="234"/>
      <c r="D133" s="235" t="s">
        <v>177</v>
      </c>
      <c r="E133" s="236" t="s">
        <v>19</v>
      </c>
      <c r="F133" s="237" t="s">
        <v>1565</v>
      </c>
      <c r="G133" s="234"/>
      <c r="H133" s="238">
        <v>16.800000000000001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177</v>
      </c>
      <c r="AU133" s="244" t="s">
        <v>173</v>
      </c>
      <c r="AV133" s="13" t="s">
        <v>78</v>
      </c>
      <c r="AW133" s="13" t="s">
        <v>31</v>
      </c>
      <c r="AX133" s="13" t="s">
        <v>69</v>
      </c>
      <c r="AY133" s="244" t="s">
        <v>163</v>
      </c>
    </row>
    <row r="134" s="14" customFormat="1">
      <c r="A134" s="14"/>
      <c r="B134" s="245"/>
      <c r="C134" s="246"/>
      <c r="D134" s="235" t="s">
        <v>177</v>
      </c>
      <c r="E134" s="247" t="s">
        <v>19</v>
      </c>
      <c r="F134" s="248" t="s">
        <v>179</v>
      </c>
      <c r="G134" s="246"/>
      <c r="H134" s="249">
        <v>16.800000000000001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177</v>
      </c>
      <c r="AU134" s="255" t="s">
        <v>173</v>
      </c>
      <c r="AV134" s="14" t="s">
        <v>173</v>
      </c>
      <c r="AW134" s="14" t="s">
        <v>31</v>
      </c>
      <c r="AX134" s="14" t="s">
        <v>69</v>
      </c>
      <c r="AY134" s="255" t="s">
        <v>163</v>
      </c>
    </row>
    <row r="135" s="15" customFormat="1">
      <c r="A135" s="15"/>
      <c r="B135" s="256"/>
      <c r="C135" s="257"/>
      <c r="D135" s="235" t="s">
        <v>177</v>
      </c>
      <c r="E135" s="258" t="s">
        <v>19</v>
      </c>
      <c r="F135" s="259" t="s">
        <v>210</v>
      </c>
      <c r="G135" s="257"/>
      <c r="H135" s="260">
        <v>16.800000000000001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177</v>
      </c>
      <c r="AU135" s="266" t="s">
        <v>173</v>
      </c>
      <c r="AV135" s="15" t="s">
        <v>172</v>
      </c>
      <c r="AW135" s="15" t="s">
        <v>31</v>
      </c>
      <c r="AX135" s="15" t="s">
        <v>76</v>
      </c>
      <c r="AY135" s="266" t="s">
        <v>163</v>
      </c>
    </row>
    <row r="136" s="12" customFormat="1" ht="20.88" customHeight="1">
      <c r="A136" s="12"/>
      <c r="B136" s="199"/>
      <c r="C136" s="200"/>
      <c r="D136" s="201" t="s">
        <v>68</v>
      </c>
      <c r="E136" s="213" t="s">
        <v>8</v>
      </c>
      <c r="F136" s="213" t="s">
        <v>1566</v>
      </c>
      <c r="G136" s="200"/>
      <c r="H136" s="200"/>
      <c r="I136" s="203"/>
      <c r="J136" s="214">
        <f>BK136</f>
        <v>0</v>
      </c>
      <c r="K136" s="200"/>
      <c r="L136" s="205"/>
      <c r="M136" s="206"/>
      <c r="N136" s="207"/>
      <c r="O136" s="207"/>
      <c r="P136" s="208">
        <f>SUM(P137:P164)</f>
        <v>0</v>
      </c>
      <c r="Q136" s="207"/>
      <c r="R136" s="208">
        <f>SUM(R137:R164)</f>
        <v>0.091711840000000003</v>
      </c>
      <c r="S136" s="207"/>
      <c r="T136" s="209">
        <f>SUM(T137:T164)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76</v>
      </c>
      <c r="AT136" s="211" t="s">
        <v>68</v>
      </c>
      <c r="AU136" s="211" t="s">
        <v>78</v>
      </c>
      <c r="AY136" s="210" t="s">
        <v>163</v>
      </c>
      <c r="BK136" s="212">
        <f>SUM(BK137:BK164)</f>
        <v>0</v>
      </c>
    </row>
    <row r="137" s="2" customFormat="1" ht="16.5" customHeight="1">
      <c r="A137" s="40"/>
      <c r="B137" s="41"/>
      <c r="C137" s="215" t="s">
        <v>233</v>
      </c>
      <c r="D137" s="215" t="s">
        <v>167</v>
      </c>
      <c r="E137" s="216" t="s">
        <v>1567</v>
      </c>
      <c r="F137" s="217" t="s">
        <v>1568</v>
      </c>
      <c r="G137" s="218" t="s">
        <v>236</v>
      </c>
      <c r="H137" s="219">
        <v>44</v>
      </c>
      <c r="I137" s="220"/>
      <c r="J137" s="221">
        <f>ROUND(I137*H137,2)</f>
        <v>0</v>
      </c>
      <c r="K137" s="217" t="s">
        <v>171</v>
      </c>
      <c r="L137" s="46"/>
      <c r="M137" s="222" t="s">
        <v>19</v>
      </c>
      <c r="N137" s="223" t="s">
        <v>42</v>
      </c>
      <c r="O137" s="87"/>
      <c r="P137" s="224">
        <f>O137*H137</f>
        <v>0</v>
      </c>
      <c r="Q137" s="224">
        <v>0.00072300000000000001</v>
      </c>
      <c r="R137" s="224">
        <f>Q137*H137</f>
        <v>0.031812</v>
      </c>
      <c r="S137" s="224">
        <v>0</v>
      </c>
      <c r="T137" s="225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26" t="s">
        <v>172</v>
      </c>
      <c r="AT137" s="226" t="s">
        <v>167</v>
      </c>
      <c r="AU137" s="226" t="s">
        <v>173</v>
      </c>
      <c r="AY137" s="19" t="s">
        <v>163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19" t="s">
        <v>172</v>
      </c>
      <c r="BK137" s="227">
        <f>ROUND(I137*H137,2)</f>
        <v>0</v>
      </c>
      <c r="BL137" s="19" t="s">
        <v>172</v>
      </c>
      <c r="BM137" s="226" t="s">
        <v>1569</v>
      </c>
    </row>
    <row r="138" s="2" customFormat="1">
      <c r="A138" s="40"/>
      <c r="B138" s="41"/>
      <c r="C138" s="42"/>
      <c r="D138" s="228" t="s">
        <v>175</v>
      </c>
      <c r="E138" s="42"/>
      <c r="F138" s="229" t="s">
        <v>1570</v>
      </c>
      <c r="G138" s="42"/>
      <c r="H138" s="42"/>
      <c r="I138" s="230"/>
      <c r="J138" s="42"/>
      <c r="K138" s="42"/>
      <c r="L138" s="46"/>
      <c r="M138" s="231"/>
      <c r="N138" s="232"/>
      <c r="O138" s="87"/>
      <c r="P138" s="87"/>
      <c r="Q138" s="87"/>
      <c r="R138" s="87"/>
      <c r="S138" s="87"/>
      <c r="T138" s="88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175</v>
      </c>
      <c r="AU138" s="19" t="s">
        <v>173</v>
      </c>
    </row>
    <row r="139" s="13" customFormat="1">
      <c r="A139" s="13"/>
      <c r="B139" s="233"/>
      <c r="C139" s="234"/>
      <c r="D139" s="235" t="s">
        <v>177</v>
      </c>
      <c r="E139" s="236" t="s">
        <v>19</v>
      </c>
      <c r="F139" s="237" t="s">
        <v>1571</v>
      </c>
      <c r="G139" s="234"/>
      <c r="H139" s="238">
        <v>44</v>
      </c>
      <c r="I139" s="239"/>
      <c r="J139" s="234"/>
      <c r="K139" s="234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177</v>
      </c>
      <c r="AU139" s="244" t="s">
        <v>173</v>
      </c>
      <c r="AV139" s="13" t="s">
        <v>78</v>
      </c>
      <c r="AW139" s="13" t="s">
        <v>31</v>
      </c>
      <c r="AX139" s="13" t="s">
        <v>69</v>
      </c>
      <c r="AY139" s="244" t="s">
        <v>163</v>
      </c>
    </row>
    <row r="140" s="14" customFormat="1">
      <c r="A140" s="14"/>
      <c r="B140" s="245"/>
      <c r="C140" s="246"/>
      <c r="D140" s="235" t="s">
        <v>177</v>
      </c>
      <c r="E140" s="247" t="s">
        <v>19</v>
      </c>
      <c r="F140" s="248" t="s">
        <v>179</v>
      </c>
      <c r="G140" s="246"/>
      <c r="H140" s="249">
        <v>44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177</v>
      </c>
      <c r="AU140" s="255" t="s">
        <v>173</v>
      </c>
      <c r="AV140" s="14" t="s">
        <v>173</v>
      </c>
      <c r="AW140" s="14" t="s">
        <v>31</v>
      </c>
      <c r="AX140" s="14" t="s">
        <v>69</v>
      </c>
      <c r="AY140" s="255" t="s">
        <v>163</v>
      </c>
    </row>
    <row r="141" s="15" customFormat="1">
      <c r="A141" s="15"/>
      <c r="B141" s="256"/>
      <c r="C141" s="257"/>
      <c r="D141" s="235" t="s">
        <v>177</v>
      </c>
      <c r="E141" s="258" t="s">
        <v>19</v>
      </c>
      <c r="F141" s="259" t="s">
        <v>210</v>
      </c>
      <c r="G141" s="257"/>
      <c r="H141" s="260">
        <v>44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177</v>
      </c>
      <c r="AU141" s="266" t="s">
        <v>173</v>
      </c>
      <c r="AV141" s="15" t="s">
        <v>172</v>
      </c>
      <c r="AW141" s="15" t="s">
        <v>31</v>
      </c>
      <c r="AX141" s="15" t="s">
        <v>76</v>
      </c>
      <c r="AY141" s="266" t="s">
        <v>163</v>
      </c>
    </row>
    <row r="142" s="2" customFormat="1" ht="24.15" customHeight="1">
      <c r="A142" s="40"/>
      <c r="B142" s="41"/>
      <c r="C142" s="215" t="s">
        <v>240</v>
      </c>
      <c r="D142" s="215" t="s">
        <v>167</v>
      </c>
      <c r="E142" s="216" t="s">
        <v>1572</v>
      </c>
      <c r="F142" s="217" t="s">
        <v>1573</v>
      </c>
      <c r="G142" s="218" t="s">
        <v>236</v>
      </c>
      <c r="H142" s="219">
        <v>44</v>
      </c>
      <c r="I142" s="220"/>
      <c r="J142" s="221">
        <f>ROUND(I142*H142,2)</f>
        <v>0</v>
      </c>
      <c r="K142" s="217" t="s">
        <v>171</v>
      </c>
      <c r="L142" s="46"/>
      <c r="M142" s="222" t="s">
        <v>19</v>
      </c>
      <c r="N142" s="223" t="s">
        <v>42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172</v>
      </c>
      <c r="AT142" s="226" t="s">
        <v>167</v>
      </c>
      <c r="AU142" s="226" t="s">
        <v>173</v>
      </c>
      <c r="AY142" s="19" t="s">
        <v>163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172</v>
      </c>
      <c r="BK142" s="227">
        <f>ROUND(I142*H142,2)</f>
        <v>0</v>
      </c>
      <c r="BL142" s="19" t="s">
        <v>172</v>
      </c>
      <c r="BM142" s="226" t="s">
        <v>1574</v>
      </c>
    </row>
    <row r="143" s="2" customFormat="1">
      <c r="A143" s="40"/>
      <c r="B143" s="41"/>
      <c r="C143" s="42"/>
      <c r="D143" s="228" t="s">
        <v>175</v>
      </c>
      <c r="E143" s="42"/>
      <c r="F143" s="229" t="s">
        <v>1575</v>
      </c>
      <c r="G143" s="42"/>
      <c r="H143" s="42"/>
      <c r="I143" s="230"/>
      <c r="J143" s="42"/>
      <c r="K143" s="42"/>
      <c r="L143" s="46"/>
      <c r="M143" s="231"/>
      <c r="N143" s="232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175</v>
      </c>
      <c r="AU143" s="19" t="s">
        <v>173</v>
      </c>
    </row>
    <row r="144" s="13" customFormat="1">
      <c r="A144" s="13"/>
      <c r="B144" s="233"/>
      <c r="C144" s="234"/>
      <c r="D144" s="235" t="s">
        <v>177</v>
      </c>
      <c r="E144" s="236" t="s">
        <v>19</v>
      </c>
      <c r="F144" s="237" t="s">
        <v>1571</v>
      </c>
      <c r="G144" s="234"/>
      <c r="H144" s="238">
        <v>44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177</v>
      </c>
      <c r="AU144" s="244" t="s">
        <v>173</v>
      </c>
      <c r="AV144" s="13" t="s">
        <v>78</v>
      </c>
      <c r="AW144" s="13" t="s">
        <v>31</v>
      </c>
      <c r="AX144" s="13" t="s">
        <v>69</v>
      </c>
      <c r="AY144" s="244" t="s">
        <v>163</v>
      </c>
    </row>
    <row r="145" s="14" customFormat="1">
      <c r="A145" s="14"/>
      <c r="B145" s="245"/>
      <c r="C145" s="246"/>
      <c r="D145" s="235" t="s">
        <v>177</v>
      </c>
      <c r="E145" s="247" t="s">
        <v>19</v>
      </c>
      <c r="F145" s="248" t="s">
        <v>179</v>
      </c>
      <c r="G145" s="246"/>
      <c r="H145" s="249">
        <v>44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177</v>
      </c>
      <c r="AU145" s="255" t="s">
        <v>173</v>
      </c>
      <c r="AV145" s="14" t="s">
        <v>173</v>
      </c>
      <c r="AW145" s="14" t="s">
        <v>31</v>
      </c>
      <c r="AX145" s="14" t="s">
        <v>69</v>
      </c>
      <c r="AY145" s="255" t="s">
        <v>163</v>
      </c>
    </row>
    <row r="146" s="15" customFormat="1">
      <c r="A146" s="15"/>
      <c r="B146" s="256"/>
      <c r="C146" s="257"/>
      <c r="D146" s="235" t="s">
        <v>177</v>
      </c>
      <c r="E146" s="258" t="s">
        <v>19</v>
      </c>
      <c r="F146" s="259" t="s">
        <v>210</v>
      </c>
      <c r="G146" s="257"/>
      <c r="H146" s="260">
        <v>44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177</v>
      </c>
      <c r="AU146" s="266" t="s">
        <v>173</v>
      </c>
      <c r="AV146" s="15" t="s">
        <v>172</v>
      </c>
      <c r="AW146" s="15" t="s">
        <v>31</v>
      </c>
      <c r="AX146" s="15" t="s">
        <v>76</v>
      </c>
      <c r="AY146" s="266" t="s">
        <v>163</v>
      </c>
    </row>
    <row r="147" s="2" customFormat="1" ht="24.15" customHeight="1">
      <c r="A147" s="40"/>
      <c r="B147" s="41"/>
      <c r="C147" s="215" t="s">
        <v>247</v>
      </c>
      <c r="D147" s="215" t="s">
        <v>167</v>
      </c>
      <c r="E147" s="216" t="s">
        <v>1576</v>
      </c>
      <c r="F147" s="217" t="s">
        <v>1577</v>
      </c>
      <c r="G147" s="218" t="s">
        <v>170</v>
      </c>
      <c r="H147" s="219">
        <v>22</v>
      </c>
      <c r="I147" s="220"/>
      <c r="J147" s="221">
        <f>ROUND(I147*H147,2)</f>
        <v>0</v>
      </c>
      <c r="K147" s="217" t="s">
        <v>171</v>
      </c>
      <c r="L147" s="46"/>
      <c r="M147" s="222" t="s">
        <v>19</v>
      </c>
      <c r="N147" s="223" t="s">
        <v>42</v>
      </c>
      <c r="O147" s="87"/>
      <c r="P147" s="224">
        <f>O147*H147</f>
        <v>0</v>
      </c>
      <c r="Q147" s="224">
        <v>0.00048331999999999997</v>
      </c>
      <c r="R147" s="224">
        <f>Q147*H147</f>
        <v>0.01063304</v>
      </c>
      <c r="S147" s="224">
        <v>0</v>
      </c>
      <c r="T147" s="225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26" t="s">
        <v>172</v>
      </c>
      <c r="AT147" s="226" t="s">
        <v>167</v>
      </c>
      <c r="AU147" s="226" t="s">
        <v>173</v>
      </c>
      <c r="AY147" s="19" t="s">
        <v>163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19" t="s">
        <v>172</v>
      </c>
      <c r="BK147" s="227">
        <f>ROUND(I147*H147,2)</f>
        <v>0</v>
      </c>
      <c r="BL147" s="19" t="s">
        <v>172</v>
      </c>
      <c r="BM147" s="226" t="s">
        <v>1578</v>
      </c>
    </row>
    <row r="148" s="2" customFormat="1">
      <c r="A148" s="40"/>
      <c r="B148" s="41"/>
      <c r="C148" s="42"/>
      <c r="D148" s="228" t="s">
        <v>175</v>
      </c>
      <c r="E148" s="42"/>
      <c r="F148" s="229" t="s">
        <v>1579</v>
      </c>
      <c r="G148" s="42"/>
      <c r="H148" s="42"/>
      <c r="I148" s="230"/>
      <c r="J148" s="42"/>
      <c r="K148" s="42"/>
      <c r="L148" s="46"/>
      <c r="M148" s="231"/>
      <c r="N148" s="232"/>
      <c r="O148" s="87"/>
      <c r="P148" s="87"/>
      <c r="Q148" s="87"/>
      <c r="R148" s="87"/>
      <c r="S148" s="87"/>
      <c r="T148" s="88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175</v>
      </c>
      <c r="AU148" s="19" t="s">
        <v>173</v>
      </c>
    </row>
    <row r="149" s="13" customFormat="1">
      <c r="A149" s="13"/>
      <c r="B149" s="233"/>
      <c r="C149" s="234"/>
      <c r="D149" s="235" t="s">
        <v>177</v>
      </c>
      <c r="E149" s="236" t="s">
        <v>19</v>
      </c>
      <c r="F149" s="237" t="s">
        <v>1559</v>
      </c>
      <c r="G149" s="234"/>
      <c r="H149" s="238">
        <v>22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177</v>
      </c>
      <c r="AU149" s="244" t="s">
        <v>173</v>
      </c>
      <c r="AV149" s="13" t="s">
        <v>78</v>
      </c>
      <c r="AW149" s="13" t="s">
        <v>31</v>
      </c>
      <c r="AX149" s="13" t="s">
        <v>69</v>
      </c>
      <c r="AY149" s="244" t="s">
        <v>163</v>
      </c>
    </row>
    <row r="150" s="14" customFormat="1">
      <c r="A150" s="14"/>
      <c r="B150" s="245"/>
      <c r="C150" s="246"/>
      <c r="D150" s="235" t="s">
        <v>177</v>
      </c>
      <c r="E150" s="247" t="s">
        <v>19</v>
      </c>
      <c r="F150" s="248" t="s">
        <v>179</v>
      </c>
      <c r="G150" s="246"/>
      <c r="H150" s="249">
        <v>22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177</v>
      </c>
      <c r="AU150" s="255" t="s">
        <v>173</v>
      </c>
      <c r="AV150" s="14" t="s">
        <v>173</v>
      </c>
      <c r="AW150" s="14" t="s">
        <v>31</v>
      </c>
      <c r="AX150" s="14" t="s">
        <v>76</v>
      </c>
      <c r="AY150" s="255" t="s">
        <v>163</v>
      </c>
    </row>
    <row r="151" s="2" customFormat="1" ht="24.15" customHeight="1">
      <c r="A151" s="40"/>
      <c r="B151" s="41"/>
      <c r="C151" s="215" t="s">
        <v>165</v>
      </c>
      <c r="D151" s="215" t="s">
        <v>167</v>
      </c>
      <c r="E151" s="216" t="s">
        <v>1580</v>
      </c>
      <c r="F151" s="217" t="s">
        <v>1581</v>
      </c>
      <c r="G151" s="218" t="s">
        <v>170</v>
      </c>
      <c r="H151" s="219">
        <v>22</v>
      </c>
      <c r="I151" s="220"/>
      <c r="J151" s="221">
        <f>ROUND(I151*H151,2)</f>
        <v>0</v>
      </c>
      <c r="K151" s="217" t="s">
        <v>171</v>
      </c>
      <c r="L151" s="46"/>
      <c r="M151" s="222" t="s">
        <v>19</v>
      </c>
      <c r="N151" s="223" t="s">
        <v>42</v>
      </c>
      <c r="O151" s="87"/>
      <c r="P151" s="224">
        <f>O151*H151</f>
        <v>0</v>
      </c>
      <c r="Q151" s="224">
        <v>0</v>
      </c>
      <c r="R151" s="224">
        <f>Q151*H151</f>
        <v>0</v>
      </c>
      <c r="S151" s="224">
        <v>0</v>
      </c>
      <c r="T151" s="225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26" t="s">
        <v>172</v>
      </c>
      <c r="AT151" s="226" t="s">
        <v>167</v>
      </c>
      <c r="AU151" s="226" t="s">
        <v>173</v>
      </c>
      <c r="AY151" s="19" t="s">
        <v>163</v>
      </c>
      <c r="BE151" s="227">
        <f>IF(N151="základní",J151,0)</f>
        <v>0</v>
      </c>
      <c r="BF151" s="227">
        <f>IF(N151="snížená",J151,0)</f>
        <v>0</v>
      </c>
      <c r="BG151" s="227">
        <f>IF(N151="zákl. přenesená",J151,0)</f>
        <v>0</v>
      </c>
      <c r="BH151" s="227">
        <f>IF(N151="sníž. přenesená",J151,0)</f>
        <v>0</v>
      </c>
      <c r="BI151" s="227">
        <f>IF(N151="nulová",J151,0)</f>
        <v>0</v>
      </c>
      <c r="BJ151" s="19" t="s">
        <v>172</v>
      </c>
      <c r="BK151" s="227">
        <f>ROUND(I151*H151,2)</f>
        <v>0</v>
      </c>
      <c r="BL151" s="19" t="s">
        <v>172</v>
      </c>
      <c r="BM151" s="226" t="s">
        <v>1582</v>
      </c>
    </row>
    <row r="152" s="2" customFormat="1">
      <c r="A152" s="40"/>
      <c r="B152" s="41"/>
      <c r="C152" s="42"/>
      <c r="D152" s="228" t="s">
        <v>175</v>
      </c>
      <c r="E152" s="42"/>
      <c r="F152" s="229" t="s">
        <v>1583</v>
      </c>
      <c r="G152" s="42"/>
      <c r="H152" s="42"/>
      <c r="I152" s="230"/>
      <c r="J152" s="42"/>
      <c r="K152" s="42"/>
      <c r="L152" s="46"/>
      <c r="M152" s="231"/>
      <c r="N152" s="232"/>
      <c r="O152" s="87"/>
      <c r="P152" s="87"/>
      <c r="Q152" s="87"/>
      <c r="R152" s="87"/>
      <c r="S152" s="87"/>
      <c r="T152" s="88"/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T152" s="19" t="s">
        <v>175</v>
      </c>
      <c r="AU152" s="19" t="s">
        <v>173</v>
      </c>
    </row>
    <row r="153" s="13" customFormat="1">
      <c r="A153" s="13"/>
      <c r="B153" s="233"/>
      <c r="C153" s="234"/>
      <c r="D153" s="235" t="s">
        <v>177</v>
      </c>
      <c r="E153" s="236" t="s">
        <v>19</v>
      </c>
      <c r="F153" s="237" t="s">
        <v>1559</v>
      </c>
      <c r="G153" s="234"/>
      <c r="H153" s="238">
        <v>22</v>
      </c>
      <c r="I153" s="239"/>
      <c r="J153" s="234"/>
      <c r="K153" s="234"/>
      <c r="L153" s="240"/>
      <c r="M153" s="241"/>
      <c r="N153" s="242"/>
      <c r="O153" s="242"/>
      <c r="P153" s="242"/>
      <c r="Q153" s="242"/>
      <c r="R153" s="242"/>
      <c r="S153" s="242"/>
      <c r="T153" s="24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4" t="s">
        <v>177</v>
      </c>
      <c r="AU153" s="244" t="s">
        <v>173</v>
      </c>
      <c r="AV153" s="13" t="s">
        <v>78</v>
      </c>
      <c r="AW153" s="13" t="s">
        <v>31</v>
      </c>
      <c r="AX153" s="13" t="s">
        <v>69</v>
      </c>
      <c r="AY153" s="244" t="s">
        <v>163</v>
      </c>
    </row>
    <row r="154" s="14" customFormat="1">
      <c r="A154" s="14"/>
      <c r="B154" s="245"/>
      <c r="C154" s="246"/>
      <c r="D154" s="235" t="s">
        <v>177</v>
      </c>
      <c r="E154" s="247" t="s">
        <v>19</v>
      </c>
      <c r="F154" s="248" t="s">
        <v>179</v>
      </c>
      <c r="G154" s="246"/>
      <c r="H154" s="249">
        <v>22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177</v>
      </c>
      <c r="AU154" s="255" t="s">
        <v>173</v>
      </c>
      <c r="AV154" s="14" t="s">
        <v>173</v>
      </c>
      <c r="AW154" s="14" t="s">
        <v>31</v>
      </c>
      <c r="AX154" s="14" t="s">
        <v>76</v>
      </c>
      <c r="AY154" s="255" t="s">
        <v>163</v>
      </c>
    </row>
    <row r="155" s="2" customFormat="1" ht="24.15" customHeight="1">
      <c r="A155" s="40"/>
      <c r="B155" s="41"/>
      <c r="C155" s="215" t="s">
        <v>262</v>
      </c>
      <c r="D155" s="215" t="s">
        <v>167</v>
      </c>
      <c r="E155" s="216" t="s">
        <v>1584</v>
      </c>
      <c r="F155" s="217" t="s">
        <v>1585</v>
      </c>
      <c r="G155" s="218" t="s">
        <v>236</v>
      </c>
      <c r="H155" s="219">
        <v>44</v>
      </c>
      <c r="I155" s="220"/>
      <c r="J155" s="221">
        <f>ROUND(I155*H155,2)</f>
        <v>0</v>
      </c>
      <c r="K155" s="217" t="s">
        <v>171</v>
      </c>
      <c r="L155" s="46"/>
      <c r="M155" s="222" t="s">
        <v>19</v>
      </c>
      <c r="N155" s="223" t="s">
        <v>42</v>
      </c>
      <c r="O155" s="87"/>
      <c r="P155" s="224">
        <f>O155*H155</f>
        <v>0</v>
      </c>
      <c r="Q155" s="224">
        <v>0.0011197</v>
      </c>
      <c r="R155" s="224">
        <f>Q155*H155</f>
        <v>0.049266799999999999</v>
      </c>
      <c r="S155" s="224">
        <v>0</v>
      </c>
      <c r="T155" s="225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26" t="s">
        <v>172</v>
      </c>
      <c r="AT155" s="226" t="s">
        <v>167</v>
      </c>
      <c r="AU155" s="226" t="s">
        <v>173</v>
      </c>
      <c r="AY155" s="19" t="s">
        <v>163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19" t="s">
        <v>172</v>
      </c>
      <c r="BK155" s="227">
        <f>ROUND(I155*H155,2)</f>
        <v>0</v>
      </c>
      <c r="BL155" s="19" t="s">
        <v>172</v>
      </c>
      <c r="BM155" s="226" t="s">
        <v>1586</v>
      </c>
    </row>
    <row r="156" s="2" customFormat="1">
      <c r="A156" s="40"/>
      <c r="B156" s="41"/>
      <c r="C156" s="42"/>
      <c r="D156" s="228" t="s">
        <v>175</v>
      </c>
      <c r="E156" s="42"/>
      <c r="F156" s="229" t="s">
        <v>1587</v>
      </c>
      <c r="G156" s="42"/>
      <c r="H156" s="42"/>
      <c r="I156" s="230"/>
      <c r="J156" s="42"/>
      <c r="K156" s="42"/>
      <c r="L156" s="46"/>
      <c r="M156" s="231"/>
      <c r="N156" s="232"/>
      <c r="O156" s="87"/>
      <c r="P156" s="87"/>
      <c r="Q156" s="87"/>
      <c r="R156" s="87"/>
      <c r="S156" s="87"/>
      <c r="T156" s="88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175</v>
      </c>
      <c r="AU156" s="19" t="s">
        <v>173</v>
      </c>
    </row>
    <row r="157" s="13" customFormat="1">
      <c r="A157" s="13"/>
      <c r="B157" s="233"/>
      <c r="C157" s="234"/>
      <c r="D157" s="235" t="s">
        <v>177</v>
      </c>
      <c r="E157" s="236" t="s">
        <v>19</v>
      </c>
      <c r="F157" s="237" t="s">
        <v>1571</v>
      </c>
      <c r="G157" s="234"/>
      <c r="H157" s="238">
        <v>44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177</v>
      </c>
      <c r="AU157" s="244" t="s">
        <v>173</v>
      </c>
      <c r="AV157" s="13" t="s">
        <v>78</v>
      </c>
      <c r="AW157" s="13" t="s">
        <v>31</v>
      </c>
      <c r="AX157" s="13" t="s">
        <v>69</v>
      </c>
      <c r="AY157" s="244" t="s">
        <v>163</v>
      </c>
    </row>
    <row r="158" s="14" customFormat="1">
      <c r="A158" s="14"/>
      <c r="B158" s="245"/>
      <c r="C158" s="246"/>
      <c r="D158" s="235" t="s">
        <v>177</v>
      </c>
      <c r="E158" s="247" t="s">
        <v>19</v>
      </c>
      <c r="F158" s="248" t="s">
        <v>179</v>
      </c>
      <c r="G158" s="246"/>
      <c r="H158" s="249">
        <v>44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177</v>
      </c>
      <c r="AU158" s="255" t="s">
        <v>173</v>
      </c>
      <c r="AV158" s="14" t="s">
        <v>173</v>
      </c>
      <c r="AW158" s="14" t="s">
        <v>31</v>
      </c>
      <c r="AX158" s="14" t="s">
        <v>69</v>
      </c>
      <c r="AY158" s="255" t="s">
        <v>163</v>
      </c>
    </row>
    <row r="159" s="15" customFormat="1">
      <c r="A159" s="15"/>
      <c r="B159" s="256"/>
      <c r="C159" s="257"/>
      <c r="D159" s="235" t="s">
        <v>177</v>
      </c>
      <c r="E159" s="258" t="s">
        <v>19</v>
      </c>
      <c r="F159" s="259" t="s">
        <v>210</v>
      </c>
      <c r="G159" s="257"/>
      <c r="H159" s="260">
        <v>44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177</v>
      </c>
      <c r="AU159" s="266" t="s">
        <v>173</v>
      </c>
      <c r="AV159" s="15" t="s">
        <v>172</v>
      </c>
      <c r="AW159" s="15" t="s">
        <v>31</v>
      </c>
      <c r="AX159" s="15" t="s">
        <v>76</v>
      </c>
      <c r="AY159" s="266" t="s">
        <v>163</v>
      </c>
    </row>
    <row r="160" s="2" customFormat="1" ht="24.15" customHeight="1">
      <c r="A160" s="40"/>
      <c r="B160" s="41"/>
      <c r="C160" s="215" t="s">
        <v>8</v>
      </c>
      <c r="D160" s="215" t="s">
        <v>167</v>
      </c>
      <c r="E160" s="216" t="s">
        <v>1588</v>
      </c>
      <c r="F160" s="217" t="s">
        <v>1589</v>
      </c>
      <c r="G160" s="218" t="s">
        <v>236</v>
      </c>
      <c r="H160" s="219">
        <v>44</v>
      </c>
      <c r="I160" s="220"/>
      <c r="J160" s="221">
        <f>ROUND(I160*H160,2)</f>
        <v>0</v>
      </c>
      <c r="K160" s="217" t="s">
        <v>171</v>
      </c>
      <c r="L160" s="46"/>
      <c r="M160" s="222" t="s">
        <v>19</v>
      </c>
      <c r="N160" s="223" t="s">
        <v>42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26" t="s">
        <v>172</v>
      </c>
      <c r="AT160" s="226" t="s">
        <v>167</v>
      </c>
      <c r="AU160" s="226" t="s">
        <v>173</v>
      </c>
      <c r="AY160" s="19" t="s">
        <v>163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19" t="s">
        <v>172</v>
      </c>
      <c r="BK160" s="227">
        <f>ROUND(I160*H160,2)</f>
        <v>0</v>
      </c>
      <c r="BL160" s="19" t="s">
        <v>172</v>
      </c>
      <c r="BM160" s="226" t="s">
        <v>1590</v>
      </c>
    </row>
    <row r="161" s="2" customFormat="1">
      <c r="A161" s="40"/>
      <c r="B161" s="41"/>
      <c r="C161" s="42"/>
      <c r="D161" s="228" t="s">
        <v>175</v>
      </c>
      <c r="E161" s="42"/>
      <c r="F161" s="229" t="s">
        <v>1591</v>
      </c>
      <c r="G161" s="42"/>
      <c r="H161" s="42"/>
      <c r="I161" s="230"/>
      <c r="J161" s="42"/>
      <c r="K161" s="42"/>
      <c r="L161" s="46"/>
      <c r="M161" s="231"/>
      <c r="N161" s="232"/>
      <c r="O161" s="87"/>
      <c r="P161" s="87"/>
      <c r="Q161" s="87"/>
      <c r="R161" s="87"/>
      <c r="S161" s="87"/>
      <c r="T161" s="88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175</v>
      </c>
      <c r="AU161" s="19" t="s">
        <v>173</v>
      </c>
    </row>
    <row r="162" s="13" customFormat="1">
      <c r="A162" s="13"/>
      <c r="B162" s="233"/>
      <c r="C162" s="234"/>
      <c r="D162" s="235" t="s">
        <v>177</v>
      </c>
      <c r="E162" s="236" t="s">
        <v>19</v>
      </c>
      <c r="F162" s="237" t="s">
        <v>1571</v>
      </c>
      <c r="G162" s="234"/>
      <c r="H162" s="238">
        <v>44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177</v>
      </c>
      <c r="AU162" s="244" t="s">
        <v>173</v>
      </c>
      <c r="AV162" s="13" t="s">
        <v>78</v>
      </c>
      <c r="AW162" s="13" t="s">
        <v>31</v>
      </c>
      <c r="AX162" s="13" t="s">
        <v>69</v>
      </c>
      <c r="AY162" s="244" t="s">
        <v>163</v>
      </c>
    </row>
    <row r="163" s="14" customFormat="1">
      <c r="A163" s="14"/>
      <c r="B163" s="245"/>
      <c r="C163" s="246"/>
      <c r="D163" s="235" t="s">
        <v>177</v>
      </c>
      <c r="E163" s="247" t="s">
        <v>19</v>
      </c>
      <c r="F163" s="248" t="s">
        <v>179</v>
      </c>
      <c r="G163" s="246"/>
      <c r="H163" s="249">
        <v>44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177</v>
      </c>
      <c r="AU163" s="255" t="s">
        <v>173</v>
      </c>
      <c r="AV163" s="14" t="s">
        <v>173</v>
      </c>
      <c r="AW163" s="14" t="s">
        <v>31</v>
      </c>
      <c r="AX163" s="14" t="s">
        <v>69</v>
      </c>
      <c r="AY163" s="255" t="s">
        <v>163</v>
      </c>
    </row>
    <row r="164" s="15" customFormat="1">
      <c r="A164" s="15"/>
      <c r="B164" s="256"/>
      <c r="C164" s="257"/>
      <c r="D164" s="235" t="s">
        <v>177</v>
      </c>
      <c r="E164" s="258" t="s">
        <v>19</v>
      </c>
      <c r="F164" s="259" t="s">
        <v>210</v>
      </c>
      <c r="G164" s="257"/>
      <c r="H164" s="260">
        <v>44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177</v>
      </c>
      <c r="AU164" s="266" t="s">
        <v>173</v>
      </c>
      <c r="AV164" s="15" t="s">
        <v>172</v>
      </c>
      <c r="AW164" s="15" t="s">
        <v>31</v>
      </c>
      <c r="AX164" s="15" t="s">
        <v>76</v>
      </c>
      <c r="AY164" s="266" t="s">
        <v>163</v>
      </c>
    </row>
    <row r="165" s="12" customFormat="1" ht="20.88" customHeight="1">
      <c r="A165" s="12"/>
      <c r="B165" s="199"/>
      <c r="C165" s="200"/>
      <c r="D165" s="201" t="s">
        <v>68</v>
      </c>
      <c r="E165" s="213" t="s">
        <v>180</v>
      </c>
      <c r="F165" s="213" t="s">
        <v>181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SUM(P166:P177)</f>
        <v>0</v>
      </c>
      <c r="Q165" s="207"/>
      <c r="R165" s="208">
        <f>SUM(R166:R177)</f>
        <v>0</v>
      </c>
      <c r="S165" s="207"/>
      <c r="T165" s="209">
        <f>SUM(T166:T177)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76</v>
      </c>
      <c r="AT165" s="211" t="s">
        <v>68</v>
      </c>
      <c r="AU165" s="211" t="s">
        <v>78</v>
      </c>
      <c r="AY165" s="210" t="s">
        <v>163</v>
      </c>
      <c r="BK165" s="212">
        <f>SUM(BK166:BK177)</f>
        <v>0</v>
      </c>
    </row>
    <row r="166" s="2" customFormat="1" ht="37.8" customHeight="1">
      <c r="A166" s="40"/>
      <c r="B166" s="41"/>
      <c r="C166" s="215" t="s">
        <v>180</v>
      </c>
      <c r="D166" s="215" t="s">
        <v>167</v>
      </c>
      <c r="E166" s="216" t="s">
        <v>182</v>
      </c>
      <c r="F166" s="217" t="s">
        <v>183</v>
      </c>
      <c r="G166" s="218" t="s">
        <v>170</v>
      </c>
      <c r="H166" s="219">
        <v>13.57</v>
      </c>
      <c r="I166" s="220"/>
      <c r="J166" s="221">
        <f>ROUND(I166*H166,2)</f>
        <v>0</v>
      </c>
      <c r="K166" s="217" t="s">
        <v>171</v>
      </c>
      <c r="L166" s="46"/>
      <c r="M166" s="222" t="s">
        <v>19</v>
      </c>
      <c r="N166" s="223" t="s">
        <v>42</v>
      </c>
      <c r="O166" s="87"/>
      <c r="P166" s="224">
        <f>O166*H166</f>
        <v>0</v>
      </c>
      <c r="Q166" s="224">
        <v>0</v>
      </c>
      <c r="R166" s="224">
        <f>Q166*H166</f>
        <v>0</v>
      </c>
      <c r="S166" s="224">
        <v>0</v>
      </c>
      <c r="T166" s="225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26" t="s">
        <v>180</v>
      </c>
      <c r="AT166" s="226" t="s">
        <v>167</v>
      </c>
      <c r="AU166" s="226" t="s">
        <v>173</v>
      </c>
      <c r="AY166" s="19" t="s">
        <v>163</v>
      </c>
      <c r="BE166" s="227">
        <f>IF(N166="základní",J166,0)</f>
        <v>0</v>
      </c>
      <c r="BF166" s="227">
        <f>IF(N166="snížená",J166,0)</f>
        <v>0</v>
      </c>
      <c r="BG166" s="227">
        <f>IF(N166="zákl. přenesená",J166,0)</f>
        <v>0</v>
      </c>
      <c r="BH166" s="227">
        <f>IF(N166="sníž. přenesená",J166,0)</f>
        <v>0</v>
      </c>
      <c r="BI166" s="227">
        <f>IF(N166="nulová",J166,0)</f>
        <v>0</v>
      </c>
      <c r="BJ166" s="19" t="s">
        <v>172</v>
      </c>
      <c r="BK166" s="227">
        <f>ROUND(I166*H166,2)</f>
        <v>0</v>
      </c>
      <c r="BL166" s="19" t="s">
        <v>180</v>
      </c>
      <c r="BM166" s="226" t="s">
        <v>1592</v>
      </c>
    </row>
    <row r="167" s="2" customFormat="1">
      <c r="A167" s="40"/>
      <c r="B167" s="41"/>
      <c r="C167" s="42"/>
      <c r="D167" s="228" t="s">
        <v>175</v>
      </c>
      <c r="E167" s="42"/>
      <c r="F167" s="229" t="s">
        <v>185</v>
      </c>
      <c r="G167" s="42"/>
      <c r="H167" s="42"/>
      <c r="I167" s="230"/>
      <c r="J167" s="42"/>
      <c r="K167" s="42"/>
      <c r="L167" s="46"/>
      <c r="M167" s="231"/>
      <c r="N167" s="232"/>
      <c r="O167" s="87"/>
      <c r="P167" s="87"/>
      <c r="Q167" s="87"/>
      <c r="R167" s="87"/>
      <c r="S167" s="87"/>
      <c r="T167" s="88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175</v>
      </c>
      <c r="AU167" s="19" t="s">
        <v>173</v>
      </c>
    </row>
    <row r="168" s="16" customFormat="1">
      <c r="A168" s="16"/>
      <c r="B168" s="277"/>
      <c r="C168" s="278"/>
      <c r="D168" s="235" t="s">
        <v>177</v>
      </c>
      <c r="E168" s="279" t="s">
        <v>19</v>
      </c>
      <c r="F168" s="280" t="s">
        <v>1593</v>
      </c>
      <c r="G168" s="278"/>
      <c r="H168" s="279" t="s">
        <v>19</v>
      </c>
      <c r="I168" s="281"/>
      <c r="J168" s="278"/>
      <c r="K168" s="278"/>
      <c r="L168" s="282"/>
      <c r="M168" s="283"/>
      <c r="N168" s="284"/>
      <c r="O168" s="284"/>
      <c r="P168" s="284"/>
      <c r="Q168" s="284"/>
      <c r="R168" s="284"/>
      <c r="S168" s="284"/>
      <c r="T168" s="285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86" t="s">
        <v>177</v>
      </c>
      <c r="AU168" s="286" t="s">
        <v>173</v>
      </c>
      <c r="AV168" s="16" t="s">
        <v>76</v>
      </c>
      <c r="AW168" s="16" t="s">
        <v>31</v>
      </c>
      <c r="AX168" s="16" t="s">
        <v>69</v>
      </c>
      <c r="AY168" s="286" t="s">
        <v>163</v>
      </c>
    </row>
    <row r="169" s="13" customFormat="1">
      <c r="A169" s="13"/>
      <c r="B169" s="233"/>
      <c r="C169" s="234"/>
      <c r="D169" s="235" t="s">
        <v>177</v>
      </c>
      <c r="E169" s="236" t="s">
        <v>19</v>
      </c>
      <c r="F169" s="237" t="s">
        <v>1594</v>
      </c>
      <c r="G169" s="234"/>
      <c r="H169" s="238">
        <v>5.1699999999999999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177</v>
      </c>
      <c r="AU169" s="244" t="s">
        <v>173</v>
      </c>
      <c r="AV169" s="13" t="s">
        <v>78</v>
      </c>
      <c r="AW169" s="13" t="s">
        <v>31</v>
      </c>
      <c r="AX169" s="13" t="s">
        <v>69</v>
      </c>
      <c r="AY169" s="244" t="s">
        <v>163</v>
      </c>
    </row>
    <row r="170" s="14" customFormat="1">
      <c r="A170" s="14"/>
      <c r="B170" s="245"/>
      <c r="C170" s="246"/>
      <c r="D170" s="235" t="s">
        <v>177</v>
      </c>
      <c r="E170" s="247" t="s">
        <v>19</v>
      </c>
      <c r="F170" s="248" t="s">
        <v>179</v>
      </c>
      <c r="G170" s="246"/>
      <c r="H170" s="249">
        <v>5.1699999999999999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177</v>
      </c>
      <c r="AU170" s="255" t="s">
        <v>173</v>
      </c>
      <c r="AV170" s="14" t="s">
        <v>173</v>
      </c>
      <c r="AW170" s="14" t="s">
        <v>31</v>
      </c>
      <c r="AX170" s="14" t="s">
        <v>69</v>
      </c>
      <c r="AY170" s="255" t="s">
        <v>163</v>
      </c>
    </row>
    <row r="171" s="13" customFormat="1">
      <c r="A171" s="13"/>
      <c r="B171" s="233"/>
      <c r="C171" s="234"/>
      <c r="D171" s="235" t="s">
        <v>177</v>
      </c>
      <c r="E171" s="236" t="s">
        <v>19</v>
      </c>
      <c r="F171" s="237" t="s">
        <v>1595</v>
      </c>
      <c r="G171" s="234"/>
      <c r="H171" s="238">
        <v>8.4000000000000004</v>
      </c>
      <c r="I171" s="239"/>
      <c r="J171" s="234"/>
      <c r="K171" s="234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177</v>
      </c>
      <c r="AU171" s="244" t="s">
        <v>173</v>
      </c>
      <c r="AV171" s="13" t="s">
        <v>78</v>
      </c>
      <c r="AW171" s="13" t="s">
        <v>31</v>
      </c>
      <c r="AX171" s="13" t="s">
        <v>69</v>
      </c>
      <c r="AY171" s="244" t="s">
        <v>163</v>
      </c>
    </row>
    <row r="172" s="14" customFormat="1">
      <c r="A172" s="14"/>
      <c r="B172" s="245"/>
      <c r="C172" s="246"/>
      <c r="D172" s="235" t="s">
        <v>177</v>
      </c>
      <c r="E172" s="247" t="s">
        <v>19</v>
      </c>
      <c r="F172" s="248" t="s">
        <v>179</v>
      </c>
      <c r="G172" s="246"/>
      <c r="H172" s="249">
        <v>8.4000000000000004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177</v>
      </c>
      <c r="AU172" s="255" t="s">
        <v>173</v>
      </c>
      <c r="AV172" s="14" t="s">
        <v>173</v>
      </c>
      <c r="AW172" s="14" t="s">
        <v>31</v>
      </c>
      <c r="AX172" s="14" t="s">
        <v>69</v>
      </c>
      <c r="AY172" s="255" t="s">
        <v>163</v>
      </c>
    </row>
    <row r="173" s="15" customFormat="1">
      <c r="A173" s="15"/>
      <c r="B173" s="256"/>
      <c r="C173" s="257"/>
      <c r="D173" s="235" t="s">
        <v>177</v>
      </c>
      <c r="E173" s="258" t="s">
        <v>19</v>
      </c>
      <c r="F173" s="259" t="s">
        <v>210</v>
      </c>
      <c r="G173" s="257"/>
      <c r="H173" s="260">
        <v>13.57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177</v>
      </c>
      <c r="AU173" s="266" t="s">
        <v>173</v>
      </c>
      <c r="AV173" s="15" t="s">
        <v>172</v>
      </c>
      <c r="AW173" s="15" t="s">
        <v>31</v>
      </c>
      <c r="AX173" s="15" t="s">
        <v>76</v>
      </c>
      <c r="AY173" s="266" t="s">
        <v>163</v>
      </c>
    </row>
    <row r="174" s="2" customFormat="1" ht="37.8" customHeight="1">
      <c r="A174" s="40"/>
      <c r="B174" s="41"/>
      <c r="C174" s="215" t="s">
        <v>192</v>
      </c>
      <c r="D174" s="215" t="s">
        <v>167</v>
      </c>
      <c r="E174" s="216" t="s">
        <v>187</v>
      </c>
      <c r="F174" s="217" t="s">
        <v>188</v>
      </c>
      <c r="G174" s="218" t="s">
        <v>170</v>
      </c>
      <c r="H174" s="219">
        <v>135.69999999999999</v>
      </c>
      <c r="I174" s="220"/>
      <c r="J174" s="221">
        <f>ROUND(I174*H174,2)</f>
        <v>0</v>
      </c>
      <c r="K174" s="217" t="s">
        <v>171</v>
      </c>
      <c r="L174" s="46"/>
      <c r="M174" s="222" t="s">
        <v>19</v>
      </c>
      <c r="N174" s="223" t="s">
        <v>42</v>
      </c>
      <c r="O174" s="87"/>
      <c r="P174" s="224">
        <f>O174*H174</f>
        <v>0</v>
      </c>
      <c r="Q174" s="224">
        <v>0</v>
      </c>
      <c r="R174" s="224">
        <f>Q174*H174</f>
        <v>0</v>
      </c>
      <c r="S174" s="224">
        <v>0</v>
      </c>
      <c r="T174" s="225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26" t="s">
        <v>172</v>
      </c>
      <c r="AT174" s="226" t="s">
        <v>167</v>
      </c>
      <c r="AU174" s="226" t="s">
        <v>173</v>
      </c>
      <c r="AY174" s="19" t="s">
        <v>163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19" t="s">
        <v>172</v>
      </c>
      <c r="BK174" s="227">
        <f>ROUND(I174*H174,2)</f>
        <v>0</v>
      </c>
      <c r="BL174" s="19" t="s">
        <v>172</v>
      </c>
      <c r="BM174" s="226" t="s">
        <v>1596</v>
      </c>
    </row>
    <row r="175" s="2" customFormat="1">
      <c r="A175" s="40"/>
      <c r="B175" s="41"/>
      <c r="C175" s="42"/>
      <c r="D175" s="228" t="s">
        <v>175</v>
      </c>
      <c r="E175" s="42"/>
      <c r="F175" s="229" t="s">
        <v>190</v>
      </c>
      <c r="G175" s="42"/>
      <c r="H175" s="42"/>
      <c r="I175" s="230"/>
      <c r="J175" s="42"/>
      <c r="K175" s="42"/>
      <c r="L175" s="46"/>
      <c r="M175" s="231"/>
      <c r="N175" s="232"/>
      <c r="O175" s="87"/>
      <c r="P175" s="87"/>
      <c r="Q175" s="87"/>
      <c r="R175" s="87"/>
      <c r="S175" s="87"/>
      <c r="T175" s="88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175</v>
      </c>
      <c r="AU175" s="19" t="s">
        <v>173</v>
      </c>
    </row>
    <row r="176" s="13" customFormat="1">
      <c r="A176" s="13"/>
      <c r="B176" s="233"/>
      <c r="C176" s="234"/>
      <c r="D176" s="235" t="s">
        <v>177</v>
      </c>
      <c r="E176" s="236" t="s">
        <v>19</v>
      </c>
      <c r="F176" s="237" t="s">
        <v>1597</v>
      </c>
      <c r="G176" s="234"/>
      <c r="H176" s="238">
        <v>135.69999999999999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177</v>
      </c>
      <c r="AU176" s="244" t="s">
        <v>173</v>
      </c>
      <c r="AV176" s="13" t="s">
        <v>78</v>
      </c>
      <c r="AW176" s="13" t="s">
        <v>31</v>
      </c>
      <c r="AX176" s="13" t="s">
        <v>69</v>
      </c>
      <c r="AY176" s="244" t="s">
        <v>163</v>
      </c>
    </row>
    <row r="177" s="14" customFormat="1">
      <c r="A177" s="14"/>
      <c r="B177" s="245"/>
      <c r="C177" s="246"/>
      <c r="D177" s="235" t="s">
        <v>177</v>
      </c>
      <c r="E177" s="247" t="s">
        <v>19</v>
      </c>
      <c r="F177" s="248" t="s">
        <v>179</v>
      </c>
      <c r="G177" s="246"/>
      <c r="H177" s="249">
        <v>135.69999999999999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177</v>
      </c>
      <c r="AU177" s="255" t="s">
        <v>173</v>
      </c>
      <c r="AV177" s="14" t="s">
        <v>173</v>
      </c>
      <c r="AW177" s="14" t="s">
        <v>31</v>
      </c>
      <c r="AX177" s="14" t="s">
        <v>76</v>
      </c>
      <c r="AY177" s="255" t="s">
        <v>163</v>
      </c>
    </row>
    <row r="178" s="12" customFormat="1" ht="20.88" customHeight="1">
      <c r="A178" s="12"/>
      <c r="B178" s="199"/>
      <c r="C178" s="200"/>
      <c r="D178" s="201" t="s">
        <v>68</v>
      </c>
      <c r="E178" s="213" t="s">
        <v>192</v>
      </c>
      <c r="F178" s="213" t="s">
        <v>193</v>
      </c>
      <c r="G178" s="200"/>
      <c r="H178" s="200"/>
      <c r="I178" s="203"/>
      <c r="J178" s="214">
        <f>BK178</f>
        <v>0</v>
      </c>
      <c r="K178" s="200"/>
      <c r="L178" s="205"/>
      <c r="M178" s="206"/>
      <c r="N178" s="207"/>
      <c r="O178" s="207"/>
      <c r="P178" s="208">
        <f>SUM(P179:P214)</f>
        <v>0</v>
      </c>
      <c r="Q178" s="207"/>
      <c r="R178" s="208">
        <f>SUM(R179:R214)</f>
        <v>45.756</v>
      </c>
      <c r="S178" s="207"/>
      <c r="T178" s="209">
        <f>SUM(T179:T214)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210" t="s">
        <v>76</v>
      </c>
      <c r="AT178" s="211" t="s">
        <v>68</v>
      </c>
      <c r="AU178" s="211" t="s">
        <v>78</v>
      </c>
      <c r="AY178" s="210" t="s">
        <v>163</v>
      </c>
      <c r="BK178" s="212">
        <f>SUM(BK179:BK214)</f>
        <v>0</v>
      </c>
    </row>
    <row r="179" s="2" customFormat="1" ht="24.15" customHeight="1">
      <c r="A179" s="40"/>
      <c r="B179" s="41"/>
      <c r="C179" s="215" t="s">
        <v>292</v>
      </c>
      <c r="D179" s="215" t="s">
        <v>167</v>
      </c>
      <c r="E179" s="216" t="s">
        <v>194</v>
      </c>
      <c r="F179" s="217" t="s">
        <v>195</v>
      </c>
      <c r="G179" s="218" t="s">
        <v>170</v>
      </c>
      <c r="H179" s="219">
        <v>13.57</v>
      </c>
      <c r="I179" s="220"/>
      <c r="J179" s="221">
        <f>ROUND(I179*H179,2)</f>
        <v>0</v>
      </c>
      <c r="K179" s="217" t="s">
        <v>171</v>
      </c>
      <c r="L179" s="46"/>
      <c r="M179" s="222" t="s">
        <v>19</v>
      </c>
      <c r="N179" s="223" t="s">
        <v>42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26" t="s">
        <v>172</v>
      </c>
      <c r="AT179" s="226" t="s">
        <v>167</v>
      </c>
      <c r="AU179" s="226" t="s">
        <v>173</v>
      </c>
      <c r="AY179" s="19" t="s">
        <v>163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19" t="s">
        <v>172</v>
      </c>
      <c r="BK179" s="227">
        <f>ROUND(I179*H179,2)</f>
        <v>0</v>
      </c>
      <c r="BL179" s="19" t="s">
        <v>172</v>
      </c>
      <c r="BM179" s="226" t="s">
        <v>1598</v>
      </c>
    </row>
    <row r="180" s="2" customFormat="1">
      <c r="A180" s="40"/>
      <c r="B180" s="41"/>
      <c r="C180" s="42"/>
      <c r="D180" s="228" t="s">
        <v>175</v>
      </c>
      <c r="E180" s="42"/>
      <c r="F180" s="229" t="s">
        <v>197</v>
      </c>
      <c r="G180" s="42"/>
      <c r="H180" s="42"/>
      <c r="I180" s="230"/>
      <c r="J180" s="42"/>
      <c r="K180" s="42"/>
      <c r="L180" s="46"/>
      <c r="M180" s="231"/>
      <c r="N180" s="232"/>
      <c r="O180" s="87"/>
      <c r="P180" s="87"/>
      <c r="Q180" s="87"/>
      <c r="R180" s="87"/>
      <c r="S180" s="87"/>
      <c r="T180" s="88"/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T180" s="19" t="s">
        <v>175</v>
      </c>
      <c r="AU180" s="19" t="s">
        <v>173</v>
      </c>
    </row>
    <row r="181" s="13" customFormat="1">
      <c r="A181" s="13"/>
      <c r="B181" s="233"/>
      <c r="C181" s="234"/>
      <c r="D181" s="235" t="s">
        <v>177</v>
      </c>
      <c r="E181" s="236" t="s">
        <v>19</v>
      </c>
      <c r="F181" s="237" t="s">
        <v>1599</v>
      </c>
      <c r="G181" s="234"/>
      <c r="H181" s="238">
        <v>13.57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177</v>
      </c>
      <c r="AU181" s="244" t="s">
        <v>173</v>
      </c>
      <c r="AV181" s="13" t="s">
        <v>78</v>
      </c>
      <c r="AW181" s="13" t="s">
        <v>31</v>
      </c>
      <c r="AX181" s="13" t="s">
        <v>69</v>
      </c>
      <c r="AY181" s="244" t="s">
        <v>163</v>
      </c>
    </row>
    <row r="182" s="14" customFormat="1">
      <c r="A182" s="14"/>
      <c r="B182" s="245"/>
      <c r="C182" s="246"/>
      <c r="D182" s="235" t="s">
        <v>177</v>
      </c>
      <c r="E182" s="247" t="s">
        <v>19</v>
      </c>
      <c r="F182" s="248" t="s">
        <v>179</v>
      </c>
      <c r="G182" s="246"/>
      <c r="H182" s="249">
        <v>13.57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177</v>
      </c>
      <c r="AU182" s="255" t="s">
        <v>173</v>
      </c>
      <c r="AV182" s="14" t="s">
        <v>173</v>
      </c>
      <c r="AW182" s="14" t="s">
        <v>31</v>
      </c>
      <c r="AX182" s="14" t="s">
        <v>76</v>
      </c>
      <c r="AY182" s="255" t="s">
        <v>163</v>
      </c>
    </row>
    <row r="183" s="2" customFormat="1" ht="24.15" customHeight="1">
      <c r="A183" s="40"/>
      <c r="B183" s="41"/>
      <c r="C183" s="215" t="s">
        <v>297</v>
      </c>
      <c r="D183" s="215" t="s">
        <v>167</v>
      </c>
      <c r="E183" s="216" t="s">
        <v>199</v>
      </c>
      <c r="F183" s="217" t="s">
        <v>200</v>
      </c>
      <c r="G183" s="218" t="s">
        <v>201</v>
      </c>
      <c r="H183" s="219">
        <v>24.425999999999998</v>
      </c>
      <c r="I183" s="220"/>
      <c r="J183" s="221">
        <f>ROUND(I183*H183,2)</f>
        <v>0</v>
      </c>
      <c r="K183" s="217" t="s">
        <v>171</v>
      </c>
      <c r="L183" s="46"/>
      <c r="M183" s="222" t="s">
        <v>19</v>
      </c>
      <c r="N183" s="223" t="s">
        <v>42</v>
      </c>
      <c r="O183" s="87"/>
      <c r="P183" s="224">
        <f>O183*H183</f>
        <v>0</v>
      </c>
      <c r="Q183" s="224">
        <v>0</v>
      </c>
      <c r="R183" s="224">
        <f>Q183*H183</f>
        <v>0</v>
      </c>
      <c r="S183" s="224">
        <v>0</v>
      </c>
      <c r="T183" s="225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26" t="s">
        <v>172</v>
      </c>
      <c r="AT183" s="226" t="s">
        <v>167</v>
      </c>
      <c r="AU183" s="226" t="s">
        <v>173</v>
      </c>
      <c r="AY183" s="19" t="s">
        <v>163</v>
      </c>
      <c r="BE183" s="227">
        <f>IF(N183="základní",J183,0)</f>
        <v>0</v>
      </c>
      <c r="BF183" s="227">
        <f>IF(N183="snížená",J183,0)</f>
        <v>0</v>
      </c>
      <c r="BG183" s="227">
        <f>IF(N183="zákl. přenesená",J183,0)</f>
        <v>0</v>
      </c>
      <c r="BH183" s="227">
        <f>IF(N183="sníž. přenesená",J183,0)</f>
        <v>0</v>
      </c>
      <c r="BI183" s="227">
        <f>IF(N183="nulová",J183,0)</f>
        <v>0</v>
      </c>
      <c r="BJ183" s="19" t="s">
        <v>172</v>
      </c>
      <c r="BK183" s="227">
        <f>ROUND(I183*H183,2)</f>
        <v>0</v>
      </c>
      <c r="BL183" s="19" t="s">
        <v>172</v>
      </c>
      <c r="BM183" s="226" t="s">
        <v>1600</v>
      </c>
    </row>
    <row r="184" s="2" customFormat="1">
      <c r="A184" s="40"/>
      <c r="B184" s="41"/>
      <c r="C184" s="42"/>
      <c r="D184" s="228" t="s">
        <v>175</v>
      </c>
      <c r="E184" s="42"/>
      <c r="F184" s="229" t="s">
        <v>203</v>
      </c>
      <c r="G184" s="42"/>
      <c r="H184" s="42"/>
      <c r="I184" s="230"/>
      <c r="J184" s="42"/>
      <c r="K184" s="42"/>
      <c r="L184" s="46"/>
      <c r="M184" s="231"/>
      <c r="N184" s="232"/>
      <c r="O184" s="87"/>
      <c r="P184" s="87"/>
      <c r="Q184" s="87"/>
      <c r="R184" s="87"/>
      <c r="S184" s="87"/>
      <c r="T184" s="88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175</v>
      </c>
      <c r="AU184" s="19" t="s">
        <v>173</v>
      </c>
    </row>
    <row r="185" s="13" customFormat="1">
      <c r="A185" s="13"/>
      <c r="B185" s="233"/>
      <c r="C185" s="234"/>
      <c r="D185" s="235" t="s">
        <v>177</v>
      </c>
      <c r="E185" s="236" t="s">
        <v>19</v>
      </c>
      <c r="F185" s="237" t="s">
        <v>1601</v>
      </c>
      <c r="G185" s="234"/>
      <c r="H185" s="238">
        <v>24.425999999999998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177</v>
      </c>
      <c r="AU185" s="244" t="s">
        <v>173</v>
      </c>
      <c r="AV185" s="13" t="s">
        <v>78</v>
      </c>
      <c r="AW185" s="13" t="s">
        <v>31</v>
      </c>
      <c r="AX185" s="13" t="s">
        <v>76</v>
      </c>
      <c r="AY185" s="244" t="s">
        <v>163</v>
      </c>
    </row>
    <row r="186" s="2" customFormat="1" ht="24.15" customHeight="1">
      <c r="A186" s="40"/>
      <c r="B186" s="41"/>
      <c r="C186" s="215" t="s">
        <v>303</v>
      </c>
      <c r="D186" s="215" t="s">
        <v>167</v>
      </c>
      <c r="E186" s="216" t="s">
        <v>1043</v>
      </c>
      <c r="F186" s="217" t="s">
        <v>1044</v>
      </c>
      <c r="G186" s="218" t="s">
        <v>170</v>
      </c>
      <c r="H186" s="219">
        <v>25.23</v>
      </c>
      <c r="I186" s="220"/>
      <c r="J186" s="221">
        <f>ROUND(I186*H186,2)</f>
        <v>0</v>
      </c>
      <c r="K186" s="217" t="s">
        <v>171</v>
      </c>
      <c r="L186" s="46"/>
      <c r="M186" s="222" t="s">
        <v>19</v>
      </c>
      <c r="N186" s="223" t="s">
        <v>42</v>
      </c>
      <c r="O186" s="87"/>
      <c r="P186" s="224">
        <f>O186*H186</f>
        <v>0</v>
      </c>
      <c r="Q186" s="224">
        <v>0</v>
      </c>
      <c r="R186" s="224">
        <f>Q186*H186</f>
        <v>0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172</v>
      </c>
      <c r="AT186" s="226" t="s">
        <v>167</v>
      </c>
      <c r="AU186" s="226" t="s">
        <v>173</v>
      </c>
      <c r="AY186" s="19" t="s">
        <v>163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172</v>
      </c>
      <c r="BK186" s="227">
        <f>ROUND(I186*H186,2)</f>
        <v>0</v>
      </c>
      <c r="BL186" s="19" t="s">
        <v>172</v>
      </c>
      <c r="BM186" s="226" t="s">
        <v>1602</v>
      </c>
    </row>
    <row r="187" s="2" customFormat="1">
      <c r="A187" s="40"/>
      <c r="B187" s="41"/>
      <c r="C187" s="42"/>
      <c r="D187" s="228" t="s">
        <v>175</v>
      </c>
      <c r="E187" s="42"/>
      <c r="F187" s="229" t="s">
        <v>1046</v>
      </c>
      <c r="G187" s="42"/>
      <c r="H187" s="42"/>
      <c r="I187" s="230"/>
      <c r="J187" s="42"/>
      <c r="K187" s="42"/>
      <c r="L187" s="46"/>
      <c r="M187" s="231"/>
      <c r="N187" s="232"/>
      <c r="O187" s="87"/>
      <c r="P187" s="87"/>
      <c r="Q187" s="87"/>
      <c r="R187" s="87"/>
      <c r="S187" s="87"/>
      <c r="T187" s="88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175</v>
      </c>
      <c r="AU187" s="19" t="s">
        <v>173</v>
      </c>
    </row>
    <row r="188" s="16" customFormat="1">
      <c r="A188" s="16"/>
      <c r="B188" s="277"/>
      <c r="C188" s="278"/>
      <c r="D188" s="235" t="s">
        <v>177</v>
      </c>
      <c r="E188" s="279" t="s">
        <v>19</v>
      </c>
      <c r="F188" s="280" t="s">
        <v>1603</v>
      </c>
      <c r="G188" s="278"/>
      <c r="H188" s="279" t="s">
        <v>19</v>
      </c>
      <c r="I188" s="281"/>
      <c r="J188" s="278"/>
      <c r="K188" s="278"/>
      <c r="L188" s="282"/>
      <c r="M188" s="283"/>
      <c r="N188" s="284"/>
      <c r="O188" s="284"/>
      <c r="P188" s="284"/>
      <c r="Q188" s="284"/>
      <c r="R188" s="284"/>
      <c r="S188" s="284"/>
      <c r="T188" s="285"/>
      <c r="U188" s="16"/>
      <c r="V188" s="16"/>
      <c r="W188" s="16"/>
      <c r="X188" s="16"/>
      <c r="Y188" s="16"/>
      <c r="Z188" s="16"/>
      <c r="AA188" s="16"/>
      <c r="AB188" s="16"/>
      <c r="AC188" s="16"/>
      <c r="AD188" s="16"/>
      <c r="AE188" s="16"/>
      <c r="AT188" s="286" t="s">
        <v>177</v>
      </c>
      <c r="AU188" s="286" t="s">
        <v>173</v>
      </c>
      <c r="AV188" s="16" t="s">
        <v>76</v>
      </c>
      <c r="AW188" s="16" t="s">
        <v>31</v>
      </c>
      <c r="AX188" s="16" t="s">
        <v>69</v>
      </c>
      <c r="AY188" s="286" t="s">
        <v>163</v>
      </c>
    </row>
    <row r="189" s="16" customFormat="1">
      <c r="A189" s="16"/>
      <c r="B189" s="277"/>
      <c r="C189" s="278"/>
      <c r="D189" s="235" t="s">
        <v>177</v>
      </c>
      <c r="E189" s="279" t="s">
        <v>19</v>
      </c>
      <c r="F189" s="280" t="s">
        <v>1604</v>
      </c>
      <c r="G189" s="278"/>
      <c r="H189" s="279" t="s">
        <v>19</v>
      </c>
      <c r="I189" s="281"/>
      <c r="J189" s="278"/>
      <c r="K189" s="278"/>
      <c r="L189" s="282"/>
      <c r="M189" s="283"/>
      <c r="N189" s="284"/>
      <c r="O189" s="284"/>
      <c r="P189" s="284"/>
      <c r="Q189" s="284"/>
      <c r="R189" s="284"/>
      <c r="S189" s="284"/>
      <c r="T189" s="285"/>
      <c r="U189" s="16"/>
      <c r="V189" s="16"/>
      <c r="W189" s="16"/>
      <c r="X189" s="16"/>
      <c r="Y189" s="16"/>
      <c r="Z189" s="16"/>
      <c r="AA189" s="16"/>
      <c r="AB189" s="16"/>
      <c r="AC189" s="16"/>
      <c r="AD189" s="16"/>
      <c r="AE189" s="16"/>
      <c r="AT189" s="286" t="s">
        <v>177</v>
      </c>
      <c r="AU189" s="286" t="s">
        <v>173</v>
      </c>
      <c r="AV189" s="16" t="s">
        <v>76</v>
      </c>
      <c r="AW189" s="16" t="s">
        <v>31</v>
      </c>
      <c r="AX189" s="16" t="s">
        <v>69</v>
      </c>
      <c r="AY189" s="286" t="s">
        <v>163</v>
      </c>
    </row>
    <row r="190" s="13" customFormat="1">
      <c r="A190" s="13"/>
      <c r="B190" s="233"/>
      <c r="C190" s="234"/>
      <c r="D190" s="235" t="s">
        <v>177</v>
      </c>
      <c r="E190" s="236" t="s">
        <v>19</v>
      </c>
      <c r="F190" s="237" t="s">
        <v>1605</v>
      </c>
      <c r="G190" s="234"/>
      <c r="H190" s="238">
        <v>16.829999999999998</v>
      </c>
      <c r="I190" s="239"/>
      <c r="J190" s="234"/>
      <c r="K190" s="234"/>
      <c r="L190" s="240"/>
      <c r="M190" s="241"/>
      <c r="N190" s="242"/>
      <c r="O190" s="242"/>
      <c r="P190" s="242"/>
      <c r="Q190" s="242"/>
      <c r="R190" s="242"/>
      <c r="S190" s="242"/>
      <c r="T190" s="243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4" t="s">
        <v>177</v>
      </c>
      <c r="AU190" s="244" t="s">
        <v>173</v>
      </c>
      <c r="AV190" s="13" t="s">
        <v>78</v>
      </c>
      <c r="AW190" s="13" t="s">
        <v>31</v>
      </c>
      <c r="AX190" s="13" t="s">
        <v>69</v>
      </c>
      <c r="AY190" s="244" t="s">
        <v>163</v>
      </c>
    </row>
    <row r="191" s="14" customFormat="1">
      <c r="A191" s="14"/>
      <c r="B191" s="245"/>
      <c r="C191" s="246"/>
      <c r="D191" s="235" t="s">
        <v>177</v>
      </c>
      <c r="E191" s="247" t="s">
        <v>19</v>
      </c>
      <c r="F191" s="248" t="s">
        <v>179</v>
      </c>
      <c r="G191" s="246"/>
      <c r="H191" s="249">
        <v>16.829999999999998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177</v>
      </c>
      <c r="AU191" s="255" t="s">
        <v>173</v>
      </c>
      <c r="AV191" s="14" t="s">
        <v>173</v>
      </c>
      <c r="AW191" s="14" t="s">
        <v>31</v>
      </c>
      <c r="AX191" s="14" t="s">
        <v>69</v>
      </c>
      <c r="AY191" s="255" t="s">
        <v>163</v>
      </c>
    </row>
    <row r="192" s="13" customFormat="1">
      <c r="A192" s="13"/>
      <c r="B192" s="233"/>
      <c r="C192" s="234"/>
      <c r="D192" s="235" t="s">
        <v>177</v>
      </c>
      <c r="E192" s="236" t="s">
        <v>19</v>
      </c>
      <c r="F192" s="237" t="s">
        <v>1606</v>
      </c>
      <c r="G192" s="234"/>
      <c r="H192" s="238">
        <v>8.4000000000000004</v>
      </c>
      <c r="I192" s="239"/>
      <c r="J192" s="234"/>
      <c r="K192" s="234"/>
      <c r="L192" s="240"/>
      <c r="M192" s="241"/>
      <c r="N192" s="242"/>
      <c r="O192" s="242"/>
      <c r="P192" s="242"/>
      <c r="Q192" s="242"/>
      <c r="R192" s="242"/>
      <c r="S192" s="242"/>
      <c r="T192" s="24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4" t="s">
        <v>177</v>
      </c>
      <c r="AU192" s="244" t="s">
        <v>173</v>
      </c>
      <c r="AV192" s="13" t="s">
        <v>78</v>
      </c>
      <c r="AW192" s="13" t="s">
        <v>31</v>
      </c>
      <c r="AX192" s="13" t="s">
        <v>69</v>
      </c>
      <c r="AY192" s="244" t="s">
        <v>163</v>
      </c>
    </row>
    <row r="193" s="14" customFormat="1">
      <c r="A193" s="14"/>
      <c r="B193" s="245"/>
      <c r="C193" s="246"/>
      <c r="D193" s="235" t="s">
        <v>177</v>
      </c>
      <c r="E193" s="247" t="s">
        <v>19</v>
      </c>
      <c r="F193" s="248" t="s">
        <v>179</v>
      </c>
      <c r="G193" s="246"/>
      <c r="H193" s="249">
        <v>8.4000000000000004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177</v>
      </c>
      <c r="AU193" s="255" t="s">
        <v>173</v>
      </c>
      <c r="AV193" s="14" t="s">
        <v>173</v>
      </c>
      <c r="AW193" s="14" t="s">
        <v>31</v>
      </c>
      <c r="AX193" s="14" t="s">
        <v>69</v>
      </c>
      <c r="AY193" s="255" t="s">
        <v>163</v>
      </c>
    </row>
    <row r="194" s="15" customFormat="1">
      <c r="A194" s="15"/>
      <c r="B194" s="256"/>
      <c r="C194" s="257"/>
      <c r="D194" s="235" t="s">
        <v>177</v>
      </c>
      <c r="E194" s="258" t="s">
        <v>19</v>
      </c>
      <c r="F194" s="259" t="s">
        <v>210</v>
      </c>
      <c r="G194" s="257"/>
      <c r="H194" s="260">
        <v>25.229999999999997</v>
      </c>
      <c r="I194" s="261"/>
      <c r="J194" s="257"/>
      <c r="K194" s="257"/>
      <c r="L194" s="262"/>
      <c r="M194" s="263"/>
      <c r="N194" s="264"/>
      <c r="O194" s="264"/>
      <c r="P194" s="264"/>
      <c r="Q194" s="264"/>
      <c r="R194" s="264"/>
      <c r="S194" s="264"/>
      <c r="T194" s="265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6" t="s">
        <v>177</v>
      </c>
      <c r="AU194" s="266" t="s">
        <v>173</v>
      </c>
      <c r="AV194" s="15" t="s">
        <v>172</v>
      </c>
      <c r="AW194" s="15" t="s">
        <v>31</v>
      </c>
      <c r="AX194" s="15" t="s">
        <v>76</v>
      </c>
      <c r="AY194" s="266" t="s">
        <v>163</v>
      </c>
    </row>
    <row r="195" s="2" customFormat="1" ht="16.5" customHeight="1">
      <c r="A195" s="40"/>
      <c r="B195" s="41"/>
      <c r="C195" s="267" t="s">
        <v>7</v>
      </c>
      <c r="D195" s="267" t="s">
        <v>212</v>
      </c>
      <c r="E195" s="268" t="s">
        <v>1607</v>
      </c>
      <c r="F195" s="269" t="s">
        <v>1608</v>
      </c>
      <c r="G195" s="270" t="s">
        <v>201</v>
      </c>
      <c r="H195" s="271">
        <v>7.5</v>
      </c>
      <c r="I195" s="272"/>
      <c r="J195" s="273">
        <f>ROUND(I195*H195,2)</f>
        <v>0</v>
      </c>
      <c r="K195" s="269" t="s">
        <v>171</v>
      </c>
      <c r="L195" s="274"/>
      <c r="M195" s="275" t="s">
        <v>19</v>
      </c>
      <c r="N195" s="276" t="s">
        <v>42</v>
      </c>
      <c r="O195" s="87"/>
      <c r="P195" s="224">
        <f>O195*H195</f>
        <v>0</v>
      </c>
      <c r="Q195" s="224">
        <v>1</v>
      </c>
      <c r="R195" s="224">
        <f>Q195*H195</f>
        <v>7.5</v>
      </c>
      <c r="S195" s="224">
        <v>0</v>
      </c>
      <c r="T195" s="225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26" t="s">
        <v>215</v>
      </c>
      <c r="AT195" s="226" t="s">
        <v>212</v>
      </c>
      <c r="AU195" s="226" t="s">
        <v>173</v>
      </c>
      <c r="AY195" s="19" t="s">
        <v>163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19" t="s">
        <v>172</v>
      </c>
      <c r="BK195" s="227">
        <f>ROUND(I195*H195,2)</f>
        <v>0</v>
      </c>
      <c r="BL195" s="19" t="s">
        <v>172</v>
      </c>
      <c r="BM195" s="226" t="s">
        <v>1609</v>
      </c>
    </row>
    <row r="196" s="13" customFormat="1">
      <c r="A196" s="13"/>
      <c r="B196" s="233"/>
      <c r="C196" s="234"/>
      <c r="D196" s="235" t="s">
        <v>177</v>
      </c>
      <c r="E196" s="236" t="s">
        <v>19</v>
      </c>
      <c r="F196" s="237" t="s">
        <v>1610</v>
      </c>
      <c r="G196" s="234"/>
      <c r="H196" s="238">
        <v>4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177</v>
      </c>
      <c r="AU196" s="244" t="s">
        <v>173</v>
      </c>
      <c r="AV196" s="13" t="s">
        <v>78</v>
      </c>
      <c r="AW196" s="13" t="s">
        <v>31</v>
      </c>
      <c r="AX196" s="13" t="s">
        <v>69</v>
      </c>
      <c r="AY196" s="244" t="s">
        <v>163</v>
      </c>
    </row>
    <row r="197" s="14" customFormat="1">
      <c r="A197" s="14"/>
      <c r="B197" s="245"/>
      <c r="C197" s="246"/>
      <c r="D197" s="235" t="s">
        <v>177</v>
      </c>
      <c r="E197" s="247" t="s">
        <v>19</v>
      </c>
      <c r="F197" s="248" t="s">
        <v>179</v>
      </c>
      <c r="G197" s="246"/>
      <c r="H197" s="249">
        <v>4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177</v>
      </c>
      <c r="AU197" s="255" t="s">
        <v>173</v>
      </c>
      <c r="AV197" s="14" t="s">
        <v>173</v>
      </c>
      <c r="AW197" s="14" t="s">
        <v>31</v>
      </c>
      <c r="AX197" s="14" t="s">
        <v>69</v>
      </c>
      <c r="AY197" s="255" t="s">
        <v>163</v>
      </c>
    </row>
    <row r="198" s="13" customFormat="1">
      <c r="A198" s="13"/>
      <c r="B198" s="233"/>
      <c r="C198" s="234"/>
      <c r="D198" s="235" t="s">
        <v>177</v>
      </c>
      <c r="E198" s="236" t="s">
        <v>19</v>
      </c>
      <c r="F198" s="237" t="s">
        <v>1611</v>
      </c>
      <c r="G198" s="234"/>
      <c r="H198" s="238">
        <v>-0.25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177</v>
      </c>
      <c r="AU198" s="244" t="s">
        <v>173</v>
      </c>
      <c r="AV198" s="13" t="s">
        <v>78</v>
      </c>
      <c r="AW198" s="13" t="s">
        <v>31</v>
      </c>
      <c r="AX198" s="13" t="s">
        <v>69</v>
      </c>
      <c r="AY198" s="244" t="s">
        <v>163</v>
      </c>
    </row>
    <row r="199" s="14" customFormat="1">
      <c r="A199" s="14"/>
      <c r="B199" s="245"/>
      <c r="C199" s="246"/>
      <c r="D199" s="235" t="s">
        <v>177</v>
      </c>
      <c r="E199" s="247" t="s">
        <v>19</v>
      </c>
      <c r="F199" s="248" t="s">
        <v>179</v>
      </c>
      <c r="G199" s="246"/>
      <c r="H199" s="249">
        <v>-0.25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177</v>
      </c>
      <c r="AU199" s="255" t="s">
        <v>173</v>
      </c>
      <c r="AV199" s="14" t="s">
        <v>173</v>
      </c>
      <c r="AW199" s="14" t="s">
        <v>31</v>
      </c>
      <c r="AX199" s="14" t="s">
        <v>69</v>
      </c>
      <c r="AY199" s="255" t="s">
        <v>163</v>
      </c>
    </row>
    <row r="200" s="15" customFormat="1">
      <c r="A200" s="15"/>
      <c r="B200" s="256"/>
      <c r="C200" s="257"/>
      <c r="D200" s="235" t="s">
        <v>177</v>
      </c>
      <c r="E200" s="258" t="s">
        <v>19</v>
      </c>
      <c r="F200" s="259" t="s">
        <v>210</v>
      </c>
      <c r="G200" s="257"/>
      <c r="H200" s="260">
        <v>3.75</v>
      </c>
      <c r="I200" s="261"/>
      <c r="J200" s="257"/>
      <c r="K200" s="257"/>
      <c r="L200" s="262"/>
      <c r="M200" s="263"/>
      <c r="N200" s="264"/>
      <c r="O200" s="264"/>
      <c r="P200" s="264"/>
      <c r="Q200" s="264"/>
      <c r="R200" s="264"/>
      <c r="S200" s="264"/>
      <c r="T200" s="265"/>
      <c r="U200" s="15"/>
      <c r="V200" s="15"/>
      <c r="W200" s="15"/>
      <c r="X200" s="15"/>
      <c r="Y200" s="15"/>
      <c r="Z200" s="15"/>
      <c r="AA200" s="15"/>
      <c r="AB200" s="15"/>
      <c r="AC200" s="15"/>
      <c r="AD200" s="15"/>
      <c r="AE200" s="15"/>
      <c r="AT200" s="266" t="s">
        <v>177</v>
      </c>
      <c r="AU200" s="266" t="s">
        <v>173</v>
      </c>
      <c r="AV200" s="15" t="s">
        <v>172</v>
      </c>
      <c r="AW200" s="15" t="s">
        <v>31</v>
      </c>
      <c r="AX200" s="15" t="s">
        <v>69</v>
      </c>
      <c r="AY200" s="266" t="s">
        <v>163</v>
      </c>
    </row>
    <row r="201" s="13" customFormat="1">
      <c r="A201" s="13"/>
      <c r="B201" s="233"/>
      <c r="C201" s="234"/>
      <c r="D201" s="235" t="s">
        <v>177</v>
      </c>
      <c r="E201" s="236" t="s">
        <v>19</v>
      </c>
      <c r="F201" s="237" t="s">
        <v>1612</v>
      </c>
      <c r="G201" s="234"/>
      <c r="H201" s="238">
        <v>7.5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177</v>
      </c>
      <c r="AU201" s="244" t="s">
        <v>173</v>
      </c>
      <c r="AV201" s="13" t="s">
        <v>78</v>
      </c>
      <c r="AW201" s="13" t="s">
        <v>31</v>
      </c>
      <c r="AX201" s="13" t="s">
        <v>76</v>
      </c>
      <c r="AY201" s="244" t="s">
        <v>163</v>
      </c>
    </row>
    <row r="202" s="2" customFormat="1" ht="16.5" customHeight="1">
      <c r="A202" s="40"/>
      <c r="B202" s="41"/>
      <c r="C202" s="267" t="s">
        <v>317</v>
      </c>
      <c r="D202" s="267" t="s">
        <v>212</v>
      </c>
      <c r="E202" s="268" t="s">
        <v>1613</v>
      </c>
      <c r="F202" s="269" t="s">
        <v>1614</v>
      </c>
      <c r="G202" s="270" t="s">
        <v>201</v>
      </c>
      <c r="H202" s="271">
        <v>26.16</v>
      </c>
      <c r="I202" s="272"/>
      <c r="J202" s="273">
        <f>ROUND(I202*H202,2)</f>
        <v>0</v>
      </c>
      <c r="K202" s="269" t="s">
        <v>171</v>
      </c>
      <c r="L202" s="274"/>
      <c r="M202" s="275" t="s">
        <v>19</v>
      </c>
      <c r="N202" s="276" t="s">
        <v>42</v>
      </c>
      <c r="O202" s="87"/>
      <c r="P202" s="224">
        <f>O202*H202</f>
        <v>0</v>
      </c>
      <c r="Q202" s="224">
        <v>1</v>
      </c>
      <c r="R202" s="224">
        <f>Q202*H202</f>
        <v>26.16</v>
      </c>
      <c r="S202" s="224">
        <v>0</v>
      </c>
      <c r="T202" s="225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26" t="s">
        <v>215</v>
      </c>
      <c r="AT202" s="226" t="s">
        <v>212</v>
      </c>
      <c r="AU202" s="226" t="s">
        <v>173</v>
      </c>
      <c r="AY202" s="19" t="s">
        <v>163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19" t="s">
        <v>172</v>
      </c>
      <c r="BK202" s="227">
        <f>ROUND(I202*H202,2)</f>
        <v>0</v>
      </c>
      <c r="BL202" s="19" t="s">
        <v>172</v>
      </c>
      <c r="BM202" s="226" t="s">
        <v>1615</v>
      </c>
    </row>
    <row r="203" s="13" customFormat="1">
      <c r="A203" s="13"/>
      <c r="B203" s="233"/>
      <c r="C203" s="234"/>
      <c r="D203" s="235" t="s">
        <v>177</v>
      </c>
      <c r="E203" s="236" t="s">
        <v>19</v>
      </c>
      <c r="F203" s="237" t="s">
        <v>1616</v>
      </c>
      <c r="G203" s="234"/>
      <c r="H203" s="238">
        <v>16.829999999999998</v>
      </c>
      <c r="I203" s="239"/>
      <c r="J203" s="234"/>
      <c r="K203" s="234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177</v>
      </c>
      <c r="AU203" s="244" t="s">
        <v>173</v>
      </c>
      <c r="AV203" s="13" t="s">
        <v>78</v>
      </c>
      <c r="AW203" s="13" t="s">
        <v>31</v>
      </c>
      <c r="AX203" s="13" t="s">
        <v>69</v>
      </c>
      <c r="AY203" s="244" t="s">
        <v>163</v>
      </c>
    </row>
    <row r="204" s="14" customFormat="1">
      <c r="A204" s="14"/>
      <c r="B204" s="245"/>
      <c r="C204" s="246"/>
      <c r="D204" s="235" t="s">
        <v>177</v>
      </c>
      <c r="E204" s="247" t="s">
        <v>19</v>
      </c>
      <c r="F204" s="248" t="s">
        <v>179</v>
      </c>
      <c r="G204" s="246"/>
      <c r="H204" s="249">
        <v>16.829999999999998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177</v>
      </c>
      <c r="AU204" s="255" t="s">
        <v>173</v>
      </c>
      <c r="AV204" s="14" t="s">
        <v>173</v>
      </c>
      <c r="AW204" s="14" t="s">
        <v>31</v>
      </c>
      <c r="AX204" s="14" t="s">
        <v>69</v>
      </c>
      <c r="AY204" s="255" t="s">
        <v>163</v>
      </c>
    </row>
    <row r="205" s="13" customFormat="1">
      <c r="A205" s="13"/>
      <c r="B205" s="233"/>
      <c r="C205" s="234"/>
      <c r="D205" s="235" t="s">
        <v>177</v>
      </c>
      <c r="E205" s="236" t="s">
        <v>19</v>
      </c>
      <c r="F205" s="237" t="s">
        <v>1617</v>
      </c>
      <c r="G205" s="234"/>
      <c r="H205" s="238">
        <v>-3.75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177</v>
      </c>
      <c r="AU205" s="244" t="s">
        <v>173</v>
      </c>
      <c r="AV205" s="13" t="s">
        <v>78</v>
      </c>
      <c r="AW205" s="13" t="s">
        <v>31</v>
      </c>
      <c r="AX205" s="13" t="s">
        <v>69</v>
      </c>
      <c r="AY205" s="244" t="s">
        <v>163</v>
      </c>
    </row>
    <row r="206" s="14" customFormat="1">
      <c r="A206" s="14"/>
      <c r="B206" s="245"/>
      <c r="C206" s="246"/>
      <c r="D206" s="235" t="s">
        <v>177</v>
      </c>
      <c r="E206" s="247" t="s">
        <v>19</v>
      </c>
      <c r="F206" s="248" t="s">
        <v>179</v>
      </c>
      <c r="G206" s="246"/>
      <c r="H206" s="249">
        <v>-3.75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177</v>
      </c>
      <c r="AU206" s="255" t="s">
        <v>173</v>
      </c>
      <c r="AV206" s="14" t="s">
        <v>173</v>
      </c>
      <c r="AW206" s="14" t="s">
        <v>31</v>
      </c>
      <c r="AX206" s="14" t="s">
        <v>69</v>
      </c>
      <c r="AY206" s="255" t="s">
        <v>163</v>
      </c>
    </row>
    <row r="207" s="15" customFormat="1">
      <c r="A207" s="15"/>
      <c r="B207" s="256"/>
      <c r="C207" s="257"/>
      <c r="D207" s="235" t="s">
        <v>177</v>
      </c>
      <c r="E207" s="258" t="s">
        <v>19</v>
      </c>
      <c r="F207" s="259" t="s">
        <v>210</v>
      </c>
      <c r="G207" s="257"/>
      <c r="H207" s="260">
        <v>13.079999999999998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177</v>
      </c>
      <c r="AU207" s="266" t="s">
        <v>173</v>
      </c>
      <c r="AV207" s="15" t="s">
        <v>172</v>
      </c>
      <c r="AW207" s="15" t="s">
        <v>31</v>
      </c>
      <c r="AX207" s="15" t="s">
        <v>69</v>
      </c>
      <c r="AY207" s="266" t="s">
        <v>163</v>
      </c>
    </row>
    <row r="208" s="13" customFormat="1">
      <c r="A208" s="13"/>
      <c r="B208" s="233"/>
      <c r="C208" s="234"/>
      <c r="D208" s="235" t="s">
        <v>177</v>
      </c>
      <c r="E208" s="236" t="s">
        <v>19</v>
      </c>
      <c r="F208" s="237" t="s">
        <v>1618</v>
      </c>
      <c r="G208" s="234"/>
      <c r="H208" s="238">
        <v>26.16</v>
      </c>
      <c r="I208" s="239"/>
      <c r="J208" s="234"/>
      <c r="K208" s="234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177</v>
      </c>
      <c r="AU208" s="244" t="s">
        <v>173</v>
      </c>
      <c r="AV208" s="13" t="s">
        <v>78</v>
      </c>
      <c r="AW208" s="13" t="s">
        <v>31</v>
      </c>
      <c r="AX208" s="13" t="s">
        <v>76</v>
      </c>
      <c r="AY208" s="244" t="s">
        <v>163</v>
      </c>
    </row>
    <row r="209" s="2" customFormat="1" ht="37.8" customHeight="1">
      <c r="A209" s="40"/>
      <c r="B209" s="41"/>
      <c r="C209" s="215" t="s">
        <v>324</v>
      </c>
      <c r="D209" s="215" t="s">
        <v>167</v>
      </c>
      <c r="E209" s="216" t="s">
        <v>1619</v>
      </c>
      <c r="F209" s="217" t="s">
        <v>1620</v>
      </c>
      <c r="G209" s="218" t="s">
        <v>170</v>
      </c>
      <c r="H209" s="219">
        <v>6.7199999999999998</v>
      </c>
      <c r="I209" s="220"/>
      <c r="J209" s="221">
        <f>ROUND(I209*H209,2)</f>
        <v>0</v>
      </c>
      <c r="K209" s="217" t="s">
        <v>171</v>
      </c>
      <c r="L209" s="46"/>
      <c r="M209" s="222" t="s">
        <v>19</v>
      </c>
      <c r="N209" s="223" t="s">
        <v>42</v>
      </c>
      <c r="O209" s="87"/>
      <c r="P209" s="224">
        <f>O209*H209</f>
        <v>0</v>
      </c>
      <c r="Q209" s="224">
        <v>0</v>
      </c>
      <c r="R209" s="224">
        <f>Q209*H209</f>
        <v>0</v>
      </c>
      <c r="S209" s="224">
        <v>0</v>
      </c>
      <c r="T209" s="225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26" t="s">
        <v>172</v>
      </c>
      <c r="AT209" s="226" t="s">
        <v>167</v>
      </c>
      <c r="AU209" s="226" t="s">
        <v>173</v>
      </c>
      <c r="AY209" s="19" t="s">
        <v>163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19" t="s">
        <v>172</v>
      </c>
      <c r="BK209" s="227">
        <f>ROUND(I209*H209,2)</f>
        <v>0</v>
      </c>
      <c r="BL209" s="19" t="s">
        <v>172</v>
      </c>
      <c r="BM209" s="226" t="s">
        <v>1621</v>
      </c>
    </row>
    <row r="210" s="2" customFormat="1">
      <c r="A210" s="40"/>
      <c r="B210" s="41"/>
      <c r="C210" s="42"/>
      <c r="D210" s="228" t="s">
        <v>175</v>
      </c>
      <c r="E210" s="42"/>
      <c r="F210" s="229" t="s">
        <v>1622</v>
      </c>
      <c r="G210" s="42"/>
      <c r="H210" s="42"/>
      <c r="I210" s="230"/>
      <c r="J210" s="42"/>
      <c r="K210" s="42"/>
      <c r="L210" s="46"/>
      <c r="M210" s="231"/>
      <c r="N210" s="232"/>
      <c r="O210" s="87"/>
      <c r="P210" s="87"/>
      <c r="Q210" s="87"/>
      <c r="R210" s="87"/>
      <c r="S210" s="87"/>
      <c r="T210" s="88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175</v>
      </c>
      <c r="AU210" s="19" t="s">
        <v>173</v>
      </c>
    </row>
    <row r="211" s="13" customFormat="1">
      <c r="A211" s="13"/>
      <c r="B211" s="233"/>
      <c r="C211" s="234"/>
      <c r="D211" s="235" t="s">
        <v>177</v>
      </c>
      <c r="E211" s="236" t="s">
        <v>19</v>
      </c>
      <c r="F211" s="237" t="s">
        <v>1623</v>
      </c>
      <c r="G211" s="234"/>
      <c r="H211" s="238">
        <v>6.7199999999999998</v>
      </c>
      <c r="I211" s="239"/>
      <c r="J211" s="234"/>
      <c r="K211" s="234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177</v>
      </c>
      <c r="AU211" s="244" t="s">
        <v>173</v>
      </c>
      <c r="AV211" s="13" t="s">
        <v>78</v>
      </c>
      <c r="AW211" s="13" t="s">
        <v>31</v>
      </c>
      <c r="AX211" s="13" t="s">
        <v>69</v>
      </c>
      <c r="AY211" s="244" t="s">
        <v>163</v>
      </c>
    </row>
    <row r="212" s="14" customFormat="1">
      <c r="A212" s="14"/>
      <c r="B212" s="245"/>
      <c r="C212" s="246"/>
      <c r="D212" s="235" t="s">
        <v>177</v>
      </c>
      <c r="E212" s="247" t="s">
        <v>19</v>
      </c>
      <c r="F212" s="248" t="s">
        <v>179</v>
      </c>
      <c r="G212" s="246"/>
      <c r="H212" s="249">
        <v>6.7199999999999998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177</v>
      </c>
      <c r="AU212" s="255" t="s">
        <v>173</v>
      </c>
      <c r="AV212" s="14" t="s">
        <v>173</v>
      </c>
      <c r="AW212" s="14" t="s">
        <v>31</v>
      </c>
      <c r="AX212" s="14" t="s">
        <v>76</v>
      </c>
      <c r="AY212" s="255" t="s">
        <v>163</v>
      </c>
    </row>
    <row r="213" s="2" customFormat="1" ht="16.5" customHeight="1">
      <c r="A213" s="40"/>
      <c r="B213" s="41"/>
      <c r="C213" s="267" t="s">
        <v>330</v>
      </c>
      <c r="D213" s="267" t="s">
        <v>212</v>
      </c>
      <c r="E213" s="268" t="s">
        <v>1624</v>
      </c>
      <c r="F213" s="269" t="s">
        <v>1625</v>
      </c>
      <c r="G213" s="270" t="s">
        <v>201</v>
      </c>
      <c r="H213" s="271">
        <v>12.096</v>
      </c>
      <c r="I213" s="272"/>
      <c r="J213" s="273">
        <f>ROUND(I213*H213,2)</f>
        <v>0</v>
      </c>
      <c r="K213" s="269" t="s">
        <v>171</v>
      </c>
      <c r="L213" s="274"/>
      <c r="M213" s="275" t="s">
        <v>19</v>
      </c>
      <c r="N213" s="276" t="s">
        <v>42</v>
      </c>
      <c r="O213" s="87"/>
      <c r="P213" s="224">
        <f>O213*H213</f>
        <v>0</v>
      </c>
      <c r="Q213" s="224">
        <v>1</v>
      </c>
      <c r="R213" s="224">
        <f>Q213*H213</f>
        <v>12.096</v>
      </c>
      <c r="S213" s="224">
        <v>0</v>
      </c>
      <c r="T213" s="225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26" t="s">
        <v>215</v>
      </c>
      <c r="AT213" s="226" t="s">
        <v>212</v>
      </c>
      <c r="AU213" s="226" t="s">
        <v>173</v>
      </c>
      <c r="AY213" s="19" t="s">
        <v>163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19" t="s">
        <v>172</v>
      </c>
      <c r="BK213" s="227">
        <f>ROUND(I213*H213,2)</f>
        <v>0</v>
      </c>
      <c r="BL213" s="19" t="s">
        <v>172</v>
      </c>
      <c r="BM213" s="226" t="s">
        <v>1626</v>
      </c>
    </row>
    <row r="214" s="13" customFormat="1">
      <c r="A214" s="13"/>
      <c r="B214" s="233"/>
      <c r="C214" s="234"/>
      <c r="D214" s="235" t="s">
        <v>177</v>
      </c>
      <c r="E214" s="236" t="s">
        <v>19</v>
      </c>
      <c r="F214" s="237" t="s">
        <v>1627</v>
      </c>
      <c r="G214" s="234"/>
      <c r="H214" s="238">
        <v>12.096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177</v>
      </c>
      <c r="AU214" s="244" t="s">
        <v>173</v>
      </c>
      <c r="AV214" s="13" t="s">
        <v>78</v>
      </c>
      <c r="AW214" s="13" t="s">
        <v>31</v>
      </c>
      <c r="AX214" s="13" t="s">
        <v>76</v>
      </c>
      <c r="AY214" s="244" t="s">
        <v>163</v>
      </c>
    </row>
    <row r="215" s="12" customFormat="1" ht="22.8" customHeight="1">
      <c r="A215" s="12"/>
      <c r="B215" s="199"/>
      <c r="C215" s="200"/>
      <c r="D215" s="201" t="s">
        <v>68</v>
      </c>
      <c r="E215" s="213" t="s">
        <v>78</v>
      </c>
      <c r="F215" s="213" t="s">
        <v>219</v>
      </c>
      <c r="G215" s="200"/>
      <c r="H215" s="200"/>
      <c r="I215" s="203"/>
      <c r="J215" s="214">
        <f>BK215</f>
        <v>0</v>
      </c>
      <c r="K215" s="200"/>
      <c r="L215" s="205"/>
      <c r="M215" s="206"/>
      <c r="N215" s="207"/>
      <c r="O215" s="207"/>
      <c r="P215" s="208">
        <f>P216</f>
        <v>0</v>
      </c>
      <c r="Q215" s="207"/>
      <c r="R215" s="208">
        <f>R216</f>
        <v>0.68509232939999998</v>
      </c>
      <c r="S215" s="207"/>
      <c r="T215" s="209">
        <f>T216</f>
        <v>0</v>
      </c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R215" s="210" t="s">
        <v>76</v>
      </c>
      <c r="AT215" s="211" t="s">
        <v>68</v>
      </c>
      <c r="AU215" s="211" t="s">
        <v>76</v>
      </c>
      <c r="AY215" s="210" t="s">
        <v>163</v>
      </c>
      <c r="BK215" s="212">
        <f>BK216</f>
        <v>0</v>
      </c>
    </row>
    <row r="216" s="12" customFormat="1" ht="20.88" customHeight="1">
      <c r="A216" s="12"/>
      <c r="B216" s="199"/>
      <c r="C216" s="200"/>
      <c r="D216" s="201" t="s">
        <v>68</v>
      </c>
      <c r="E216" s="213" t="s">
        <v>220</v>
      </c>
      <c r="F216" s="213" t="s">
        <v>221</v>
      </c>
      <c r="G216" s="200"/>
      <c r="H216" s="200"/>
      <c r="I216" s="203"/>
      <c r="J216" s="214">
        <f>BK216</f>
        <v>0</v>
      </c>
      <c r="K216" s="200"/>
      <c r="L216" s="205"/>
      <c r="M216" s="206"/>
      <c r="N216" s="207"/>
      <c r="O216" s="207"/>
      <c r="P216" s="208">
        <f>SUM(P217:P227)</f>
        <v>0</v>
      </c>
      <c r="Q216" s="207"/>
      <c r="R216" s="208">
        <f>SUM(R217:R227)</f>
        <v>0.68509232939999998</v>
      </c>
      <c r="S216" s="207"/>
      <c r="T216" s="209">
        <f>SUM(T217:T227)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10" t="s">
        <v>76</v>
      </c>
      <c r="AT216" s="211" t="s">
        <v>68</v>
      </c>
      <c r="AU216" s="211" t="s">
        <v>78</v>
      </c>
      <c r="AY216" s="210" t="s">
        <v>163</v>
      </c>
      <c r="BK216" s="212">
        <f>SUM(BK217:BK227)</f>
        <v>0</v>
      </c>
    </row>
    <row r="217" s="2" customFormat="1" ht="21.75" customHeight="1">
      <c r="A217" s="40"/>
      <c r="B217" s="41"/>
      <c r="C217" s="215" t="s">
        <v>336</v>
      </c>
      <c r="D217" s="215" t="s">
        <v>167</v>
      </c>
      <c r="E217" s="216" t="s">
        <v>1628</v>
      </c>
      <c r="F217" s="217" t="s">
        <v>1629</v>
      </c>
      <c r="G217" s="218" t="s">
        <v>170</v>
      </c>
      <c r="H217" s="219">
        <v>0.25</v>
      </c>
      <c r="I217" s="220"/>
      <c r="J217" s="221">
        <f>ROUND(I217*H217,2)</f>
        <v>0</v>
      </c>
      <c r="K217" s="217" t="s">
        <v>171</v>
      </c>
      <c r="L217" s="46"/>
      <c r="M217" s="222" t="s">
        <v>19</v>
      </c>
      <c r="N217" s="223" t="s">
        <v>42</v>
      </c>
      <c r="O217" s="87"/>
      <c r="P217" s="224">
        <f>O217*H217</f>
        <v>0</v>
      </c>
      <c r="Q217" s="224">
        <v>2.5018722040000001</v>
      </c>
      <c r="R217" s="224">
        <f>Q217*H217</f>
        <v>0.62546805100000002</v>
      </c>
      <c r="S217" s="224">
        <v>0</v>
      </c>
      <c r="T217" s="225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26" t="s">
        <v>172</v>
      </c>
      <c r="AT217" s="226" t="s">
        <v>167</v>
      </c>
      <c r="AU217" s="226" t="s">
        <v>173</v>
      </c>
      <c r="AY217" s="19" t="s">
        <v>163</v>
      </c>
      <c r="BE217" s="227">
        <f>IF(N217="základní",J217,0)</f>
        <v>0</v>
      </c>
      <c r="BF217" s="227">
        <f>IF(N217="snížená",J217,0)</f>
        <v>0</v>
      </c>
      <c r="BG217" s="227">
        <f>IF(N217="zákl. přenesená",J217,0)</f>
        <v>0</v>
      </c>
      <c r="BH217" s="227">
        <f>IF(N217="sníž. přenesená",J217,0)</f>
        <v>0</v>
      </c>
      <c r="BI217" s="227">
        <f>IF(N217="nulová",J217,0)</f>
        <v>0</v>
      </c>
      <c r="BJ217" s="19" t="s">
        <v>172</v>
      </c>
      <c r="BK217" s="227">
        <f>ROUND(I217*H217,2)</f>
        <v>0</v>
      </c>
      <c r="BL217" s="19" t="s">
        <v>172</v>
      </c>
      <c r="BM217" s="226" t="s">
        <v>1630</v>
      </c>
    </row>
    <row r="218" s="2" customFormat="1">
      <c r="A218" s="40"/>
      <c r="B218" s="41"/>
      <c r="C218" s="42"/>
      <c r="D218" s="228" t="s">
        <v>175</v>
      </c>
      <c r="E218" s="42"/>
      <c r="F218" s="229" t="s">
        <v>1631</v>
      </c>
      <c r="G218" s="42"/>
      <c r="H218" s="42"/>
      <c r="I218" s="230"/>
      <c r="J218" s="42"/>
      <c r="K218" s="42"/>
      <c r="L218" s="46"/>
      <c r="M218" s="231"/>
      <c r="N218" s="232"/>
      <c r="O218" s="87"/>
      <c r="P218" s="87"/>
      <c r="Q218" s="87"/>
      <c r="R218" s="87"/>
      <c r="S218" s="87"/>
      <c r="T218" s="88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175</v>
      </c>
      <c r="AU218" s="19" t="s">
        <v>173</v>
      </c>
    </row>
    <row r="219" s="13" customFormat="1">
      <c r="A219" s="13"/>
      <c r="B219" s="233"/>
      <c r="C219" s="234"/>
      <c r="D219" s="235" t="s">
        <v>177</v>
      </c>
      <c r="E219" s="236" t="s">
        <v>19</v>
      </c>
      <c r="F219" s="237" t="s">
        <v>1632</v>
      </c>
      <c r="G219" s="234"/>
      <c r="H219" s="238">
        <v>0.25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177</v>
      </c>
      <c r="AU219" s="244" t="s">
        <v>173</v>
      </c>
      <c r="AV219" s="13" t="s">
        <v>78</v>
      </c>
      <c r="AW219" s="13" t="s">
        <v>31</v>
      </c>
      <c r="AX219" s="13" t="s">
        <v>69</v>
      </c>
      <c r="AY219" s="244" t="s">
        <v>163</v>
      </c>
    </row>
    <row r="220" s="14" customFormat="1">
      <c r="A220" s="14"/>
      <c r="B220" s="245"/>
      <c r="C220" s="246"/>
      <c r="D220" s="235" t="s">
        <v>177</v>
      </c>
      <c r="E220" s="247" t="s">
        <v>19</v>
      </c>
      <c r="F220" s="248" t="s">
        <v>179</v>
      </c>
      <c r="G220" s="246"/>
      <c r="H220" s="249">
        <v>0.25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177</v>
      </c>
      <c r="AU220" s="255" t="s">
        <v>173</v>
      </c>
      <c r="AV220" s="14" t="s">
        <v>173</v>
      </c>
      <c r="AW220" s="14" t="s">
        <v>31</v>
      </c>
      <c r="AX220" s="14" t="s">
        <v>76</v>
      </c>
      <c r="AY220" s="255" t="s">
        <v>163</v>
      </c>
    </row>
    <row r="221" s="2" customFormat="1" ht="16.5" customHeight="1">
      <c r="A221" s="40"/>
      <c r="B221" s="41"/>
      <c r="C221" s="215" t="s">
        <v>342</v>
      </c>
      <c r="D221" s="215" t="s">
        <v>167</v>
      </c>
      <c r="E221" s="216" t="s">
        <v>1633</v>
      </c>
      <c r="F221" s="217" t="s">
        <v>1634</v>
      </c>
      <c r="G221" s="218" t="s">
        <v>236</v>
      </c>
      <c r="H221" s="219">
        <v>2</v>
      </c>
      <c r="I221" s="220"/>
      <c r="J221" s="221">
        <f>ROUND(I221*H221,2)</f>
        <v>0</v>
      </c>
      <c r="K221" s="217" t="s">
        <v>171</v>
      </c>
      <c r="L221" s="46"/>
      <c r="M221" s="222" t="s">
        <v>19</v>
      </c>
      <c r="N221" s="223" t="s">
        <v>42</v>
      </c>
      <c r="O221" s="87"/>
      <c r="P221" s="224">
        <f>O221*H221</f>
        <v>0</v>
      </c>
      <c r="Q221" s="224">
        <v>0.017614999999999999</v>
      </c>
      <c r="R221" s="224">
        <f>Q221*H221</f>
        <v>0.035229999999999997</v>
      </c>
      <c r="S221" s="224">
        <v>0</v>
      </c>
      <c r="T221" s="225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26" t="s">
        <v>172</v>
      </c>
      <c r="AT221" s="226" t="s">
        <v>167</v>
      </c>
      <c r="AU221" s="226" t="s">
        <v>173</v>
      </c>
      <c r="AY221" s="19" t="s">
        <v>163</v>
      </c>
      <c r="BE221" s="227">
        <f>IF(N221="základní",J221,0)</f>
        <v>0</v>
      </c>
      <c r="BF221" s="227">
        <f>IF(N221="snížená",J221,0)</f>
        <v>0</v>
      </c>
      <c r="BG221" s="227">
        <f>IF(N221="zákl. přenesená",J221,0)</f>
        <v>0</v>
      </c>
      <c r="BH221" s="227">
        <f>IF(N221="sníž. přenesená",J221,0)</f>
        <v>0</v>
      </c>
      <c r="BI221" s="227">
        <f>IF(N221="nulová",J221,0)</f>
        <v>0</v>
      </c>
      <c r="BJ221" s="19" t="s">
        <v>172</v>
      </c>
      <c r="BK221" s="227">
        <f>ROUND(I221*H221,2)</f>
        <v>0</v>
      </c>
      <c r="BL221" s="19" t="s">
        <v>172</v>
      </c>
      <c r="BM221" s="226" t="s">
        <v>1635</v>
      </c>
    </row>
    <row r="222" s="2" customFormat="1">
      <c r="A222" s="40"/>
      <c r="B222" s="41"/>
      <c r="C222" s="42"/>
      <c r="D222" s="228" t="s">
        <v>175</v>
      </c>
      <c r="E222" s="42"/>
      <c r="F222" s="229" t="s">
        <v>1636</v>
      </c>
      <c r="G222" s="42"/>
      <c r="H222" s="42"/>
      <c r="I222" s="230"/>
      <c r="J222" s="42"/>
      <c r="K222" s="42"/>
      <c r="L222" s="46"/>
      <c r="M222" s="231"/>
      <c r="N222" s="232"/>
      <c r="O222" s="87"/>
      <c r="P222" s="87"/>
      <c r="Q222" s="87"/>
      <c r="R222" s="87"/>
      <c r="S222" s="87"/>
      <c r="T222" s="88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175</v>
      </c>
      <c r="AU222" s="19" t="s">
        <v>173</v>
      </c>
    </row>
    <row r="223" s="13" customFormat="1">
      <c r="A223" s="13"/>
      <c r="B223" s="233"/>
      <c r="C223" s="234"/>
      <c r="D223" s="235" t="s">
        <v>177</v>
      </c>
      <c r="E223" s="236" t="s">
        <v>19</v>
      </c>
      <c r="F223" s="237" t="s">
        <v>1637</v>
      </c>
      <c r="G223" s="234"/>
      <c r="H223" s="238">
        <v>2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177</v>
      </c>
      <c r="AU223" s="244" t="s">
        <v>173</v>
      </c>
      <c r="AV223" s="13" t="s">
        <v>78</v>
      </c>
      <c r="AW223" s="13" t="s">
        <v>31</v>
      </c>
      <c r="AX223" s="13" t="s">
        <v>76</v>
      </c>
      <c r="AY223" s="244" t="s">
        <v>163</v>
      </c>
    </row>
    <row r="224" s="2" customFormat="1" ht="16.5" customHeight="1">
      <c r="A224" s="40"/>
      <c r="B224" s="41"/>
      <c r="C224" s="215" t="s">
        <v>220</v>
      </c>
      <c r="D224" s="215" t="s">
        <v>167</v>
      </c>
      <c r="E224" s="216" t="s">
        <v>1638</v>
      </c>
      <c r="F224" s="217" t="s">
        <v>1639</v>
      </c>
      <c r="G224" s="218" t="s">
        <v>201</v>
      </c>
      <c r="H224" s="219">
        <v>0.023</v>
      </c>
      <c r="I224" s="220"/>
      <c r="J224" s="221">
        <f>ROUND(I224*H224,2)</f>
        <v>0</v>
      </c>
      <c r="K224" s="217" t="s">
        <v>171</v>
      </c>
      <c r="L224" s="46"/>
      <c r="M224" s="222" t="s">
        <v>19</v>
      </c>
      <c r="N224" s="223" t="s">
        <v>42</v>
      </c>
      <c r="O224" s="87"/>
      <c r="P224" s="224">
        <f>O224*H224</f>
        <v>0</v>
      </c>
      <c r="Q224" s="224">
        <v>1.0606207999999999</v>
      </c>
      <c r="R224" s="224">
        <f>Q224*H224</f>
        <v>0.024394278399999997</v>
      </c>
      <c r="S224" s="224">
        <v>0</v>
      </c>
      <c r="T224" s="225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26" t="s">
        <v>172</v>
      </c>
      <c r="AT224" s="226" t="s">
        <v>167</v>
      </c>
      <c r="AU224" s="226" t="s">
        <v>173</v>
      </c>
      <c r="AY224" s="19" t="s">
        <v>163</v>
      </c>
      <c r="BE224" s="227">
        <f>IF(N224="základní",J224,0)</f>
        <v>0</v>
      </c>
      <c r="BF224" s="227">
        <f>IF(N224="snížená",J224,0)</f>
        <v>0</v>
      </c>
      <c r="BG224" s="227">
        <f>IF(N224="zákl. přenesená",J224,0)</f>
        <v>0</v>
      </c>
      <c r="BH224" s="227">
        <f>IF(N224="sníž. přenesená",J224,0)</f>
        <v>0</v>
      </c>
      <c r="BI224" s="227">
        <f>IF(N224="nulová",J224,0)</f>
        <v>0</v>
      </c>
      <c r="BJ224" s="19" t="s">
        <v>172</v>
      </c>
      <c r="BK224" s="227">
        <f>ROUND(I224*H224,2)</f>
        <v>0</v>
      </c>
      <c r="BL224" s="19" t="s">
        <v>172</v>
      </c>
      <c r="BM224" s="226" t="s">
        <v>1640</v>
      </c>
    </row>
    <row r="225" s="2" customFormat="1">
      <c r="A225" s="40"/>
      <c r="B225" s="41"/>
      <c r="C225" s="42"/>
      <c r="D225" s="228" t="s">
        <v>175</v>
      </c>
      <c r="E225" s="42"/>
      <c r="F225" s="229" t="s">
        <v>1641</v>
      </c>
      <c r="G225" s="42"/>
      <c r="H225" s="42"/>
      <c r="I225" s="230"/>
      <c r="J225" s="42"/>
      <c r="K225" s="42"/>
      <c r="L225" s="46"/>
      <c r="M225" s="231"/>
      <c r="N225" s="232"/>
      <c r="O225" s="87"/>
      <c r="P225" s="87"/>
      <c r="Q225" s="87"/>
      <c r="R225" s="87"/>
      <c r="S225" s="87"/>
      <c r="T225" s="88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175</v>
      </c>
      <c r="AU225" s="19" t="s">
        <v>173</v>
      </c>
    </row>
    <row r="226" s="13" customFormat="1">
      <c r="A226" s="13"/>
      <c r="B226" s="233"/>
      <c r="C226" s="234"/>
      <c r="D226" s="235" t="s">
        <v>177</v>
      </c>
      <c r="E226" s="236" t="s">
        <v>19</v>
      </c>
      <c r="F226" s="237" t="s">
        <v>1642</v>
      </c>
      <c r="G226" s="234"/>
      <c r="H226" s="238">
        <v>0.023</v>
      </c>
      <c r="I226" s="239"/>
      <c r="J226" s="234"/>
      <c r="K226" s="234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177</v>
      </c>
      <c r="AU226" s="244" t="s">
        <v>173</v>
      </c>
      <c r="AV226" s="13" t="s">
        <v>78</v>
      </c>
      <c r="AW226" s="13" t="s">
        <v>31</v>
      </c>
      <c r="AX226" s="13" t="s">
        <v>69</v>
      </c>
      <c r="AY226" s="244" t="s">
        <v>163</v>
      </c>
    </row>
    <row r="227" s="14" customFormat="1">
      <c r="A227" s="14"/>
      <c r="B227" s="245"/>
      <c r="C227" s="246"/>
      <c r="D227" s="235" t="s">
        <v>177</v>
      </c>
      <c r="E227" s="247" t="s">
        <v>19</v>
      </c>
      <c r="F227" s="248" t="s">
        <v>179</v>
      </c>
      <c r="G227" s="246"/>
      <c r="H227" s="249">
        <v>0.023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177</v>
      </c>
      <c r="AU227" s="255" t="s">
        <v>173</v>
      </c>
      <c r="AV227" s="14" t="s">
        <v>173</v>
      </c>
      <c r="AW227" s="14" t="s">
        <v>31</v>
      </c>
      <c r="AX227" s="14" t="s">
        <v>76</v>
      </c>
      <c r="AY227" s="255" t="s">
        <v>163</v>
      </c>
    </row>
    <row r="228" s="12" customFormat="1" ht="22.8" customHeight="1">
      <c r="A228" s="12"/>
      <c r="B228" s="199"/>
      <c r="C228" s="200"/>
      <c r="D228" s="201" t="s">
        <v>68</v>
      </c>
      <c r="E228" s="213" t="s">
        <v>172</v>
      </c>
      <c r="F228" s="213" t="s">
        <v>316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P229</f>
        <v>0</v>
      </c>
      <c r="Q228" s="207"/>
      <c r="R228" s="208">
        <f>R229</f>
        <v>3.1764936000000001</v>
      </c>
      <c r="S228" s="207"/>
      <c r="T228" s="209">
        <f>T229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76</v>
      </c>
      <c r="AT228" s="211" t="s">
        <v>68</v>
      </c>
      <c r="AU228" s="211" t="s">
        <v>76</v>
      </c>
      <c r="AY228" s="210" t="s">
        <v>163</v>
      </c>
      <c r="BK228" s="212">
        <f>BK229</f>
        <v>0</v>
      </c>
    </row>
    <row r="229" s="12" customFormat="1" ht="20.88" customHeight="1">
      <c r="A229" s="12"/>
      <c r="B229" s="199"/>
      <c r="C229" s="200"/>
      <c r="D229" s="201" t="s">
        <v>68</v>
      </c>
      <c r="E229" s="213" t="s">
        <v>467</v>
      </c>
      <c r="F229" s="213" t="s">
        <v>1643</v>
      </c>
      <c r="G229" s="200"/>
      <c r="H229" s="200"/>
      <c r="I229" s="203"/>
      <c r="J229" s="214">
        <f>BK229</f>
        <v>0</v>
      </c>
      <c r="K229" s="200"/>
      <c r="L229" s="205"/>
      <c r="M229" s="206"/>
      <c r="N229" s="207"/>
      <c r="O229" s="207"/>
      <c r="P229" s="208">
        <f>SUM(P230:P233)</f>
        <v>0</v>
      </c>
      <c r="Q229" s="207"/>
      <c r="R229" s="208">
        <f>SUM(R230:R233)</f>
        <v>3.1764936000000001</v>
      </c>
      <c r="S229" s="207"/>
      <c r="T229" s="209">
        <f>SUM(T230:T233)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10" t="s">
        <v>76</v>
      </c>
      <c r="AT229" s="211" t="s">
        <v>68</v>
      </c>
      <c r="AU229" s="211" t="s">
        <v>78</v>
      </c>
      <c r="AY229" s="210" t="s">
        <v>163</v>
      </c>
      <c r="BK229" s="212">
        <f>SUM(BK230:BK233)</f>
        <v>0</v>
      </c>
    </row>
    <row r="230" s="2" customFormat="1" ht="21.75" customHeight="1">
      <c r="A230" s="40"/>
      <c r="B230" s="41"/>
      <c r="C230" s="215" t="s">
        <v>357</v>
      </c>
      <c r="D230" s="215" t="s">
        <v>167</v>
      </c>
      <c r="E230" s="216" t="s">
        <v>1644</v>
      </c>
      <c r="F230" s="217" t="s">
        <v>1645</v>
      </c>
      <c r="G230" s="218" t="s">
        <v>170</v>
      </c>
      <c r="H230" s="219">
        <v>1.6799999999999999</v>
      </c>
      <c r="I230" s="220"/>
      <c r="J230" s="221">
        <f>ROUND(I230*H230,2)</f>
        <v>0</v>
      </c>
      <c r="K230" s="217" t="s">
        <v>171</v>
      </c>
      <c r="L230" s="46"/>
      <c r="M230" s="222" t="s">
        <v>19</v>
      </c>
      <c r="N230" s="223" t="s">
        <v>42</v>
      </c>
      <c r="O230" s="87"/>
      <c r="P230" s="224">
        <f>O230*H230</f>
        <v>0</v>
      </c>
      <c r="Q230" s="224">
        <v>1.8907700000000001</v>
      </c>
      <c r="R230" s="224">
        <f>Q230*H230</f>
        <v>3.1764936000000001</v>
      </c>
      <c r="S230" s="224">
        <v>0</v>
      </c>
      <c r="T230" s="225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26" t="s">
        <v>172</v>
      </c>
      <c r="AT230" s="226" t="s">
        <v>167</v>
      </c>
      <c r="AU230" s="226" t="s">
        <v>173</v>
      </c>
      <c r="AY230" s="19" t="s">
        <v>163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19" t="s">
        <v>172</v>
      </c>
      <c r="BK230" s="227">
        <f>ROUND(I230*H230,2)</f>
        <v>0</v>
      </c>
      <c r="BL230" s="19" t="s">
        <v>172</v>
      </c>
      <c r="BM230" s="226" t="s">
        <v>1646</v>
      </c>
    </row>
    <row r="231" s="2" customFormat="1">
      <c r="A231" s="40"/>
      <c r="B231" s="41"/>
      <c r="C231" s="42"/>
      <c r="D231" s="228" t="s">
        <v>175</v>
      </c>
      <c r="E231" s="42"/>
      <c r="F231" s="229" t="s">
        <v>1647</v>
      </c>
      <c r="G231" s="42"/>
      <c r="H231" s="42"/>
      <c r="I231" s="230"/>
      <c r="J231" s="42"/>
      <c r="K231" s="42"/>
      <c r="L231" s="46"/>
      <c r="M231" s="231"/>
      <c r="N231" s="232"/>
      <c r="O231" s="87"/>
      <c r="P231" s="87"/>
      <c r="Q231" s="87"/>
      <c r="R231" s="87"/>
      <c r="S231" s="87"/>
      <c r="T231" s="88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175</v>
      </c>
      <c r="AU231" s="19" t="s">
        <v>173</v>
      </c>
    </row>
    <row r="232" s="13" customFormat="1">
      <c r="A232" s="13"/>
      <c r="B232" s="233"/>
      <c r="C232" s="234"/>
      <c r="D232" s="235" t="s">
        <v>177</v>
      </c>
      <c r="E232" s="236" t="s">
        <v>19</v>
      </c>
      <c r="F232" s="237" t="s">
        <v>1648</v>
      </c>
      <c r="G232" s="234"/>
      <c r="H232" s="238">
        <v>1.6799999999999999</v>
      </c>
      <c r="I232" s="239"/>
      <c r="J232" s="234"/>
      <c r="K232" s="234"/>
      <c r="L232" s="240"/>
      <c r="M232" s="241"/>
      <c r="N232" s="242"/>
      <c r="O232" s="242"/>
      <c r="P232" s="242"/>
      <c r="Q232" s="242"/>
      <c r="R232" s="242"/>
      <c r="S232" s="242"/>
      <c r="T232" s="24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4" t="s">
        <v>177</v>
      </c>
      <c r="AU232" s="244" t="s">
        <v>173</v>
      </c>
      <c r="AV232" s="13" t="s">
        <v>78</v>
      </c>
      <c r="AW232" s="13" t="s">
        <v>31</v>
      </c>
      <c r="AX232" s="13" t="s">
        <v>69</v>
      </c>
      <c r="AY232" s="244" t="s">
        <v>163</v>
      </c>
    </row>
    <row r="233" s="14" customFormat="1">
      <c r="A233" s="14"/>
      <c r="B233" s="245"/>
      <c r="C233" s="246"/>
      <c r="D233" s="235" t="s">
        <v>177</v>
      </c>
      <c r="E233" s="247" t="s">
        <v>19</v>
      </c>
      <c r="F233" s="248" t="s">
        <v>179</v>
      </c>
      <c r="G233" s="246"/>
      <c r="H233" s="249">
        <v>1.6799999999999999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177</v>
      </c>
      <c r="AU233" s="255" t="s">
        <v>173</v>
      </c>
      <c r="AV233" s="14" t="s">
        <v>173</v>
      </c>
      <c r="AW233" s="14" t="s">
        <v>31</v>
      </c>
      <c r="AX233" s="14" t="s">
        <v>76</v>
      </c>
      <c r="AY233" s="255" t="s">
        <v>163</v>
      </c>
    </row>
    <row r="234" s="12" customFormat="1" ht="22.8" customHeight="1">
      <c r="A234" s="12"/>
      <c r="B234" s="199"/>
      <c r="C234" s="200"/>
      <c r="D234" s="201" t="s">
        <v>68</v>
      </c>
      <c r="E234" s="213" t="s">
        <v>215</v>
      </c>
      <c r="F234" s="213" t="s">
        <v>1649</v>
      </c>
      <c r="G234" s="200"/>
      <c r="H234" s="200"/>
      <c r="I234" s="203"/>
      <c r="J234" s="214">
        <f>BK234</f>
        <v>0</v>
      </c>
      <c r="K234" s="200"/>
      <c r="L234" s="205"/>
      <c r="M234" s="206"/>
      <c r="N234" s="207"/>
      <c r="O234" s="207"/>
      <c r="P234" s="208">
        <f>P235+P245</f>
        <v>0</v>
      </c>
      <c r="Q234" s="207"/>
      <c r="R234" s="208">
        <f>R235+R245</f>
        <v>1.6454224769999999</v>
      </c>
      <c r="S234" s="207"/>
      <c r="T234" s="209">
        <f>T235+T245</f>
        <v>0</v>
      </c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R234" s="210" t="s">
        <v>76</v>
      </c>
      <c r="AT234" s="211" t="s">
        <v>68</v>
      </c>
      <c r="AU234" s="211" t="s">
        <v>76</v>
      </c>
      <c r="AY234" s="210" t="s">
        <v>163</v>
      </c>
      <c r="BK234" s="212">
        <f>BK235+BK245</f>
        <v>0</v>
      </c>
    </row>
    <row r="235" s="12" customFormat="1" ht="20.88" customHeight="1">
      <c r="A235" s="12"/>
      <c r="B235" s="199"/>
      <c r="C235" s="200"/>
      <c r="D235" s="201" t="s">
        <v>68</v>
      </c>
      <c r="E235" s="213" t="s">
        <v>719</v>
      </c>
      <c r="F235" s="213" t="s">
        <v>1650</v>
      </c>
      <c r="G235" s="200"/>
      <c r="H235" s="200"/>
      <c r="I235" s="203"/>
      <c r="J235" s="214">
        <f>BK235</f>
        <v>0</v>
      </c>
      <c r="K235" s="200"/>
      <c r="L235" s="205"/>
      <c r="M235" s="206"/>
      <c r="N235" s="207"/>
      <c r="O235" s="207"/>
      <c r="P235" s="208">
        <f>SUM(P236:P244)</f>
        <v>0</v>
      </c>
      <c r="Q235" s="207"/>
      <c r="R235" s="208">
        <f>SUM(R236:R244)</f>
        <v>0.20747695999999999</v>
      </c>
      <c r="S235" s="207"/>
      <c r="T235" s="209">
        <f>SUM(T236:T244)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0" t="s">
        <v>76</v>
      </c>
      <c r="AT235" s="211" t="s">
        <v>68</v>
      </c>
      <c r="AU235" s="211" t="s">
        <v>78</v>
      </c>
      <c r="AY235" s="210" t="s">
        <v>163</v>
      </c>
      <c r="BK235" s="212">
        <f>SUM(BK236:BK244)</f>
        <v>0</v>
      </c>
    </row>
    <row r="236" s="2" customFormat="1" ht="24.15" customHeight="1">
      <c r="A236" s="40"/>
      <c r="B236" s="41"/>
      <c r="C236" s="215" t="s">
        <v>365</v>
      </c>
      <c r="D236" s="215" t="s">
        <v>167</v>
      </c>
      <c r="E236" s="216" t="s">
        <v>1651</v>
      </c>
      <c r="F236" s="217" t="s">
        <v>1652</v>
      </c>
      <c r="G236" s="218" t="s">
        <v>320</v>
      </c>
      <c r="H236" s="219">
        <v>27.800000000000001</v>
      </c>
      <c r="I236" s="220"/>
      <c r="J236" s="221">
        <f>ROUND(I236*H236,2)</f>
        <v>0</v>
      </c>
      <c r="K236" s="217" t="s">
        <v>171</v>
      </c>
      <c r="L236" s="46"/>
      <c r="M236" s="222" t="s">
        <v>19</v>
      </c>
      <c r="N236" s="223" t="s">
        <v>42</v>
      </c>
      <c r="O236" s="87"/>
      <c r="P236" s="224">
        <f>O236*H236</f>
        <v>0</v>
      </c>
      <c r="Q236" s="224">
        <v>0.0074631999999999997</v>
      </c>
      <c r="R236" s="224">
        <f>Q236*H236</f>
        <v>0.20747695999999999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172</v>
      </c>
      <c r="AT236" s="226" t="s">
        <v>167</v>
      </c>
      <c r="AU236" s="226" t="s">
        <v>173</v>
      </c>
      <c r="AY236" s="19" t="s">
        <v>163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172</v>
      </c>
      <c r="BK236" s="227">
        <f>ROUND(I236*H236,2)</f>
        <v>0</v>
      </c>
      <c r="BL236" s="19" t="s">
        <v>172</v>
      </c>
      <c r="BM236" s="226" t="s">
        <v>1653</v>
      </c>
    </row>
    <row r="237" s="2" customFormat="1">
      <c r="A237" s="40"/>
      <c r="B237" s="41"/>
      <c r="C237" s="42"/>
      <c r="D237" s="228" t="s">
        <v>175</v>
      </c>
      <c r="E237" s="42"/>
      <c r="F237" s="229" t="s">
        <v>1654</v>
      </c>
      <c r="G237" s="42"/>
      <c r="H237" s="42"/>
      <c r="I237" s="230"/>
      <c r="J237" s="42"/>
      <c r="K237" s="42"/>
      <c r="L237" s="46"/>
      <c r="M237" s="231"/>
      <c r="N237" s="232"/>
      <c r="O237" s="87"/>
      <c r="P237" s="87"/>
      <c r="Q237" s="87"/>
      <c r="R237" s="87"/>
      <c r="S237" s="87"/>
      <c r="T237" s="88"/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T237" s="19" t="s">
        <v>175</v>
      </c>
      <c r="AU237" s="19" t="s">
        <v>173</v>
      </c>
    </row>
    <row r="238" s="16" customFormat="1">
      <c r="A238" s="16"/>
      <c r="B238" s="277"/>
      <c r="C238" s="278"/>
      <c r="D238" s="235" t="s">
        <v>177</v>
      </c>
      <c r="E238" s="279" t="s">
        <v>19</v>
      </c>
      <c r="F238" s="280" t="s">
        <v>1655</v>
      </c>
      <c r="G238" s="278"/>
      <c r="H238" s="279" t="s">
        <v>19</v>
      </c>
      <c r="I238" s="281"/>
      <c r="J238" s="278"/>
      <c r="K238" s="278"/>
      <c r="L238" s="282"/>
      <c r="M238" s="283"/>
      <c r="N238" s="284"/>
      <c r="O238" s="284"/>
      <c r="P238" s="284"/>
      <c r="Q238" s="284"/>
      <c r="R238" s="284"/>
      <c r="S238" s="284"/>
      <c r="T238" s="285"/>
      <c r="U238" s="16"/>
      <c r="V238" s="16"/>
      <c r="W238" s="16"/>
      <c r="X238" s="16"/>
      <c r="Y238" s="16"/>
      <c r="Z238" s="16"/>
      <c r="AA238" s="16"/>
      <c r="AB238" s="16"/>
      <c r="AC238" s="16"/>
      <c r="AD238" s="16"/>
      <c r="AE238" s="16"/>
      <c r="AT238" s="286" t="s">
        <v>177</v>
      </c>
      <c r="AU238" s="286" t="s">
        <v>173</v>
      </c>
      <c r="AV238" s="16" t="s">
        <v>76</v>
      </c>
      <c r="AW238" s="16" t="s">
        <v>31</v>
      </c>
      <c r="AX238" s="16" t="s">
        <v>69</v>
      </c>
      <c r="AY238" s="286" t="s">
        <v>163</v>
      </c>
    </row>
    <row r="239" s="13" customFormat="1">
      <c r="A239" s="13"/>
      <c r="B239" s="233"/>
      <c r="C239" s="234"/>
      <c r="D239" s="235" t="s">
        <v>177</v>
      </c>
      <c r="E239" s="236" t="s">
        <v>19</v>
      </c>
      <c r="F239" s="237" t="s">
        <v>1656</v>
      </c>
      <c r="G239" s="234"/>
      <c r="H239" s="238">
        <v>4.2999999999999998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177</v>
      </c>
      <c r="AU239" s="244" t="s">
        <v>173</v>
      </c>
      <c r="AV239" s="13" t="s">
        <v>78</v>
      </c>
      <c r="AW239" s="13" t="s">
        <v>31</v>
      </c>
      <c r="AX239" s="13" t="s">
        <v>69</v>
      </c>
      <c r="AY239" s="244" t="s">
        <v>163</v>
      </c>
    </row>
    <row r="240" s="13" customFormat="1">
      <c r="A240" s="13"/>
      <c r="B240" s="233"/>
      <c r="C240" s="234"/>
      <c r="D240" s="235" t="s">
        <v>177</v>
      </c>
      <c r="E240" s="236" t="s">
        <v>19</v>
      </c>
      <c r="F240" s="237" t="s">
        <v>1657</v>
      </c>
      <c r="G240" s="234"/>
      <c r="H240" s="238">
        <v>23.5</v>
      </c>
      <c r="I240" s="239"/>
      <c r="J240" s="234"/>
      <c r="K240" s="234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177</v>
      </c>
      <c r="AU240" s="244" t="s">
        <v>173</v>
      </c>
      <c r="AV240" s="13" t="s">
        <v>78</v>
      </c>
      <c r="AW240" s="13" t="s">
        <v>31</v>
      </c>
      <c r="AX240" s="13" t="s">
        <v>69</v>
      </c>
      <c r="AY240" s="244" t="s">
        <v>163</v>
      </c>
    </row>
    <row r="241" s="14" customFormat="1">
      <c r="A241" s="14"/>
      <c r="B241" s="245"/>
      <c r="C241" s="246"/>
      <c r="D241" s="235" t="s">
        <v>177</v>
      </c>
      <c r="E241" s="247" t="s">
        <v>19</v>
      </c>
      <c r="F241" s="248" t="s">
        <v>179</v>
      </c>
      <c r="G241" s="246"/>
      <c r="H241" s="249">
        <v>27.800000000000001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177</v>
      </c>
      <c r="AU241" s="255" t="s">
        <v>173</v>
      </c>
      <c r="AV241" s="14" t="s">
        <v>173</v>
      </c>
      <c r="AW241" s="14" t="s">
        <v>31</v>
      </c>
      <c r="AX241" s="14" t="s">
        <v>69</v>
      </c>
      <c r="AY241" s="255" t="s">
        <v>163</v>
      </c>
    </row>
    <row r="242" s="15" customFormat="1">
      <c r="A242" s="15"/>
      <c r="B242" s="256"/>
      <c r="C242" s="257"/>
      <c r="D242" s="235" t="s">
        <v>177</v>
      </c>
      <c r="E242" s="258" t="s">
        <v>19</v>
      </c>
      <c r="F242" s="259" t="s">
        <v>210</v>
      </c>
      <c r="G242" s="257"/>
      <c r="H242" s="260">
        <v>27.800000000000001</v>
      </c>
      <c r="I242" s="261"/>
      <c r="J242" s="257"/>
      <c r="K242" s="257"/>
      <c r="L242" s="262"/>
      <c r="M242" s="263"/>
      <c r="N242" s="264"/>
      <c r="O242" s="264"/>
      <c r="P242" s="264"/>
      <c r="Q242" s="264"/>
      <c r="R242" s="264"/>
      <c r="S242" s="264"/>
      <c r="T242" s="265"/>
      <c r="U242" s="15"/>
      <c r="V242" s="15"/>
      <c r="W242" s="15"/>
      <c r="X242" s="15"/>
      <c r="Y242" s="15"/>
      <c r="Z242" s="15"/>
      <c r="AA242" s="15"/>
      <c r="AB242" s="15"/>
      <c r="AC242" s="15"/>
      <c r="AD242" s="15"/>
      <c r="AE242" s="15"/>
      <c r="AT242" s="266" t="s">
        <v>177</v>
      </c>
      <c r="AU242" s="266" t="s">
        <v>173</v>
      </c>
      <c r="AV242" s="15" t="s">
        <v>172</v>
      </c>
      <c r="AW242" s="15" t="s">
        <v>31</v>
      </c>
      <c r="AX242" s="15" t="s">
        <v>76</v>
      </c>
      <c r="AY242" s="266" t="s">
        <v>163</v>
      </c>
    </row>
    <row r="243" s="2" customFormat="1" ht="16.5" customHeight="1">
      <c r="A243" s="40"/>
      <c r="B243" s="41"/>
      <c r="C243" s="215" t="s">
        <v>372</v>
      </c>
      <c r="D243" s="215" t="s">
        <v>167</v>
      </c>
      <c r="E243" s="216" t="s">
        <v>1658</v>
      </c>
      <c r="F243" s="217" t="s">
        <v>1659</v>
      </c>
      <c r="G243" s="218" t="s">
        <v>1266</v>
      </c>
      <c r="H243" s="219">
        <v>1</v>
      </c>
      <c r="I243" s="220"/>
      <c r="J243" s="221">
        <f>ROUND(I243*H243,2)</f>
        <v>0</v>
      </c>
      <c r="K243" s="217" t="s">
        <v>353</v>
      </c>
      <c r="L243" s="46"/>
      <c r="M243" s="222" t="s">
        <v>19</v>
      </c>
      <c r="N243" s="223" t="s">
        <v>42</v>
      </c>
      <c r="O243" s="87"/>
      <c r="P243" s="224">
        <f>O243*H243</f>
        <v>0</v>
      </c>
      <c r="Q243" s="224">
        <v>0</v>
      </c>
      <c r="R243" s="224">
        <f>Q243*H243</f>
        <v>0</v>
      </c>
      <c r="S243" s="224">
        <v>0</v>
      </c>
      <c r="T243" s="225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26" t="s">
        <v>172</v>
      </c>
      <c r="AT243" s="226" t="s">
        <v>167</v>
      </c>
      <c r="AU243" s="226" t="s">
        <v>173</v>
      </c>
      <c r="AY243" s="19" t="s">
        <v>163</v>
      </c>
      <c r="BE243" s="227">
        <f>IF(N243="základní",J243,0)</f>
        <v>0</v>
      </c>
      <c r="BF243" s="227">
        <f>IF(N243="snížená",J243,0)</f>
        <v>0</v>
      </c>
      <c r="BG243" s="227">
        <f>IF(N243="zákl. přenesená",J243,0)</f>
        <v>0</v>
      </c>
      <c r="BH243" s="227">
        <f>IF(N243="sníž. přenesená",J243,0)</f>
        <v>0</v>
      </c>
      <c r="BI243" s="227">
        <f>IF(N243="nulová",J243,0)</f>
        <v>0</v>
      </c>
      <c r="BJ243" s="19" t="s">
        <v>172</v>
      </c>
      <c r="BK243" s="227">
        <f>ROUND(I243*H243,2)</f>
        <v>0</v>
      </c>
      <c r="BL243" s="19" t="s">
        <v>172</v>
      </c>
      <c r="BM243" s="226" t="s">
        <v>1660</v>
      </c>
    </row>
    <row r="244" s="13" customFormat="1">
      <c r="A244" s="13"/>
      <c r="B244" s="233"/>
      <c r="C244" s="234"/>
      <c r="D244" s="235" t="s">
        <v>177</v>
      </c>
      <c r="E244" s="236" t="s">
        <v>19</v>
      </c>
      <c r="F244" s="237" t="s">
        <v>76</v>
      </c>
      <c r="G244" s="234"/>
      <c r="H244" s="238">
        <v>1</v>
      </c>
      <c r="I244" s="239"/>
      <c r="J244" s="234"/>
      <c r="K244" s="234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177</v>
      </c>
      <c r="AU244" s="244" t="s">
        <v>173</v>
      </c>
      <c r="AV244" s="13" t="s">
        <v>78</v>
      </c>
      <c r="AW244" s="13" t="s">
        <v>31</v>
      </c>
      <c r="AX244" s="13" t="s">
        <v>76</v>
      </c>
      <c r="AY244" s="244" t="s">
        <v>163</v>
      </c>
    </row>
    <row r="245" s="12" customFormat="1" ht="20.88" customHeight="1">
      <c r="A245" s="12"/>
      <c r="B245" s="199"/>
      <c r="C245" s="200"/>
      <c r="D245" s="201" t="s">
        <v>68</v>
      </c>
      <c r="E245" s="213" t="s">
        <v>731</v>
      </c>
      <c r="F245" s="213" t="s">
        <v>1661</v>
      </c>
      <c r="G245" s="200"/>
      <c r="H245" s="200"/>
      <c r="I245" s="203"/>
      <c r="J245" s="214">
        <f>BK245</f>
        <v>0</v>
      </c>
      <c r="K245" s="200"/>
      <c r="L245" s="205"/>
      <c r="M245" s="206"/>
      <c r="N245" s="207"/>
      <c r="O245" s="207"/>
      <c r="P245" s="208">
        <f>SUM(P246:P293)</f>
        <v>0</v>
      </c>
      <c r="Q245" s="207"/>
      <c r="R245" s="208">
        <f>SUM(R246:R293)</f>
        <v>1.437945517</v>
      </c>
      <c r="S245" s="207"/>
      <c r="T245" s="209">
        <f>SUM(T246:T293)</f>
        <v>0</v>
      </c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R245" s="210" t="s">
        <v>76</v>
      </c>
      <c r="AT245" s="211" t="s">
        <v>68</v>
      </c>
      <c r="AU245" s="211" t="s">
        <v>78</v>
      </c>
      <c r="AY245" s="210" t="s">
        <v>163</v>
      </c>
      <c r="BK245" s="212">
        <f>SUM(BK246:BK293)</f>
        <v>0</v>
      </c>
    </row>
    <row r="246" s="2" customFormat="1" ht="16.5" customHeight="1">
      <c r="A246" s="40"/>
      <c r="B246" s="41"/>
      <c r="C246" s="215" t="s">
        <v>254</v>
      </c>
      <c r="D246" s="215" t="s">
        <v>167</v>
      </c>
      <c r="E246" s="216" t="s">
        <v>1662</v>
      </c>
      <c r="F246" s="217" t="s">
        <v>1663</v>
      </c>
      <c r="G246" s="218" t="s">
        <v>320</v>
      </c>
      <c r="H246" s="219">
        <v>28</v>
      </c>
      <c r="I246" s="220"/>
      <c r="J246" s="221">
        <f>ROUND(I246*H246,2)</f>
        <v>0</v>
      </c>
      <c r="K246" s="217" t="s">
        <v>171</v>
      </c>
      <c r="L246" s="46"/>
      <c r="M246" s="222" t="s">
        <v>19</v>
      </c>
      <c r="N246" s="223" t="s">
        <v>42</v>
      </c>
      <c r="O246" s="87"/>
      <c r="P246" s="224">
        <f>O246*H246</f>
        <v>0</v>
      </c>
      <c r="Q246" s="224">
        <v>0</v>
      </c>
      <c r="R246" s="224">
        <f>Q246*H246</f>
        <v>0</v>
      </c>
      <c r="S246" s="224">
        <v>0</v>
      </c>
      <c r="T246" s="225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26" t="s">
        <v>172</v>
      </c>
      <c r="AT246" s="226" t="s">
        <v>167</v>
      </c>
      <c r="AU246" s="226" t="s">
        <v>173</v>
      </c>
      <c r="AY246" s="19" t="s">
        <v>163</v>
      </c>
      <c r="BE246" s="227">
        <f>IF(N246="základní",J246,0)</f>
        <v>0</v>
      </c>
      <c r="BF246" s="227">
        <f>IF(N246="snížená",J246,0)</f>
        <v>0</v>
      </c>
      <c r="BG246" s="227">
        <f>IF(N246="zákl. přenesená",J246,0)</f>
        <v>0</v>
      </c>
      <c r="BH246" s="227">
        <f>IF(N246="sníž. přenesená",J246,0)</f>
        <v>0</v>
      </c>
      <c r="BI246" s="227">
        <f>IF(N246="nulová",J246,0)</f>
        <v>0</v>
      </c>
      <c r="BJ246" s="19" t="s">
        <v>172</v>
      </c>
      <c r="BK246" s="227">
        <f>ROUND(I246*H246,2)</f>
        <v>0</v>
      </c>
      <c r="BL246" s="19" t="s">
        <v>172</v>
      </c>
      <c r="BM246" s="226" t="s">
        <v>1664</v>
      </c>
    </row>
    <row r="247" s="2" customFormat="1">
      <c r="A247" s="40"/>
      <c r="B247" s="41"/>
      <c r="C247" s="42"/>
      <c r="D247" s="228" t="s">
        <v>175</v>
      </c>
      <c r="E247" s="42"/>
      <c r="F247" s="229" t="s">
        <v>1665</v>
      </c>
      <c r="G247" s="42"/>
      <c r="H247" s="42"/>
      <c r="I247" s="230"/>
      <c r="J247" s="42"/>
      <c r="K247" s="42"/>
      <c r="L247" s="46"/>
      <c r="M247" s="231"/>
      <c r="N247" s="232"/>
      <c r="O247" s="87"/>
      <c r="P247" s="87"/>
      <c r="Q247" s="87"/>
      <c r="R247" s="87"/>
      <c r="S247" s="87"/>
      <c r="T247" s="88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175</v>
      </c>
      <c r="AU247" s="19" t="s">
        <v>173</v>
      </c>
    </row>
    <row r="248" s="13" customFormat="1">
      <c r="A248" s="13"/>
      <c r="B248" s="233"/>
      <c r="C248" s="234"/>
      <c r="D248" s="235" t="s">
        <v>177</v>
      </c>
      <c r="E248" s="236" t="s">
        <v>19</v>
      </c>
      <c r="F248" s="237" t="s">
        <v>357</v>
      </c>
      <c r="G248" s="234"/>
      <c r="H248" s="238">
        <v>28</v>
      </c>
      <c r="I248" s="239"/>
      <c r="J248" s="234"/>
      <c r="K248" s="234"/>
      <c r="L248" s="240"/>
      <c r="M248" s="241"/>
      <c r="N248" s="242"/>
      <c r="O248" s="242"/>
      <c r="P248" s="242"/>
      <c r="Q248" s="242"/>
      <c r="R248" s="242"/>
      <c r="S248" s="242"/>
      <c r="T248" s="243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4" t="s">
        <v>177</v>
      </c>
      <c r="AU248" s="244" t="s">
        <v>173</v>
      </c>
      <c r="AV248" s="13" t="s">
        <v>78</v>
      </c>
      <c r="AW248" s="13" t="s">
        <v>31</v>
      </c>
      <c r="AX248" s="13" t="s">
        <v>69</v>
      </c>
      <c r="AY248" s="244" t="s">
        <v>163</v>
      </c>
    </row>
    <row r="249" s="14" customFormat="1">
      <c r="A249" s="14"/>
      <c r="B249" s="245"/>
      <c r="C249" s="246"/>
      <c r="D249" s="235" t="s">
        <v>177</v>
      </c>
      <c r="E249" s="247" t="s">
        <v>19</v>
      </c>
      <c r="F249" s="248" t="s">
        <v>179</v>
      </c>
      <c r="G249" s="246"/>
      <c r="H249" s="249">
        <v>28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177</v>
      </c>
      <c r="AU249" s="255" t="s">
        <v>173</v>
      </c>
      <c r="AV249" s="14" t="s">
        <v>173</v>
      </c>
      <c r="AW249" s="14" t="s">
        <v>31</v>
      </c>
      <c r="AX249" s="14" t="s">
        <v>76</v>
      </c>
      <c r="AY249" s="255" t="s">
        <v>163</v>
      </c>
    </row>
    <row r="250" s="2" customFormat="1" ht="16.5" customHeight="1">
      <c r="A250" s="40"/>
      <c r="B250" s="41"/>
      <c r="C250" s="215" t="s">
        <v>388</v>
      </c>
      <c r="D250" s="215" t="s">
        <v>167</v>
      </c>
      <c r="E250" s="216" t="s">
        <v>1666</v>
      </c>
      <c r="F250" s="217" t="s">
        <v>1667</v>
      </c>
      <c r="G250" s="218" t="s">
        <v>522</v>
      </c>
      <c r="H250" s="219">
        <v>2</v>
      </c>
      <c r="I250" s="220"/>
      <c r="J250" s="221">
        <f>ROUND(I250*H250,2)</f>
        <v>0</v>
      </c>
      <c r="K250" s="217" t="s">
        <v>171</v>
      </c>
      <c r="L250" s="46"/>
      <c r="M250" s="222" t="s">
        <v>19</v>
      </c>
      <c r="N250" s="223" t="s">
        <v>42</v>
      </c>
      <c r="O250" s="87"/>
      <c r="P250" s="224">
        <f>O250*H250</f>
        <v>0</v>
      </c>
      <c r="Q250" s="224">
        <v>0.45937290600000003</v>
      </c>
      <c r="R250" s="224">
        <f>Q250*H250</f>
        <v>0.91874581200000005</v>
      </c>
      <c r="S250" s="224">
        <v>0</v>
      </c>
      <c r="T250" s="225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26" t="s">
        <v>172</v>
      </c>
      <c r="AT250" s="226" t="s">
        <v>167</v>
      </c>
      <c r="AU250" s="226" t="s">
        <v>173</v>
      </c>
      <c r="AY250" s="19" t="s">
        <v>163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19" t="s">
        <v>172</v>
      </c>
      <c r="BK250" s="227">
        <f>ROUND(I250*H250,2)</f>
        <v>0</v>
      </c>
      <c r="BL250" s="19" t="s">
        <v>172</v>
      </c>
      <c r="BM250" s="226" t="s">
        <v>1668</v>
      </c>
    </row>
    <row r="251" s="2" customFormat="1">
      <c r="A251" s="40"/>
      <c r="B251" s="41"/>
      <c r="C251" s="42"/>
      <c r="D251" s="228" t="s">
        <v>175</v>
      </c>
      <c r="E251" s="42"/>
      <c r="F251" s="229" t="s">
        <v>1669</v>
      </c>
      <c r="G251" s="42"/>
      <c r="H251" s="42"/>
      <c r="I251" s="230"/>
      <c r="J251" s="42"/>
      <c r="K251" s="42"/>
      <c r="L251" s="46"/>
      <c r="M251" s="231"/>
      <c r="N251" s="232"/>
      <c r="O251" s="87"/>
      <c r="P251" s="87"/>
      <c r="Q251" s="87"/>
      <c r="R251" s="87"/>
      <c r="S251" s="87"/>
      <c r="T251" s="88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175</v>
      </c>
      <c r="AU251" s="19" t="s">
        <v>173</v>
      </c>
    </row>
    <row r="252" s="13" customFormat="1">
      <c r="A252" s="13"/>
      <c r="B252" s="233"/>
      <c r="C252" s="234"/>
      <c r="D252" s="235" t="s">
        <v>177</v>
      </c>
      <c r="E252" s="236" t="s">
        <v>19</v>
      </c>
      <c r="F252" s="237" t="s">
        <v>78</v>
      </c>
      <c r="G252" s="234"/>
      <c r="H252" s="238">
        <v>2</v>
      </c>
      <c r="I252" s="239"/>
      <c r="J252" s="234"/>
      <c r="K252" s="234"/>
      <c r="L252" s="240"/>
      <c r="M252" s="241"/>
      <c r="N252" s="242"/>
      <c r="O252" s="242"/>
      <c r="P252" s="242"/>
      <c r="Q252" s="242"/>
      <c r="R252" s="242"/>
      <c r="S252" s="242"/>
      <c r="T252" s="243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4" t="s">
        <v>177</v>
      </c>
      <c r="AU252" s="244" t="s">
        <v>173</v>
      </c>
      <c r="AV252" s="13" t="s">
        <v>78</v>
      </c>
      <c r="AW252" s="13" t="s">
        <v>31</v>
      </c>
      <c r="AX252" s="13" t="s">
        <v>76</v>
      </c>
      <c r="AY252" s="244" t="s">
        <v>163</v>
      </c>
    </row>
    <row r="253" s="2" customFormat="1" ht="16.5" customHeight="1">
      <c r="A253" s="40"/>
      <c r="B253" s="41"/>
      <c r="C253" s="215" t="s">
        <v>393</v>
      </c>
      <c r="D253" s="215" t="s">
        <v>167</v>
      </c>
      <c r="E253" s="216" t="s">
        <v>1670</v>
      </c>
      <c r="F253" s="217" t="s">
        <v>1671</v>
      </c>
      <c r="G253" s="218" t="s">
        <v>522</v>
      </c>
      <c r="H253" s="219">
        <v>4</v>
      </c>
      <c r="I253" s="220"/>
      <c r="J253" s="221">
        <f>ROUND(I253*H253,2)</f>
        <v>0</v>
      </c>
      <c r="K253" s="217" t="s">
        <v>171</v>
      </c>
      <c r="L253" s="46"/>
      <c r="M253" s="222" t="s">
        <v>19</v>
      </c>
      <c r="N253" s="223" t="s">
        <v>42</v>
      </c>
      <c r="O253" s="87"/>
      <c r="P253" s="224">
        <f>O253*H253</f>
        <v>0</v>
      </c>
      <c r="Q253" s="224">
        <v>0.010186000000000001</v>
      </c>
      <c r="R253" s="224">
        <f>Q253*H253</f>
        <v>0.040744000000000002</v>
      </c>
      <c r="S253" s="224">
        <v>0</v>
      </c>
      <c r="T253" s="225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26" t="s">
        <v>172</v>
      </c>
      <c r="AT253" s="226" t="s">
        <v>167</v>
      </c>
      <c r="AU253" s="226" t="s">
        <v>173</v>
      </c>
      <c r="AY253" s="19" t="s">
        <v>163</v>
      </c>
      <c r="BE253" s="227">
        <f>IF(N253="základní",J253,0)</f>
        <v>0</v>
      </c>
      <c r="BF253" s="227">
        <f>IF(N253="snížená",J253,0)</f>
        <v>0</v>
      </c>
      <c r="BG253" s="227">
        <f>IF(N253="zákl. přenesená",J253,0)</f>
        <v>0</v>
      </c>
      <c r="BH253" s="227">
        <f>IF(N253="sníž. přenesená",J253,0)</f>
        <v>0</v>
      </c>
      <c r="BI253" s="227">
        <f>IF(N253="nulová",J253,0)</f>
        <v>0</v>
      </c>
      <c r="BJ253" s="19" t="s">
        <v>172</v>
      </c>
      <c r="BK253" s="227">
        <f>ROUND(I253*H253,2)</f>
        <v>0</v>
      </c>
      <c r="BL253" s="19" t="s">
        <v>172</v>
      </c>
      <c r="BM253" s="226" t="s">
        <v>1672</v>
      </c>
    </row>
    <row r="254" s="2" customFormat="1">
      <c r="A254" s="40"/>
      <c r="B254" s="41"/>
      <c r="C254" s="42"/>
      <c r="D254" s="228" t="s">
        <v>175</v>
      </c>
      <c r="E254" s="42"/>
      <c r="F254" s="229" t="s">
        <v>1673</v>
      </c>
      <c r="G254" s="42"/>
      <c r="H254" s="42"/>
      <c r="I254" s="230"/>
      <c r="J254" s="42"/>
      <c r="K254" s="42"/>
      <c r="L254" s="46"/>
      <c r="M254" s="231"/>
      <c r="N254" s="232"/>
      <c r="O254" s="87"/>
      <c r="P254" s="87"/>
      <c r="Q254" s="87"/>
      <c r="R254" s="87"/>
      <c r="S254" s="87"/>
      <c r="T254" s="88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175</v>
      </c>
      <c r="AU254" s="19" t="s">
        <v>173</v>
      </c>
    </row>
    <row r="255" s="13" customFormat="1">
      <c r="A255" s="13"/>
      <c r="B255" s="233"/>
      <c r="C255" s="234"/>
      <c r="D255" s="235" t="s">
        <v>177</v>
      </c>
      <c r="E255" s="236" t="s">
        <v>19</v>
      </c>
      <c r="F255" s="237" t="s">
        <v>172</v>
      </c>
      <c r="G255" s="234"/>
      <c r="H255" s="238">
        <v>4</v>
      </c>
      <c r="I255" s="239"/>
      <c r="J255" s="234"/>
      <c r="K255" s="234"/>
      <c r="L255" s="240"/>
      <c r="M255" s="241"/>
      <c r="N255" s="242"/>
      <c r="O255" s="242"/>
      <c r="P255" s="242"/>
      <c r="Q255" s="242"/>
      <c r="R255" s="242"/>
      <c r="S255" s="242"/>
      <c r="T255" s="243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4" t="s">
        <v>177</v>
      </c>
      <c r="AU255" s="244" t="s">
        <v>173</v>
      </c>
      <c r="AV255" s="13" t="s">
        <v>78</v>
      </c>
      <c r="AW255" s="13" t="s">
        <v>31</v>
      </c>
      <c r="AX255" s="13" t="s">
        <v>76</v>
      </c>
      <c r="AY255" s="244" t="s">
        <v>163</v>
      </c>
    </row>
    <row r="256" s="2" customFormat="1" ht="16.5" customHeight="1">
      <c r="A256" s="40"/>
      <c r="B256" s="41"/>
      <c r="C256" s="267" t="s">
        <v>308</v>
      </c>
      <c r="D256" s="267" t="s">
        <v>212</v>
      </c>
      <c r="E256" s="268" t="s">
        <v>1674</v>
      </c>
      <c r="F256" s="269" t="s">
        <v>1675</v>
      </c>
      <c r="G256" s="270" t="s">
        <v>522</v>
      </c>
      <c r="H256" s="271">
        <v>4</v>
      </c>
      <c r="I256" s="272"/>
      <c r="J256" s="273">
        <f>ROUND(I256*H256,2)</f>
        <v>0</v>
      </c>
      <c r="K256" s="269" t="s">
        <v>353</v>
      </c>
      <c r="L256" s="274"/>
      <c r="M256" s="275" t="s">
        <v>19</v>
      </c>
      <c r="N256" s="276" t="s">
        <v>42</v>
      </c>
      <c r="O256" s="87"/>
      <c r="P256" s="224">
        <f>O256*H256</f>
        <v>0</v>
      </c>
      <c r="Q256" s="224">
        <v>0</v>
      </c>
      <c r="R256" s="224">
        <f>Q256*H256</f>
        <v>0</v>
      </c>
      <c r="S256" s="224">
        <v>0</v>
      </c>
      <c r="T256" s="225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26" t="s">
        <v>215</v>
      </c>
      <c r="AT256" s="226" t="s">
        <v>212</v>
      </c>
      <c r="AU256" s="226" t="s">
        <v>173</v>
      </c>
      <c r="AY256" s="19" t="s">
        <v>163</v>
      </c>
      <c r="BE256" s="227">
        <f>IF(N256="základní",J256,0)</f>
        <v>0</v>
      </c>
      <c r="BF256" s="227">
        <f>IF(N256="snížená",J256,0)</f>
        <v>0</v>
      </c>
      <c r="BG256" s="227">
        <f>IF(N256="zákl. přenesená",J256,0)</f>
        <v>0</v>
      </c>
      <c r="BH256" s="227">
        <f>IF(N256="sníž. přenesená",J256,0)</f>
        <v>0</v>
      </c>
      <c r="BI256" s="227">
        <f>IF(N256="nulová",J256,0)</f>
        <v>0</v>
      </c>
      <c r="BJ256" s="19" t="s">
        <v>172</v>
      </c>
      <c r="BK256" s="227">
        <f>ROUND(I256*H256,2)</f>
        <v>0</v>
      </c>
      <c r="BL256" s="19" t="s">
        <v>172</v>
      </c>
      <c r="BM256" s="226" t="s">
        <v>1676</v>
      </c>
    </row>
    <row r="257" s="13" customFormat="1">
      <c r="A257" s="13"/>
      <c r="B257" s="233"/>
      <c r="C257" s="234"/>
      <c r="D257" s="235" t="s">
        <v>177</v>
      </c>
      <c r="E257" s="236" t="s">
        <v>19</v>
      </c>
      <c r="F257" s="237" t="s">
        <v>172</v>
      </c>
      <c r="G257" s="234"/>
      <c r="H257" s="238">
        <v>4</v>
      </c>
      <c r="I257" s="239"/>
      <c r="J257" s="234"/>
      <c r="K257" s="234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177</v>
      </c>
      <c r="AU257" s="244" t="s">
        <v>173</v>
      </c>
      <c r="AV257" s="13" t="s">
        <v>78</v>
      </c>
      <c r="AW257" s="13" t="s">
        <v>31</v>
      </c>
      <c r="AX257" s="13" t="s">
        <v>76</v>
      </c>
      <c r="AY257" s="244" t="s">
        <v>163</v>
      </c>
    </row>
    <row r="258" s="2" customFormat="1" ht="16.5" customHeight="1">
      <c r="A258" s="40"/>
      <c r="B258" s="41"/>
      <c r="C258" s="215" t="s">
        <v>402</v>
      </c>
      <c r="D258" s="215" t="s">
        <v>167</v>
      </c>
      <c r="E258" s="216" t="s">
        <v>1677</v>
      </c>
      <c r="F258" s="217" t="s">
        <v>1678</v>
      </c>
      <c r="G258" s="218" t="s">
        <v>522</v>
      </c>
      <c r="H258" s="219">
        <v>2</v>
      </c>
      <c r="I258" s="220"/>
      <c r="J258" s="221">
        <f>ROUND(I258*H258,2)</f>
        <v>0</v>
      </c>
      <c r="K258" s="217" t="s">
        <v>171</v>
      </c>
      <c r="L258" s="46"/>
      <c r="M258" s="222" t="s">
        <v>19</v>
      </c>
      <c r="N258" s="223" t="s">
        <v>42</v>
      </c>
      <c r="O258" s="87"/>
      <c r="P258" s="224">
        <f>O258*H258</f>
        <v>0</v>
      </c>
      <c r="Q258" s="224">
        <v>0.01248</v>
      </c>
      <c r="R258" s="224">
        <f>Q258*H258</f>
        <v>0.02496</v>
      </c>
      <c r="S258" s="224">
        <v>0</v>
      </c>
      <c r="T258" s="225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26" t="s">
        <v>172</v>
      </c>
      <c r="AT258" s="226" t="s">
        <v>167</v>
      </c>
      <c r="AU258" s="226" t="s">
        <v>173</v>
      </c>
      <c r="AY258" s="19" t="s">
        <v>163</v>
      </c>
      <c r="BE258" s="227">
        <f>IF(N258="základní",J258,0)</f>
        <v>0</v>
      </c>
      <c r="BF258" s="227">
        <f>IF(N258="snížená",J258,0)</f>
        <v>0</v>
      </c>
      <c r="BG258" s="227">
        <f>IF(N258="zákl. přenesená",J258,0)</f>
        <v>0</v>
      </c>
      <c r="BH258" s="227">
        <f>IF(N258="sníž. přenesená",J258,0)</f>
        <v>0</v>
      </c>
      <c r="BI258" s="227">
        <f>IF(N258="nulová",J258,0)</f>
        <v>0</v>
      </c>
      <c r="BJ258" s="19" t="s">
        <v>172</v>
      </c>
      <c r="BK258" s="227">
        <f>ROUND(I258*H258,2)</f>
        <v>0</v>
      </c>
      <c r="BL258" s="19" t="s">
        <v>172</v>
      </c>
      <c r="BM258" s="226" t="s">
        <v>1679</v>
      </c>
    </row>
    <row r="259" s="2" customFormat="1">
      <c r="A259" s="40"/>
      <c r="B259" s="41"/>
      <c r="C259" s="42"/>
      <c r="D259" s="228" t="s">
        <v>175</v>
      </c>
      <c r="E259" s="42"/>
      <c r="F259" s="229" t="s">
        <v>1680</v>
      </c>
      <c r="G259" s="42"/>
      <c r="H259" s="42"/>
      <c r="I259" s="230"/>
      <c r="J259" s="42"/>
      <c r="K259" s="42"/>
      <c r="L259" s="46"/>
      <c r="M259" s="231"/>
      <c r="N259" s="232"/>
      <c r="O259" s="87"/>
      <c r="P259" s="87"/>
      <c r="Q259" s="87"/>
      <c r="R259" s="87"/>
      <c r="S259" s="87"/>
      <c r="T259" s="88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175</v>
      </c>
      <c r="AU259" s="19" t="s">
        <v>173</v>
      </c>
    </row>
    <row r="260" s="13" customFormat="1">
      <c r="A260" s="13"/>
      <c r="B260" s="233"/>
      <c r="C260" s="234"/>
      <c r="D260" s="235" t="s">
        <v>177</v>
      </c>
      <c r="E260" s="236" t="s">
        <v>19</v>
      </c>
      <c r="F260" s="237" t="s">
        <v>1681</v>
      </c>
      <c r="G260" s="234"/>
      <c r="H260" s="238">
        <v>2</v>
      </c>
      <c r="I260" s="239"/>
      <c r="J260" s="234"/>
      <c r="K260" s="234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177</v>
      </c>
      <c r="AU260" s="244" t="s">
        <v>173</v>
      </c>
      <c r="AV260" s="13" t="s">
        <v>78</v>
      </c>
      <c r="AW260" s="13" t="s">
        <v>31</v>
      </c>
      <c r="AX260" s="13" t="s">
        <v>76</v>
      </c>
      <c r="AY260" s="244" t="s">
        <v>163</v>
      </c>
    </row>
    <row r="261" s="2" customFormat="1" ht="16.5" customHeight="1">
      <c r="A261" s="40"/>
      <c r="B261" s="41"/>
      <c r="C261" s="267" t="s">
        <v>410</v>
      </c>
      <c r="D261" s="267" t="s">
        <v>212</v>
      </c>
      <c r="E261" s="268" t="s">
        <v>1682</v>
      </c>
      <c r="F261" s="269" t="s">
        <v>1683</v>
      </c>
      <c r="G261" s="270" t="s">
        <v>522</v>
      </c>
      <c r="H261" s="271">
        <v>1</v>
      </c>
      <c r="I261" s="272"/>
      <c r="J261" s="273">
        <f>ROUND(I261*H261,2)</f>
        <v>0</v>
      </c>
      <c r="K261" s="269" t="s">
        <v>353</v>
      </c>
      <c r="L261" s="274"/>
      <c r="M261" s="275" t="s">
        <v>19</v>
      </c>
      <c r="N261" s="276" t="s">
        <v>42</v>
      </c>
      <c r="O261" s="87"/>
      <c r="P261" s="224">
        <f>O261*H261</f>
        <v>0</v>
      </c>
      <c r="Q261" s="224">
        <v>0</v>
      </c>
      <c r="R261" s="224">
        <f>Q261*H261</f>
        <v>0</v>
      </c>
      <c r="S261" s="224">
        <v>0</v>
      </c>
      <c r="T261" s="225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26" t="s">
        <v>215</v>
      </c>
      <c r="AT261" s="226" t="s">
        <v>212</v>
      </c>
      <c r="AU261" s="226" t="s">
        <v>173</v>
      </c>
      <c r="AY261" s="19" t="s">
        <v>163</v>
      </c>
      <c r="BE261" s="227">
        <f>IF(N261="základní",J261,0)</f>
        <v>0</v>
      </c>
      <c r="BF261" s="227">
        <f>IF(N261="snížená",J261,0)</f>
        <v>0</v>
      </c>
      <c r="BG261" s="227">
        <f>IF(N261="zákl. přenesená",J261,0)</f>
        <v>0</v>
      </c>
      <c r="BH261" s="227">
        <f>IF(N261="sníž. přenesená",J261,0)</f>
        <v>0</v>
      </c>
      <c r="BI261" s="227">
        <f>IF(N261="nulová",J261,0)</f>
        <v>0</v>
      </c>
      <c r="BJ261" s="19" t="s">
        <v>172</v>
      </c>
      <c r="BK261" s="227">
        <f>ROUND(I261*H261,2)</f>
        <v>0</v>
      </c>
      <c r="BL261" s="19" t="s">
        <v>172</v>
      </c>
      <c r="BM261" s="226" t="s">
        <v>1684</v>
      </c>
    </row>
    <row r="262" s="13" customFormat="1">
      <c r="A262" s="13"/>
      <c r="B262" s="233"/>
      <c r="C262" s="234"/>
      <c r="D262" s="235" t="s">
        <v>177</v>
      </c>
      <c r="E262" s="236" t="s">
        <v>19</v>
      </c>
      <c r="F262" s="237" t="s">
        <v>76</v>
      </c>
      <c r="G262" s="234"/>
      <c r="H262" s="238">
        <v>1</v>
      </c>
      <c r="I262" s="239"/>
      <c r="J262" s="234"/>
      <c r="K262" s="234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177</v>
      </c>
      <c r="AU262" s="244" t="s">
        <v>173</v>
      </c>
      <c r="AV262" s="13" t="s">
        <v>78</v>
      </c>
      <c r="AW262" s="13" t="s">
        <v>31</v>
      </c>
      <c r="AX262" s="13" t="s">
        <v>76</v>
      </c>
      <c r="AY262" s="244" t="s">
        <v>163</v>
      </c>
    </row>
    <row r="263" s="2" customFormat="1" ht="16.5" customHeight="1">
      <c r="A263" s="40"/>
      <c r="B263" s="41"/>
      <c r="C263" s="267" t="s">
        <v>417</v>
      </c>
      <c r="D263" s="267" t="s">
        <v>212</v>
      </c>
      <c r="E263" s="268" t="s">
        <v>1685</v>
      </c>
      <c r="F263" s="269" t="s">
        <v>1686</v>
      </c>
      <c r="G263" s="270" t="s">
        <v>522</v>
      </c>
      <c r="H263" s="271">
        <v>1</v>
      </c>
      <c r="I263" s="272"/>
      <c r="J263" s="273">
        <f>ROUND(I263*H263,2)</f>
        <v>0</v>
      </c>
      <c r="K263" s="269" t="s">
        <v>353</v>
      </c>
      <c r="L263" s="274"/>
      <c r="M263" s="275" t="s">
        <v>19</v>
      </c>
      <c r="N263" s="276" t="s">
        <v>42</v>
      </c>
      <c r="O263" s="87"/>
      <c r="P263" s="224">
        <f>O263*H263</f>
        <v>0</v>
      </c>
      <c r="Q263" s="224">
        <v>0</v>
      </c>
      <c r="R263" s="224">
        <f>Q263*H263</f>
        <v>0</v>
      </c>
      <c r="S263" s="224">
        <v>0</v>
      </c>
      <c r="T263" s="225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26" t="s">
        <v>215</v>
      </c>
      <c r="AT263" s="226" t="s">
        <v>212</v>
      </c>
      <c r="AU263" s="226" t="s">
        <v>173</v>
      </c>
      <c r="AY263" s="19" t="s">
        <v>163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19" t="s">
        <v>172</v>
      </c>
      <c r="BK263" s="227">
        <f>ROUND(I263*H263,2)</f>
        <v>0</v>
      </c>
      <c r="BL263" s="19" t="s">
        <v>172</v>
      </c>
      <c r="BM263" s="226" t="s">
        <v>1687</v>
      </c>
    </row>
    <row r="264" s="13" customFormat="1">
      <c r="A264" s="13"/>
      <c r="B264" s="233"/>
      <c r="C264" s="234"/>
      <c r="D264" s="235" t="s">
        <v>177</v>
      </c>
      <c r="E264" s="236" t="s">
        <v>19</v>
      </c>
      <c r="F264" s="237" t="s">
        <v>76</v>
      </c>
      <c r="G264" s="234"/>
      <c r="H264" s="238">
        <v>1</v>
      </c>
      <c r="I264" s="239"/>
      <c r="J264" s="234"/>
      <c r="K264" s="234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177</v>
      </c>
      <c r="AU264" s="244" t="s">
        <v>173</v>
      </c>
      <c r="AV264" s="13" t="s">
        <v>78</v>
      </c>
      <c r="AW264" s="13" t="s">
        <v>31</v>
      </c>
      <c r="AX264" s="13" t="s">
        <v>76</v>
      </c>
      <c r="AY264" s="244" t="s">
        <v>163</v>
      </c>
    </row>
    <row r="265" s="2" customFormat="1" ht="24.15" customHeight="1">
      <c r="A265" s="40"/>
      <c r="B265" s="41"/>
      <c r="C265" s="215" t="s">
        <v>424</v>
      </c>
      <c r="D265" s="215" t="s">
        <v>167</v>
      </c>
      <c r="E265" s="216" t="s">
        <v>1688</v>
      </c>
      <c r="F265" s="217" t="s">
        <v>1689</v>
      </c>
      <c r="G265" s="218" t="s">
        <v>522</v>
      </c>
      <c r="H265" s="219">
        <v>1</v>
      </c>
      <c r="I265" s="220"/>
      <c r="J265" s="221">
        <f>ROUND(I265*H265,2)</f>
        <v>0</v>
      </c>
      <c r="K265" s="217" t="s">
        <v>171</v>
      </c>
      <c r="L265" s="46"/>
      <c r="M265" s="222" t="s">
        <v>19</v>
      </c>
      <c r="N265" s="223" t="s">
        <v>42</v>
      </c>
      <c r="O265" s="87"/>
      <c r="P265" s="224">
        <f>O265*H265</f>
        <v>0</v>
      </c>
      <c r="Q265" s="224">
        <v>0.065010750000000006</v>
      </c>
      <c r="R265" s="224">
        <f>Q265*H265</f>
        <v>0.065010750000000006</v>
      </c>
      <c r="S265" s="224">
        <v>0</v>
      </c>
      <c r="T265" s="225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26" t="s">
        <v>172</v>
      </c>
      <c r="AT265" s="226" t="s">
        <v>167</v>
      </c>
      <c r="AU265" s="226" t="s">
        <v>173</v>
      </c>
      <c r="AY265" s="19" t="s">
        <v>163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19" t="s">
        <v>172</v>
      </c>
      <c r="BK265" s="227">
        <f>ROUND(I265*H265,2)</f>
        <v>0</v>
      </c>
      <c r="BL265" s="19" t="s">
        <v>172</v>
      </c>
      <c r="BM265" s="226" t="s">
        <v>1690</v>
      </c>
    </row>
    <row r="266" s="2" customFormat="1">
      <c r="A266" s="40"/>
      <c r="B266" s="41"/>
      <c r="C266" s="42"/>
      <c r="D266" s="228" t="s">
        <v>175</v>
      </c>
      <c r="E266" s="42"/>
      <c r="F266" s="229" t="s">
        <v>1691</v>
      </c>
      <c r="G266" s="42"/>
      <c r="H266" s="42"/>
      <c r="I266" s="230"/>
      <c r="J266" s="42"/>
      <c r="K266" s="42"/>
      <c r="L266" s="46"/>
      <c r="M266" s="231"/>
      <c r="N266" s="232"/>
      <c r="O266" s="87"/>
      <c r="P266" s="87"/>
      <c r="Q266" s="87"/>
      <c r="R266" s="87"/>
      <c r="S266" s="87"/>
      <c r="T266" s="88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175</v>
      </c>
      <c r="AU266" s="19" t="s">
        <v>173</v>
      </c>
    </row>
    <row r="267" s="13" customFormat="1">
      <c r="A267" s="13"/>
      <c r="B267" s="233"/>
      <c r="C267" s="234"/>
      <c r="D267" s="235" t="s">
        <v>177</v>
      </c>
      <c r="E267" s="236" t="s">
        <v>19</v>
      </c>
      <c r="F267" s="237" t="s">
        <v>1692</v>
      </c>
      <c r="G267" s="234"/>
      <c r="H267" s="238">
        <v>1</v>
      </c>
      <c r="I267" s="239"/>
      <c r="J267" s="234"/>
      <c r="K267" s="234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177</v>
      </c>
      <c r="AU267" s="244" t="s">
        <v>173</v>
      </c>
      <c r="AV267" s="13" t="s">
        <v>78</v>
      </c>
      <c r="AW267" s="13" t="s">
        <v>31</v>
      </c>
      <c r="AX267" s="13" t="s">
        <v>69</v>
      </c>
      <c r="AY267" s="244" t="s">
        <v>163</v>
      </c>
    </row>
    <row r="268" s="14" customFormat="1">
      <c r="A268" s="14"/>
      <c r="B268" s="245"/>
      <c r="C268" s="246"/>
      <c r="D268" s="235" t="s">
        <v>177</v>
      </c>
      <c r="E268" s="247" t="s">
        <v>19</v>
      </c>
      <c r="F268" s="248" t="s">
        <v>179</v>
      </c>
      <c r="G268" s="246"/>
      <c r="H268" s="249">
        <v>1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177</v>
      </c>
      <c r="AU268" s="255" t="s">
        <v>173</v>
      </c>
      <c r="AV268" s="14" t="s">
        <v>173</v>
      </c>
      <c r="AW268" s="14" t="s">
        <v>31</v>
      </c>
      <c r="AX268" s="14" t="s">
        <v>76</v>
      </c>
      <c r="AY268" s="255" t="s">
        <v>163</v>
      </c>
    </row>
    <row r="269" s="2" customFormat="1" ht="24.15" customHeight="1">
      <c r="A269" s="40"/>
      <c r="B269" s="41"/>
      <c r="C269" s="215" t="s">
        <v>431</v>
      </c>
      <c r="D269" s="215" t="s">
        <v>167</v>
      </c>
      <c r="E269" s="216" t="s">
        <v>1693</v>
      </c>
      <c r="F269" s="217" t="s">
        <v>1694</v>
      </c>
      <c r="G269" s="218" t="s">
        <v>522</v>
      </c>
      <c r="H269" s="219">
        <v>1</v>
      </c>
      <c r="I269" s="220"/>
      <c r="J269" s="221">
        <f>ROUND(I269*H269,2)</f>
        <v>0</v>
      </c>
      <c r="K269" s="217" t="s">
        <v>171</v>
      </c>
      <c r="L269" s="46"/>
      <c r="M269" s="222" t="s">
        <v>19</v>
      </c>
      <c r="N269" s="223" t="s">
        <v>42</v>
      </c>
      <c r="O269" s="87"/>
      <c r="P269" s="224">
        <f>O269*H269</f>
        <v>0</v>
      </c>
      <c r="Q269" s="224">
        <v>0.0061988750000000004</v>
      </c>
      <c r="R269" s="224">
        <f>Q269*H269</f>
        <v>0.0061988750000000004</v>
      </c>
      <c r="S269" s="224">
        <v>0</v>
      </c>
      <c r="T269" s="225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26" t="s">
        <v>172</v>
      </c>
      <c r="AT269" s="226" t="s">
        <v>167</v>
      </c>
      <c r="AU269" s="226" t="s">
        <v>173</v>
      </c>
      <c r="AY269" s="19" t="s">
        <v>163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19" t="s">
        <v>172</v>
      </c>
      <c r="BK269" s="227">
        <f>ROUND(I269*H269,2)</f>
        <v>0</v>
      </c>
      <c r="BL269" s="19" t="s">
        <v>172</v>
      </c>
      <c r="BM269" s="226" t="s">
        <v>1695</v>
      </c>
    </row>
    <row r="270" s="2" customFormat="1">
      <c r="A270" s="40"/>
      <c r="B270" s="41"/>
      <c r="C270" s="42"/>
      <c r="D270" s="228" t="s">
        <v>175</v>
      </c>
      <c r="E270" s="42"/>
      <c r="F270" s="229" t="s">
        <v>1696</v>
      </c>
      <c r="G270" s="42"/>
      <c r="H270" s="42"/>
      <c r="I270" s="230"/>
      <c r="J270" s="42"/>
      <c r="K270" s="42"/>
      <c r="L270" s="46"/>
      <c r="M270" s="231"/>
      <c r="N270" s="232"/>
      <c r="O270" s="87"/>
      <c r="P270" s="87"/>
      <c r="Q270" s="87"/>
      <c r="R270" s="87"/>
      <c r="S270" s="87"/>
      <c r="T270" s="88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175</v>
      </c>
      <c r="AU270" s="19" t="s">
        <v>173</v>
      </c>
    </row>
    <row r="271" s="13" customFormat="1">
      <c r="A271" s="13"/>
      <c r="B271" s="233"/>
      <c r="C271" s="234"/>
      <c r="D271" s="235" t="s">
        <v>177</v>
      </c>
      <c r="E271" s="236" t="s">
        <v>19</v>
      </c>
      <c r="F271" s="237" t="s">
        <v>1692</v>
      </c>
      <c r="G271" s="234"/>
      <c r="H271" s="238">
        <v>1</v>
      </c>
      <c r="I271" s="239"/>
      <c r="J271" s="234"/>
      <c r="K271" s="234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177</v>
      </c>
      <c r="AU271" s="244" t="s">
        <v>173</v>
      </c>
      <c r="AV271" s="13" t="s">
        <v>78</v>
      </c>
      <c r="AW271" s="13" t="s">
        <v>31</v>
      </c>
      <c r="AX271" s="13" t="s">
        <v>69</v>
      </c>
      <c r="AY271" s="244" t="s">
        <v>163</v>
      </c>
    </row>
    <row r="272" s="14" customFormat="1">
      <c r="A272" s="14"/>
      <c r="B272" s="245"/>
      <c r="C272" s="246"/>
      <c r="D272" s="235" t="s">
        <v>177</v>
      </c>
      <c r="E272" s="247" t="s">
        <v>19</v>
      </c>
      <c r="F272" s="248" t="s">
        <v>179</v>
      </c>
      <c r="G272" s="246"/>
      <c r="H272" s="249">
        <v>1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177</v>
      </c>
      <c r="AU272" s="255" t="s">
        <v>173</v>
      </c>
      <c r="AV272" s="14" t="s">
        <v>173</v>
      </c>
      <c r="AW272" s="14" t="s">
        <v>31</v>
      </c>
      <c r="AX272" s="14" t="s">
        <v>76</v>
      </c>
      <c r="AY272" s="255" t="s">
        <v>163</v>
      </c>
    </row>
    <row r="273" s="2" customFormat="1" ht="24.15" customHeight="1">
      <c r="A273" s="40"/>
      <c r="B273" s="41"/>
      <c r="C273" s="215" t="s">
        <v>438</v>
      </c>
      <c r="D273" s="215" t="s">
        <v>167</v>
      </c>
      <c r="E273" s="216" t="s">
        <v>1697</v>
      </c>
      <c r="F273" s="217" t="s">
        <v>1698</v>
      </c>
      <c r="G273" s="218" t="s">
        <v>522</v>
      </c>
      <c r="H273" s="219">
        <v>1</v>
      </c>
      <c r="I273" s="220"/>
      <c r="J273" s="221">
        <f>ROUND(I273*H273,2)</f>
        <v>0</v>
      </c>
      <c r="K273" s="217" t="s">
        <v>171</v>
      </c>
      <c r="L273" s="46"/>
      <c r="M273" s="222" t="s">
        <v>19</v>
      </c>
      <c r="N273" s="223" t="s">
        <v>42</v>
      </c>
      <c r="O273" s="87"/>
      <c r="P273" s="224">
        <f>O273*H273</f>
        <v>0</v>
      </c>
      <c r="Q273" s="224">
        <v>0</v>
      </c>
      <c r="R273" s="224">
        <f>Q273*H273</f>
        <v>0</v>
      </c>
      <c r="S273" s="224">
        <v>0</v>
      </c>
      <c r="T273" s="225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26" t="s">
        <v>172</v>
      </c>
      <c r="AT273" s="226" t="s">
        <v>167</v>
      </c>
      <c r="AU273" s="226" t="s">
        <v>173</v>
      </c>
      <c r="AY273" s="19" t="s">
        <v>163</v>
      </c>
      <c r="BE273" s="227">
        <f>IF(N273="základní",J273,0)</f>
        <v>0</v>
      </c>
      <c r="BF273" s="227">
        <f>IF(N273="snížená",J273,0)</f>
        <v>0</v>
      </c>
      <c r="BG273" s="227">
        <f>IF(N273="zákl. přenesená",J273,0)</f>
        <v>0</v>
      </c>
      <c r="BH273" s="227">
        <f>IF(N273="sníž. přenesená",J273,0)</f>
        <v>0</v>
      </c>
      <c r="BI273" s="227">
        <f>IF(N273="nulová",J273,0)</f>
        <v>0</v>
      </c>
      <c r="BJ273" s="19" t="s">
        <v>172</v>
      </c>
      <c r="BK273" s="227">
        <f>ROUND(I273*H273,2)</f>
        <v>0</v>
      </c>
      <c r="BL273" s="19" t="s">
        <v>172</v>
      </c>
      <c r="BM273" s="226" t="s">
        <v>1699</v>
      </c>
    </row>
    <row r="274" s="2" customFormat="1">
      <c r="A274" s="40"/>
      <c r="B274" s="41"/>
      <c r="C274" s="42"/>
      <c r="D274" s="228" t="s">
        <v>175</v>
      </c>
      <c r="E274" s="42"/>
      <c r="F274" s="229" t="s">
        <v>1700</v>
      </c>
      <c r="G274" s="42"/>
      <c r="H274" s="42"/>
      <c r="I274" s="230"/>
      <c r="J274" s="42"/>
      <c r="K274" s="42"/>
      <c r="L274" s="46"/>
      <c r="M274" s="231"/>
      <c r="N274" s="232"/>
      <c r="O274" s="87"/>
      <c r="P274" s="87"/>
      <c r="Q274" s="87"/>
      <c r="R274" s="87"/>
      <c r="S274" s="87"/>
      <c r="T274" s="88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175</v>
      </c>
      <c r="AU274" s="19" t="s">
        <v>173</v>
      </c>
    </row>
    <row r="275" s="13" customFormat="1">
      <c r="A275" s="13"/>
      <c r="B275" s="233"/>
      <c r="C275" s="234"/>
      <c r="D275" s="235" t="s">
        <v>177</v>
      </c>
      <c r="E275" s="236" t="s">
        <v>19</v>
      </c>
      <c r="F275" s="237" t="s">
        <v>1692</v>
      </c>
      <c r="G275" s="234"/>
      <c r="H275" s="238">
        <v>1</v>
      </c>
      <c r="I275" s="239"/>
      <c r="J275" s="234"/>
      <c r="K275" s="234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177</v>
      </c>
      <c r="AU275" s="244" t="s">
        <v>173</v>
      </c>
      <c r="AV275" s="13" t="s">
        <v>78</v>
      </c>
      <c r="AW275" s="13" t="s">
        <v>31</v>
      </c>
      <c r="AX275" s="13" t="s">
        <v>69</v>
      </c>
      <c r="AY275" s="244" t="s">
        <v>163</v>
      </c>
    </row>
    <row r="276" s="14" customFormat="1">
      <c r="A276" s="14"/>
      <c r="B276" s="245"/>
      <c r="C276" s="246"/>
      <c r="D276" s="235" t="s">
        <v>177</v>
      </c>
      <c r="E276" s="247" t="s">
        <v>19</v>
      </c>
      <c r="F276" s="248" t="s">
        <v>179</v>
      </c>
      <c r="G276" s="246"/>
      <c r="H276" s="249">
        <v>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177</v>
      </c>
      <c r="AU276" s="255" t="s">
        <v>173</v>
      </c>
      <c r="AV276" s="14" t="s">
        <v>173</v>
      </c>
      <c r="AW276" s="14" t="s">
        <v>31</v>
      </c>
      <c r="AX276" s="14" t="s">
        <v>76</v>
      </c>
      <c r="AY276" s="255" t="s">
        <v>163</v>
      </c>
    </row>
    <row r="277" s="2" customFormat="1" ht="24.15" customHeight="1">
      <c r="A277" s="40"/>
      <c r="B277" s="41"/>
      <c r="C277" s="215" t="s">
        <v>443</v>
      </c>
      <c r="D277" s="215" t="s">
        <v>167</v>
      </c>
      <c r="E277" s="216" t="s">
        <v>1701</v>
      </c>
      <c r="F277" s="217" t="s">
        <v>1702</v>
      </c>
      <c r="G277" s="218" t="s">
        <v>522</v>
      </c>
      <c r="H277" s="219">
        <v>1</v>
      </c>
      <c r="I277" s="220"/>
      <c r="J277" s="221">
        <f>ROUND(I277*H277,2)</f>
        <v>0</v>
      </c>
      <c r="K277" s="217" t="s">
        <v>171</v>
      </c>
      <c r="L277" s="46"/>
      <c r="M277" s="222" t="s">
        <v>19</v>
      </c>
      <c r="N277" s="223" t="s">
        <v>42</v>
      </c>
      <c r="O277" s="87"/>
      <c r="P277" s="224">
        <f>O277*H277</f>
        <v>0</v>
      </c>
      <c r="Q277" s="224">
        <v>0.075950000000000004</v>
      </c>
      <c r="R277" s="224">
        <f>Q277*H277</f>
        <v>0.075950000000000004</v>
      </c>
      <c r="S277" s="224">
        <v>0</v>
      </c>
      <c r="T277" s="225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26" t="s">
        <v>172</v>
      </c>
      <c r="AT277" s="226" t="s">
        <v>167</v>
      </c>
      <c r="AU277" s="226" t="s">
        <v>173</v>
      </c>
      <c r="AY277" s="19" t="s">
        <v>163</v>
      </c>
      <c r="BE277" s="227">
        <f>IF(N277="základní",J277,0)</f>
        <v>0</v>
      </c>
      <c r="BF277" s="227">
        <f>IF(N277="snížená",J277,0)</f>
        <v>0</v>
      </c>
      <c r="BG277" s="227">
        <f>IF(N277="zákl. přenesená",J277,0)</f>
        <v>0</v>
      </c>
      <c r="BH277" s="227">
        <f>IF(N277="sníž. přenesená",J277,0)</f>
        <v>0</v>
      </c>
      <c r="BI277" s="227">
        <f>IF(N277="nulová",J277,0)</f>
        <v>0</v>
      </c>
      <c r="BJ277" s="19" t="s">
        <v>172</v>
      </c>
      <c r="BK277" s="227">
        <f>ROUND(I277*H277,2)</f>
        <v>0</v>
      </c>
      <c r="BL277" s="19" t="s">
        <v>172</v>
      </c>
      <c r="BM277" s="226" t="s">
        <v>1703</v>
      </c>
    </row>
    <row r="278" s="2" customFormat="1">
      <c r="A278" s="40"/>
      <c r="B278" s="41"/>
      <c r="C278" s="42"/>
      <c r="D278" s="228" t="s">
        <v>175</v>
      </c>
      <c r="E278" s="42"/>
      <c r="F278" s="229" t="s">
        <v>1704</v>
      </c>
      <c r="G278" s="42"/>
      <c r="H278" s="42"/>
      <c r="I278" s="230"/>
      <c r="J278" s="42"/>
      <c r="K278" s="42"/>
      <c r="L278" s="46"/>
      <c r="M278" s="231"/>
      <c r="N278" s="232"/>
      <c r="O278" s="87"/>
      <c r="P278" s="87"/>
      <c r="Q278" s="87"/>
      <c r="R278" s="87"/>
      <c r="S278" s="87"/>
      <c r="T278" s="88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175</v>
      </c>
      <c r="AU278" s="19" t="s">
        <v>173</v>
      </c>
    </row>
    <row r="279" s="13" customFormat="1">
      <c r="A279" s="13"/>
      <c r="B279" s="233"/>
      <c r="C279" s="234"/>
      <c r="D279" s="235" t="s">
        <v>177</v>
      </c>
      <c r="E279" s="236" t="s">
        <v>19</v>
      </c>
      <c r="F279" s="237" t="s">
        <v>1692</v>
      </c>
      <c r="G279" s="234"/>
      <c r="H279" s="238">
        <v>1</v>
      </c>
      <c r="I279" s="239"/>
      <c r="J279" s="234"/>
      <c r="K279" s="234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177</v>
      </c>
      <c r="AU279" s="244" t="s">
        <v>173</v>
      </c>
      <c r="AV279" s="13" t="s">
        <v>78</v>
      </c>
      <c r="AW279" s="13" t="s">
        <v>31</v>
      </c>
      <c r="AX279" s="13" t="s">
        <v>69</v>
      </c>
      <c r="AY279" s="244" t="s">
        <v>163</v>
      </c>
    </row>
    <row r="280" s="14" customFormat="1">
      <c r="A280" s="14"/>
      <c r="B280" s="245"/>
      <c r="C280" s="246"/>
      <c r="D280" s="235" t="s">
        <v>177</v>
      </c>
      <c r="E280" s="247" t="s">
        <v>19</v>
      </c>
      <c r="F280" s="248" t="s">
        <v>179</v>
      </c>
      <c r="G280" s="246"/>
      <c r="H280" s="249">
        <v>1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177</v>
      </c>
      <c r="AU280" s="255" t="s">
        <v>173</v>
      </c>
      <c r="AV280" s="14" t="s">
        <v>173</v>
      </c>
      <c r="AW280" s="14" t="s">
        <v>31</v>
      </c>
      <c r="AX280" s="14" t="s">
        <v>76</v>
      </c>
      <c r="AY280" s="255" t="s">
        <v>163</v>
      </c>
    </row>
    <row r="281" s="2" customFormat="1" ht="16.5" customHeight="1">
      <c r="A281" s="40"/>
      <c r="B281" s="41"/>
      <c r="C281" s="215" t="s">
        <v>448</v>
      </c>
      <c r="D281" s="215" t="s">
        <v>167</v>
      </c>
      <c r="E281" s="216" t="s">
        <v>1705</v>
      </c>
      <c r="F281" s="217" t="s">
        <v>1706</v>
      </c>
      <c r="G281" s="218" t="s">
        <v>522</v>
      </c>
      <c r="H281" s="219">
        <v>1</v>
      </c>
      <c r="I281" s="220"/>
      <c r="J281" s="221">
        <f>ROUND(I281*H281,2)</f>
        <v>0</v>
      </c>
      <c r="K281" s="217" t="s">
        <v>171</v>
      </c>
      <c r="L281" s="46"/>
      <c r="M281" s="222" t="s">
        <v>19</v>
      </c>
      <c r="N281" s="223" t="s">
        <v>42</v>
      </c>
      <c r="O281" s="87"/>
      <c r="P281" s="224">
        <f>O281*H281</f>
        <v>0</v>
      </c>
      <c r="Q281" s="224">
        <v>0.217338</v>
      </c>
      <c r="R281" s="224">
        <f>Q281*H281</f>
        <v>0.217338</v>
      </c>
      <c r="S281" s="224">
        <v>0</v>
      </c>
      <c r="T281" s="225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26" t="s">
        <v>172</v>
      </c>
      <c r="AT281" s="226" t="s">
        <v>167</v>
      </c>
      <c r="AU281" s="226" t="s">
        <v>173</v>
      </c>
      <c r="AY281" s="19" t="s">
        <v>163</v>
      </c>
      <c r="BE281" s="227">
        <f>IF(N281="základní",J281,0)</f>
        <v>0</v>
      </c>
      <c r="BF281" s="227">
        <f>IF(N281="snížená",J281,0)</f>
        <v>0</v>
      </c>
      <c r="BG281" s="227">
        <f>IF(N281="zákl. přenesená",J281,0)</f>
        <v>0</v>
      </c>
      <c r="BH281" s="227">
        <f>IF(N281="sníž. přenesená",J281,0)</f>
        <v>0</v>
      </c>
      <c r="BI281" s="227">
        <f>IF(N281="nulová",J281,0)</f>
        <v>0</v>
      </c>
      <c r="BJ281" s="19" t="s">
        <v>172</v>
      </c>
      <c r="BK281" s="227">
        <f>ROUND(I281*H281,2)</f>
        <v>0</v>
      </c>
      <c r="BL281" s="19" t="s">
        <v>172</v>
      </c>
      <c r="BM281" s="226" t="s">
        <v>1707</v>
      </c>
    </row>
    <row r="282" s="2" customFormat="1">
      <c r="A282" s="40"/>
      <c r="B282" s="41"/>
      <c r="C282" s="42"/>
      <c r="D282" s="228" t="s">
        <v>175</v>
      </c>
      <c r="E282" s="42"/>
      <c r="F282" s="229" t="s">
        <v>1708</v>
      </c>
      <c r="G282" s="42"/>
      <c r="H282" s="42"/>
      <c r="I282" s="230"/>
      <c r="J282" s="42"/>
      <c r="K282" s="42"/>
      <c r="L282" s="46"/>
      <c r="M282" s="231"/>
      <c r="N282" s="232"/>
      <c r="O282" s="87"/>
      <c r="P282" s="87"/>
      <c r="Q282" s="87"/>
      <c r="R282" s="87"/>
      <c r="S282" s="87"/>
      <c r="T282" s="88"/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T282" s="19" t="s">
        <v>175</v>
      </c>
      <c r="AU282" s="19" t="s">
        <v>173</v>
      </c>
    </row>
    <row r="283" s="13" customFormat="1">
      <c r="A283" s="13"/>
      <c r="B283" s="233"/>
      <c r="C283" s="234"/>
      <c r="D283" s="235" t="s">
        <v>177</v>
      </c>
      <c r="E283" s="236" t="s">
        <v>19</v>
      </c>
      <c r="F283" s="237" t="s">
        <v>76</v>
      </c>
      <c r="G283" s="234"/>
      <c r="H283" s="238">
        <v>1</v>
      </c>
      <c r="I283" s="239"/>
      <c r="J283" s="234"/>
      <c r="K283" s="234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177</v>
      </c>
      <c r="AU283" s="244" t="s">
        <v>173</v>
      </c>
      <c r="AV283" s="13" t="s">
        <v>78</v>
      </c>
      <c r="AW283" s="13" t="s">
        <v>31</v>
      </c>
      <c r="AX283" s="13" t="s">
        <v>76</v>
      </c>
      <c r="AY283" s="244" t="s">
        <v>163</v>
      </c>
    </row>
    <row r="284" s="2" customFormat="1" ht="16.5" customHeight="1">
      <c r="A284" s="40"/>
      <c r="B284" s="41"/>
      <c r="C284" s="267" t="s">
        <v>454</v>
      </c>
      <c r="D284" s="267" t="s">
        <v>212</v>
      </c>
      <c r="E284" s="268" t="s">
        <v>1709</v>
      </c>
      <c r="F284" s="269" t="s">
        <v>1710</v>
      </c>
      <c r="G284" s="270" t="s">
        <v>522</v>
      </c>
      <c r="H284" s="271">
        <v>1</v>
      </c>
      <c r="I284" s="272"/>
      <c r="J284" s="273">
        <f>ROUND(I284*H284,2)</f>
        <v>0</v>
      </c>
      <c r="K284" s="269" t="s">
        <v>171</v>
      </c>
      <c r="L284" s="274"/>
      <c r="M284" s="275" t="s">
        <v>19</v>
      </c>
      <c r="N284" s="276" t="s">
        <v>42</v>
      </c>
      <c r="O284" s="87"/>
      <c r="P284" s="224">
        <f>O284*H284</f>
        <v>0</v>
      </c>
      <c r="Q284" s="224">
        <v>0.080000000000000002</v>
      </c>
      <c r="R284" s="224">
        <f>Q284*H284</f>
        <v>0.080000000000000002</v>
      </c>
      <c r="S284" s="224">
        <v>0</v>
      </c>
      <c r="T284" s="225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26" t="s">
        <v>215</v>
      </c>
      <c r="AT284" s="226" t="s">
        <v>212</v>
      </c>
      <c r="AU284" s="226" t="s">
        <v>173</v>
      </c>
      <c r="AY284" s="19" t="s">
        <v>163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19" t="s">
        <v>172</v>
      </c>
      <c r="BK284" s="227">
        <f>ROUND(I284*H284,2)</f>
        <v>0</v>
      </c>
      <c r="BL284" s="19" t="s">
        <v>172</v>
      </c>
      <c r="BM284" s="226" t="s">
        <v>1711</v>
      </c>
    </row>
    <row r="285" s="13" customFormat="1">
      <c r="A285" s="13"/>
      <c r="B285" s="233"/>
      <c r="C285" s="234"/>
      <c r="D285" s="235" t="s">
        <v>177</v>
      </c>
      <c r="E285" s="236" t="s">
        <v>19</v>
      </c>
      <c r="F285" s="237" t="s">
        <v>76</v>
      </c>
      <c r="G285" s="234"/>
      <c r="H285" s="238">
        <v>1</v>
      </c>
      <c r="I285" s="239"/>
      <c r="J285" s="234"/>
      <c r="K285" s="234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177</v>
      </c>
      <c r="AU285" s="244" t="s">
        <v>173</v>
      </c>
      <c r="AV285" s="13" t="s">
        <v>78</v>
      </c>
      <c r="AW285" s="13" t="s">
        <v>31</v>
      </c>
      <c r="AX285" s="13" t="s">
        <v>76</v>
      </c>
      <c r="AY285" s="244" t="s">
        <v>163</v>
      </c>
    </row>
    <row r="286" s="2" customFormat="1" ht="16.5" customHeight="1">
      <c r="A286" s="40"/>
      <c r="B286" s="41"/>
      <c r="C286" s="215" t="s">
        <v>461</v>
      </c>
      <c r="D286" s="215" t="s">
        <v>167</v>
      </c>
      <c r="E286" s="216" t="s">
        <v>1712</v>
      </c>
      <c r="F286" s="217" t="s">
        <v>1713</v>
      </c>
      <c r="G286" s="218" t="s">
        <v>320</v>
      </c>
      <c r="H286" s="219">
        <v>28</v>
      </c>
      <c r="I286" s="220"/>
      <c r="J286" s="221">
        <f>ROUND(I286*H286,2)</f>
        <v>0</v>
      </c>
      <c r="K286" s="217" t="s">
        <v>171</v>
      </c>
      <c r="L286" s="46"/>
      <c r="M286" s="222" t="s">
        <v>19</v>
      </c>
      <c r="N286" s="223" t="s">
        <v>42</v>
      </c>
      <c r="O286" s="87"/>
      <c r="P286" s="224">
        <f>O286*H286</f>
        <v>0</v>
      </c>
      <c r="Q286" s="224">
        <v>0.00019536</v>
      </c>
      <c r="R286" s="224">
        <f>Q286*H286</f>
        <v>0.0054700800000000004</v>
      </c>
      <c r="S286" s="224">
        <v>0</v>
      </c>
      <c r="T286" s="225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26" t="s">
        <v>172</v>
      </c>
      <c r="AT286" s="226" t="s">
        <v>167</v>
      </c>
      <c r="AU286" s="226" t="s">
        <v>173</v>
      </c>
      <c r="AY286" s="19" t="s">
        <v>163</v>
      </c>
      <c r="BE286" s="227">
        <f>IF(N286="základní",J286,0)</f>
        <v>0</v>
      </c>
      <c r="BF286" s="227">
        <f>IF(N286="snížená",J286,0)</f>
        <v>0</v>
      </c>
      <c r="BG286" s="227">
        <f>IF(N286="zákl. přenesená",J286,0)</f>
        <v>0</v>
      </c>
      <c r="BH286" s="227">
        <f>IF(N286="sníž. přenesená",J286,0)</f>
        <v>0</v>
      </c>
      <c r="BI286" s="227">
        <f>IF(N286="nulová",J286,0)</f>
        <v>0</v>
      </c>
      <c r="BJ286" s="19" t="s">
        <v>172</v>
      </c>
      <c r="BK286" s="227">
        <f>ROUND(I286*H286,2)</f>
        <v>0</v>
      </c>
      <c r="BL286" s="19" t="s">
        <v>172</v>
      </c>
      <c r="BM286" s="226" t="s">
        <v>1714</v>
      </c>
    </row>
    <row r="287" s="2" customFormat="1">
      <c r="A287" s="40"/>
      <c r="B287" s="41"/>
      <c r="C287" s="42"/>
      <c r="D287" s="228" t="s">
        <v>175</v>
      </c>
      <c r="E287" s="42"/>
      <c r="F287" s="229" t="s">
        <v>1715</v>
      </c>
      <c r="G287" s="42"/>
      <c r="H287" s="42"/>
      <c r="I287" s="230"/>
      <c r="J287" s="42"/>
      <c r="K287" s="42"/>
      <c r="L287" s="46"/>
      <c r="M287" s="231"/>
      <c r="N287" s="232"/>
      <c r="O287" s="87"/>
      <c r="P287" s="87"/>
      <c r="Q287" s="87"/>
      <c r="R287" s="87"/>
      <c r="S287" s="87"/>
      <c r="T287" s="88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175</v>
      </c>
      <c r="AU287" s="19" t="s">
        <v>173</v>
      </c>
    </row>
    <row r="288" s="13" customFormat="1">
      <c r="A288" s="13"/>
      <c r="B288" s="233"/>
      <c r="C288" s="234"/>
      <c r="D288" s="235" t="s">
        <v>177</v>
      </c>
      <c r="E288" s="236" t="s">
        <v>19</v>
      </c>
      <c r="F288" s="237" t="s">
        <v>357</v>
      </c>
      <c r="G288" s="234"/>
      <c r="H288" s="238">
        <v>28</v>
      </c>
      <c r="I288" s="239"/>
      <c r="J288" s="234"/>
      <c r="K288" s="234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177</v>
      </c>
      <c r="AU288" s="244" t="s">
        <v>173</v>
      </c>
      <c r="AV288" s="13" t="s">
        <v>78</v>
      </c>
      <c r="AW288" s="13" t="s">
        <v>31</v>
      </c>
      <c r="AX288" s="13" t="s">
        <v>69</v>
      </c>
      <c r="AY288" s="244" t="s">
        <v>163</v>
      </c>
    </row>
    <row r="289" s="14" customFormat="1">
      <c r="A289" s="14"/>
      <c r="B289" s="245"/>
      <c r="C289" s="246"/>
      <c r="D289" s="235" t="s">
        <v>177</v>
      </c>
      <c r="E289" s="247" t="s">
        <v>19</v>
      </c>
      <c r="F289" s="248" t="s">
        <v>179</v>
      </c>
      <c r="G289" s="246"/>
      <c r="H289" s="249">
        <v>28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177</v>
      </c>
      <c r="AU289" s="255" t="s">
        <v>173</v>
      </c>
      <c r="AV289" s="14" t="s">
        <v>173</v>
      </c>
      <c r="AW289" s="14" t="s">
        <v>31</v>
      </c>
      <c r="AX289" s="14" t="s">
        <v>76</v>
      </c>
      <c r="AY289" s="255" t="s">
        <v>163</v>
      </c>
    </row>
    <row r="290" s="2" customFormat="1" ht="16.5" customHeight="1">
      <c r="A290" s="40"/>
      <c r="B290" s="41"/>
      <c r="C290" s="215" t="s">
        <v>467</v>
      </c>
      <c r="D290" s="215" t="s">
        <v>167</v>
      </c>
      <c r="E290" s="216" t="s">
        <v>1716</v>
      </c>
      <c r="F290" s="217" t="s">
        <v>1717</v>
      </c>
      <c r="G290" s="218" t="s">
        <v>320</v>
      </c>
      <c r="H290" s="219">
        <v>28</v>
      </c>
      <c r="I290" s="220"/>
      <c r="J290" s="221">
        <f>ROUND(I290*H290,2)</f>
        <v>0</v>
      </c>
      <c r="K290" s="217" t="s">
        <v>171</v>
      </c>
      <c r="L290" s="46"/>
      <c r="M290" s="222" t="s">
        <v>19</v>
      </c>
      <c r="N290" s="223" t="s">
        <v>42</v>
      </c>
      <c r="O290" s="87"/>
      <c r="P290" s="224">
        <f>O290*H290</f>
        <v>0</v>
      </c>
      <c r="Q290" s="224">
        <v>0.000126</v>
      </c>
      <c r="R290" s="224">
        <f>Q290*H290</f>
        <v>0.0035279999999999999</v>
      </c>
      <c r="S290" s="224">
        <v>0</v>
      </c>
      <c r="T290" s="225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26" t="s">
        <v>172</v>
      </c>
      <c r="AT290" s="226" t="s">
        <v>167</v>
      </c>
      <c r="AU290" s="226" t="s">
        <v>173</v>
      </c>
      <c r="AY290" s="19" t="s">
        <v>163</v>
      </c>
      <c r="BE290" s="227">
        <f>IF(N290="základní",J290,0)</f>
        <v>0</v>
      </c>
      <c r="BF290" s="227">
        <f>IF(N290="snížená",J290,0)</f>
        <v>0</v>
      </c>
      <c r="BG290" s="227">
        <f>IF(N290="zákl. přenesená",J290,0)</f>
        <v>0</v>
      </c>
      <c r="BH290" s="227">
        <f>IF(N290="sníž. přenesená",J290,0)</f>
        <v>0</v>
      </c>
      <c r="BI290" s="227">
        <f>IF(N290="nulová",J290,0)</f>
        <v>0</v>
      </c>
      <c r="BJ290" s="19" t="s">
        <v>172</v>
      </c>
      <c r="BK290" s="227">
        <f>ROUND(I290*H290,2)</f>
        <v>0</v>
      </c>
      <c r="BL290" s="19" t="s">
        <v>172</v>
      </c>
      <c r="BM290" s="226" t="s">
        <v>1718</v>
      </c>
    </row>
    <row r="291" s="2" customFormat="1">
      <c r="A291" s="40"/>
      <c r="B291" s="41"/>
      <c r="C291" s="42"/>
      <c r="D291" s="228" t="s">
        <v>175</v>
      </c>
      <c r="E291" s="42"/>
      <c r="F291" s="229" t="s">
        <v>1719</v>
      </c>
      <c r="G291" s="42"/>
      <c r="H291" s="42"/>
      <c r="I291" s="230"/>
      <c r="J291" s="42"/>
      <c r="K291" s="42"/>
      <c r="L291" s="46"/>
      <c r="M291" s="231"/>
      <c r="N291" s="232"/>
      <c r="O291" s="87"/>
      <c r="P291" s="87"/>
      <c r="Q291" s="87"/>
      <c r="R291" s="87"/>
      <c r="S291" s="87"/>
      <c r="T291" s="88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175</v>
      </c>
      <c r="AU291" s="19" t="s">
        <v>173</v>
      </c>
    </row>
    <row r="292" s="13" customFormat="1">
      <c r="A292" s="13"/>
      <c r="B292" s="233"/>
      <c r="C292" s="234"/>
      <c r="D292" s="235" t="s">
        <v>177</v>
      </c>
      <c r="E292" s="236" t="s">
        <v>19</v>
      </c>
      <c r="F292" s="237" t="s">
        <v>357</v>
      </c>
      <c r="G292" s="234"/>
      <c r="H292" s="238">
        <v>28</v>
      </c>
      <c r="I292" s="239"/>
      <c r="J292" s="234"/>
      <c r="K292" s="234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177</v>
      </c>
      <c r="AU292" s="244" t="s">
        <v>173</v>
      </c>
      <c r="AV292" s="13" t="s">
        <v>78</v>
      </c>
      <c r="AW292" s="13" t="s">
        <v>31</v>
      </c>
      <c r="AX292" s="13" t="s">
        <v>69</v>
      </c>
      <c r="AY292" s="244" t="s">
        <v>163</v>
      </c>
    </row>
    <row r="293" s="14" customFormat="1">
      <c r="A293" s="14"/>
      <c r="B293" s="245"/>
      <c r="C293" s="246"/>
      <c r="D293" s="235" t="s">
        <v>177</v>
      </c>
      <c r="E293" s="247" t="s">
        <v>19</v>
      </c>
      <c r="F293" s="248" t="s">
        <v>179</v>
      </c>
      <c r="G293" s="246"/>
      <c r="H293" s="249">
        <v>28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177</v>
      </c>
      <c r="AU293" s="255" t="s">
        <v>173</v>
      </c>
      <c r="AV293" s="14" t="s">
        <v>173</v>
      </c>
      <c r="AW293" s="14" t="s">
        <v>31</v>
      </c>
      <c r="AX293" s="14" t="s">
        <v>76</v>
      </c>
      <c r="AY293" s="255" t="s">
        <v>163</v>
      </c>
    </row>
    <row r="294" s="12" customFormat="1" ht="22.8" customHeight="1">
      <c r="A294" s="12"/>
      <c r="B294" s="199"/>
      <c r="C294" s="200"/>
      <c r="D294" s="201" t="s">
        <v>68</v>
      </c>
      <c r="E294" s="213" t="s">
        <v>227</v>
      </c>
      <c r="F294" s="213" t="s">
        <v>483</v>
      </c>
      <c r="G294" s="200"/>
      <c r="H294" s="200"/>
      <c r="I294" s="203"/>
      <c r="J294" s="214">
        <f>BK294</f>
        <v>0</v>
      </c>
      <c r="K294" s="200"/>
      <c r="L294" s="205"/>
      <c r="M294" s="206"/>
      <c r="N294" s="207"/>
      <c r="O294" s="207"/>
      <c r="P294" s="208">
        <v>0</v>
      </c>
      <c r="Q294" s="207"/>
      <c r="R294" s="208">
        <v>0</v>
      </c>
      <c r="S294" s="207"/>
      <c r="T294" s="209"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0" t="s">
        <v>76</v>
      </c>
      <c r="AT294" s="211" t="s">
        <v>68</v>
      </c>
      <c r="AU294" s="211" t="s">
        <v>76</v>
      </c>
      <c r="AY294" s="210" t="s">
        <v>163</v>
      </c>
      <c r="BK294" s="212">
        <v>0</v>
      </c>
    </row>
    <row r="295" s="12" customFormat="1" ht="22.8" customHeight="1">
      <c r="A295" s="12"/>
      <c r="B295" s="199"/>
      <c r="C295" s="200"/>
      <c r="D295" s="201" t="s">
        <v>68</v>
      </c>
      <c r="E295" s="213" t="s">
        <v>563</v>
      </c>
      <c r="F295" s="213" t="s">
        <v>564</v>
      </c>
      <c r="G295" s="200"/>
      <c r="H295" s="200"/>
      <c r="I295" s="203"/>
      <c r="J295" s="214">
        <f>BK295</f>
        <v>0</v>
      </c>
      <c r="K295" s="200"/>
      <c r="L295" s="205"/>
      <c r="M295" s="206"/>
      <c r="N295" s="207"/>
      <c r="O295" s="207"/>
      <c r="P295" s="208">
        <f>SUM(P296:P299)</f>
        <v>0</v>
      </c>
      <c r="Q295" s="207"/>
      <c r="R295" s="208">
        <f>SUM(R296:R299)</f>
        <v>0</v>
      </c>
      <c r="S295" s="207"/>
      <c r="T295" s="209">
        <f>SUM(T296:T299)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0" t="s">
        <v>76</v>
      </c>
      <c r="AT295" s="211" t="s">
        <v>68</v>
      </c>
      <c r="AU295" s="211" t="s">
        <v>76</v>
      </c>
      <c r="AY295" s="210" t="s">
        <v>163</v>
      </c>
      <c r="BK295" s="212">
        <f>SUM(BK296:BK299)</f>
        <v>0</v>
      </c>
    </row>
    <row r="296" s="2" customFormat="1" ht="24.15" customHeight="1">
      <c r="A296" s="40"/>
      <c r="B296" s="41"/>
      <c r="C296" s="215" t="s">
        <v>475</v>
      </c>
      <c r="D296" s="215" t="s">
        <v>167</v>
      </c>
      <c r="E296" s="216" t="s">
        <v>1720</v>
      </c>
      <c r="F296" s="217" t="s">
        <v>1721</v>
      </c>
      <c r="G296" s="218" t="s">
        <v>201</v>
      </c>
      <c r="H296" s="219">
        <v>51.435000000000002</v>
      </c>
      <c r="I296" s="220"/>
      <c r="J296" s="221">
        <f>ROUND(I296*H296,2)</f>
        <v>0</v>
      </c>
      <c r="K296" s="217" t="s">
        <v>171</v>
      </c>
      <c r="L296" s="46"/>
      <c r="M296" s="222" t="s">
        <v>19</v>
      </c>
      <c r="N296" s="223" t="s">
        <v>42</v>
      </c>
      <c r="O296" s="87"/>
      <c r="P296" s="224">
        <f>O296*H296</f>
        <v>0</v>
      </c>
      <c r="Q296" s="224">
        <v>0</v>
      </c>
      <c r="R296" s="224">
        <f>Q296*H296</f>
        <v>0</v>
      </c>
      <c r="S296" s="224">
        <v>0</v>
      </c>
      <c r="T296" s="225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26" t="s">
        <v>172</v>
      </c>
      <c r="AT296" s="226" t="s">
        <v>167</v>
      </c>
      <c r="AU296" s="226" t="s">
        <v>78</v>
      </c>
      <c r="AY296" s="19" t="s">
        <v>163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19" t="s">
        <v>172</v>
      </c>
      <c r="BK296" s="227">
        <f>ROUND(I296*H296,2)</f>
        <v>0</v>
      </c>
      <c r="BL296" s="19" t="s">
        <v>172</v>
      </c>
      <c r="BM296" s="226" t="s">
        <v>1722</v>
      </c>
    </row>
    <row r="297" s="2" customFormat="1">
      <c r="A297" s="40"/>
      <c r="B297" s="41"/>
      <c r="C297" s="42"/>
      <c r="D297" s="228" t="s">
        <v>175</v>
      </c>
      <c r="E297" s="42"/>
      <c r="F297" s="229" t="s">
        <v>1723</v>
      </c>
      <c r="G297" s="42"/>
      <c r="H297" s="42"/>
      <c r="I297" s="230"/>
      <c r="J297" s="42"/>
      <c r="K297" s="42"/>
      <c r="L297" s="46"/>
      <c r="M297" s="231"/>
      <c r="N297" s="232"/>
      <c r="O297" s="87"/>
      <c r="P297" s="87"/>
      <c r="Q297" s="87"/>
      <c r="R297" s="87"/>
      <c r="S297" s="87"/>
      <c r="T297" s="88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175</v>
      </c>
      <c r="AU297" s="19" t="s">
        <v>78</v>
      </c>
    </row>
    <row r="298" s="2" customFormat="1" ht="24.15" customHeight="1">
      <c r="A298" s="40"/>
      <c r="B298" s="41"/>
      <c r="C298" s="215" t="s">
        <v>486</v>
      </c>
      <c r="D298" s="215" t="s">
        <v>167</v>
      </c>
      <c r="E298" s="216" t="s">
        <v>1724</v>
      </c>
      <c r="F298" s="217" t="s">
        <v>1725</v>
      </c>
      <c r="G298" s="218" t="s">
        <v>201</v>
      </c>
      <c r="H298" s="219">
        <v>51.435000000000002</v>
      </c>
      <c r="I298" s="220"/>
      <c r="J298" s="221">
        <f>ROUND(I298*H298,2)</f>
        <v>0</v>
      </c>
      <c r="K298" s="217" t="s">
        <v>171</v>
      </c>
      <c r="L298" s="46"/>
      <c r="M298" s="222" t="s">
        <v>19</v>
      </c>
      <c r="N298" s="223" t="s">
        <v>42</v>
      </c>
      <c r="O298" s="87"/>
      <c r="P298" s="224">
        <f>O298*H298</f>
        <v>0</v>
      </c>
      <c r="Q298" s="224">
        <v>0</v>
      </c>
      <c r="R298" s="224">
        <f>Q298*H298</f>
        <v>0</v>
      </c>
      <c r="S298" s="224">
        <v>0</v>
      </c>
      <c r="T298" s="225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26" t="s">
        <v>172</v>
      </c>
      <c r="AT298" s="226" t="s">
        <v>167</v>
      </c>
      <c r="AU298" s="226" t="s">
        <v>78</v>
      </c>
      <c r="AY298" s="19" t="s">
        <v>163</v>
      </c>
      <c r="BE298" s="227">
        <f>IF(N298="základní",J298,0)</f>
        <v>0</v>
      </c>
      <c r="BF298" s="227">
        <f>IF(N298="snížená",J298,0)</f>
        <v>0</v>
      </c>
      <c r="BG298" s="227">
        <f>IF(N298="zákl. přenesená",J298,0)</f>
        <v>0</v>
      </c>
      <c r="BH298" s="227">
        <f>IF(N298="sníž. přenesená",J298,0)</f>
        <v>0</v>
      </c>
      <c r="BI298" s="227">
        <f>IF(N298="nulová",J298,0)</f>
        <v>0</v>
      </c>
      <c r="BJ298" s="19" t="s">
        <v>172</v>
      </c>
      <c r="BK298" s="227">
        <f>ROUND(I298*H298,2)</f>
        <v>0</v>
      </c>
      <c r="BL298" s="19" t="s">
        <v>172</v>
      </c>
      <c r="BM298" s="226" t="s">
        <v>1726</v>
      </c>
    </row>
    <row r="299" s="2" customFormat="1">
      <c r="A299" s="40"/>
      <c r="B299" s="41"/>
      <c r="C299" s="42"/>
      <c r="D299" s="228" t="s">
        <v>175</v>
      </c>
      <c r="E299" s="42"/>
      <c r="F299" s="229" t="s">
        <v>1727</v>
      </c>
      <c r="G299" s="42"/>
      <c r="H299" s="42"/>
      <c r="I299" s="230"/>
      <c r="J299" s="42"/>
      <c r="K299" s="42"/>
      <c r="L299" s="46"/>
      <c r="M299" s="231"/>
      <c r="N299" s="232"/>
      <c r="O299" s="87"/>
      <c r="P299" s="87"/>
      <c r="Q299" s="87"/>
      <c r="R299" s="87"/>
      <c r="S299" s="87"/>
      <c r="T299" s="88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175</v>
      </c>
      <c r="AU299" s="19" t="s">
        <v>78</v>
      </c>
    </row>
    <row r="300" s="12" customFormat="1" ht="25.92" customHeight="1">
      <c r="A300" s="12"/>
      <c r="B300" s="199"/>
      <c r="C300" s="200"/>
      <c r="D300" s="201" t="s">
        <v>68</v>
      </c>
      <c r="E300" s="202" t="s">
        <v>570</v>
      </c>
      <c r="F300" s="202" t="s">
        <v>571</v>
      </c>
      <c r="G300" s="200"/>
      <c r="H300" s="200"/>
      <c r="I300" s="203"/>
      <c r="J300" s="204">
        <f>BK300</f>
        <v>0</v>
      </c>
      <c r="K300" s="200"/>
      <c r="L300" s="205"/>
      <c r="M300" s="206"/>
      <c r="N300" s="207"/>
      <c r="O300" s="207"/>
      <c r="P300" s="208">
        <f>P301</f>
        <v>0</v>
      </c>
      <c r="Q300" s="207"/>
      <c r="R300" s="208">
        <f>R301</f>
        <v>0.0030000000000000001</v>
      </c>
      <c r="S300" s="207"/>
      <c r="T300" s="209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78</v>
      </c>
      <c r="AT300" s="211" t="s">
        <v>68</v>
      </c>
      <c r="AU300" s="211" t="s">
        <v>69</v>
      </c>
      <c r="AY300" s="210" t="s">
        <v>163</v>
      </c>
      <c r="BK300" s="212">
        <f>BK301</f>
        <v>0</v>
      </c>
    </row>
    <row r="301" s="12" customFormat="1" ht="22.8" customHeight="1">
      <c r="A301" s="12"/>
      <c r="B301" s="199"/>
      <c r="C301" s="200"/>
      <c r="D301" s="201" t="s">
        <v>68</v>
      </c>
      <c r="E301" s="213" t="s">
        <v>1728</v>
      </c>
      <c r="F301" s="213" t="s">
        <v>1729</v>
      </c>
      <c r="G301" s="200"/>
      <c r="H301" s="200"/>
      <c r="I301" s="203"/>
      <c r="J301" s="214">
        <f>BK301</f>
        <v>0</v>
      </c>
      <c r="K301" s="200"/>
      <c r="L301" s="205"/>
      <c r="M301" s="206"/>
      <c r="N301" s="207"/>
      <c r="O301" s="207"/>
      <c r="P301" s="208">
        <f>SUM(P302:P308)</f>
        <v>0</v>
      </c>
      <c r="Q301" s="207"/>
      <c r="R301" s="208">
        <f>SUM(R302:R308)</f>
        <v>0.0030000000000000001</v>
      </c>
      <c r="S301" s="207"/>
      <c r="T301" s="209">
        <f>SUM(T302:T308)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210" t="s">
        <v>78</v>
      </c>
      <c r="AT301" s="211" t="s">
        <v>68</v>
      </c>
      <c r="AU301" s="211" t="s">
        <v>76</v>
      </c>
      <c r="AY301" s="210" t="s">
        <v>163</v>
      </c>
      <c r="BK301" s="212">
        <f>SUM(BK302:BK308)</f>
        <v>0</v>
      </c>
    </row>
    <row r="302" s="2" customFormat="1" ht="16.5" customHeight="1">
      <c r="A302" s="40"/>
      <c r="B302" s="41"/>
      <c r="C302" s="215" t="s">
        <v>492</v>
      </c>
      <c r="D302" s="215" t="s">
        <v>167</v>
      </c>
      <c r="E302" s="216" t="s">
        <v>1730</v>
      </c>
      <c r="F302" s="217" t="s">
        <v>1731</v>
      </c>
      <c r="G302" s="218" t="s">
        <v>522</v>
      </c>
      <c r="H302" s="219">
        <v>2</v>
      </c>
      <c r="I302" s="220"/>
      <c r="J302" s="221">
        <f>ROUND(I302*H302,2)</f>
        <v>0</v>
      </c>
      <c r="K302" s="217" t="s">
        <v>171</v>
      </c>
      <c r="L302" s="46"/>
      <c r="M302" s="222" t="s">
        <v>19</v>
      </c>
      <c r="N302" s="223" t="s">
        <v>42</v>
      </c>
      <c r="O302" s="87"/>
      <c r="P302" s="224">
        <f>O302*H302</f>
        <v>0</v>
      </c>
      <c r="Q302" s="224">
        <v>0.0015</v>
      </c>
      <c r="R302" s="224">
        <f>Q302*H302</f>
        <v>0.0030000000000000001</v>
      </c>
      <c r="S302" s="224">
        <v>0</v>
      </c>
      <c r="T302" s="225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26" t="s">
        <v>180</v>
      </c>
      <c r="AT302" s="226" t="s">
        <v>167</v>
      </c>
      <c r="AU302" s="226" t="s">
        <v>78</v>
      </c>
      <c r="AY302" s="19" t="s">
        <v>163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19" t="s">
        <v>172</v>
      </c>
      <c r="BK302" s="227">
        <f>ROUND(I302*H302,2)</f>
        <v>0</v>
      </c>
      <c r="BL302" s="19" t="s">
        <v>180</v>
      </c>
      <c r="BM302" s="226" t="s">
        <v>1732</v>
      </c>
    </row>
    <row r="303" s="2" customFormat="1">
      <c r="A303" s="40"/>
      <c r="B303" s="41"/>
      <c r="C303" s="42"/>
      <c r="D303" s="228" t="s">
        <v>175</v>
      </c>
      <c r="E303" s="42"/>
      <c r="F303" s="229" t="s">
        <v>1733</v>
      </c>
      <c r="G303" s="42"/>
      <c r="H303" s="42"/>
      <c r="I303" s="230"/>
      <c r="J303" s="42"/>
      <c r="K303" s="42"/>
      <c r="L303" s="46"/>
      <c r="M303" s="231"/>
      <c r="N303" s="232"/>
      <c r="O303" s="87"/>
      <c r="P303" s="87"/>
      <c r="Q303" s="87"/>
      <c r="R303" s="87"/>
      <c r="S303" s="87"/>
      <c r="T303" s="88"/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T303" s="19" t="s">
        <v>175</v>
      </c>
      <c r="AU303" s="19" t="s">
        <v>78</v>
      </c>
    </row>
    <row r="304" s="13" customFormat="1">
      <c r="A304" s="13"/>
      <c r="B304" s="233"/>
      <c r="C304" s="234"/>
      <c r="D304" s="235" t="s">
        <v>177</v>
      </c>
      <c r="E304" s="236" t="s">
        <v>19</v>
      </c>
      <c r="F304" s="237" t="s">
        <v>78</v>
      </c>
      <c r="G304" s="234"/>
      <c r="H304" s="238">
        <v>2</v>
      </c>
      <c r="I304" s="239"/>
      <c r="J304" s="234"/>
      <c r="K304" s="234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177</v>
      </c>
      <c r="AU304" s="244" t="s">
        <v>78</v>
      </c>
      <c r="AV304" s="13" t="s">
        <v>78</v>
      </c>
      <c r="AW304" s="13" t="s">
        <v>31</v>
      </c>
      <c r="AX304" s="13" t="s">
        <v>76</v>
      </c>
      <c r="AY304" s="244" t="s">
        <v>163</v>
      </c>
    </row>
    <row r="305" s="2" customFormat="1" ht="24.15" customHeight="1">
      <c r="A305" s="40"/>
      <c r="B305" s="41"/>
      <c r="C305" s="215" t="s">
        <v>498</v>
      </c>
      <c r="D305" s="215" t="s">
        <v>167</v>
      </c>
      <c r="E305" s="216" t="s">
        <v>1734</v>
      </c>
      <c r="F305" s="217" t="s">
        <v>1735</v>
      </c>
      <c r="G305" s="218" t="s">
        <v>201</v>
      </c>
      <c r="H305" s="219">
        <v>0.0030000000000000001</v>
      </c>
      <c r="I305" s="220"/>
      <c r="J305" s="221">
        <f>ROUND(I305*H305,2)</f>
        <v>0</v>
      </c>
      <c r="K305" s="217" t="s">
        <v>171</v>
      </c>
      <c r="L305" s="46"/>
      <c r="M305" s="222" t="s">
        <v>19</v>
      </c>
      <c r="N305" s="223" t="s">
        <v>42</v>
      </c>
      <c r="O305" s="87"/>
      <c r="P305" s="224">
        <f>O305*H305</f>
        <v>0</v>
      </c>
      <c r="Q305" s="224">
        <v>0</v>
      </c>
      <c r="R305" s="224">
        <f>Q305*H305</f>
        <v>0</v>
      </c>
      <c r="S305" s="224">
        <v>0</v>
      </c>
      <c r="T305" s="225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26" t="s">
        <v>180</v>
      </c>
      <c r="AT305" s="226" t="s">
        <v>167</v>
      </c>
      <c r="AU305" s="226" t="s">
        <v>78</v>
      </c>
      <c r="AY305" s="19" t="s">
        <v>163</v>
      </c>
      <c r="BE305" s="227">
        <f>IF(N305="základní",J305,0)</f>
        <v>0</v>
      </c>
      <c r="BF305" s="227">
        <f>IF(N305="snížená",J305,0)</f>
        <v>0</v>
      </c>
      <c r="BG305" s="227">
        <f>IF(N305="zákl. přenesená",J305,0)</f>
        <v>0</v>
      </c>
      <c r="BH305" s="227">
        <f>IF(N305="sníž. přenesená",J305,0)</f>
        <v>0</v>
      </c>
      <c r="BI305" s="227">
        <f>IF(N305="nulová",J305,0)</f>
        <v>0</v>
      </c>
      <c r="BJ305" s="19" t="s">
        <v>172</v>
      </c>
      <c r="BK305" s="227">
        <f>ROUND(I305*H305,2)</f>
        <v>0</v>
      </c>
      <c r="BL305" s="19" t="s">
        <v>180</v>
      </c>
      <c r="BM305" s="226" t="s">
        <v>1736</v>
      </c>
    </row>
    <row r="306" s="2" customFormat="1">
      <c r="A306" s="40"/>
      <c r="B306" s="41"/>
      <c r="C306" s="42"/>
      <c r="D306" s="228" t="s">
        <v>175</v>
      </c>
      <c r="E306" s="42"/>
      <c r="F306" s="229" t="s">
        <v>1737</v>
      </c>
      <c r="G306" s="42"/>
      <c r="H306" s="42"/>
      <c r="I306" s="230"/>
      <c r="J306" s="42"/>
      <c r="K306" s="42"/>
      <c r="L306" s="46"/>
      <c r="M306" s="231"/>
      <c r="N306" s="232"/>
      <c r="O306" s="87"/>
      <c r="P306" s="87"/>
      <c r="Q306" s="87"/>
      <c r="R306" s="87"/>
      <c r="S306" s="87"/>
      <c r="T306" s="88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175</v>
      </c>
      <c r="AU306" s="19" t="s">
        <v>78</v>
      </c>
    </row>
    <row r="307" s="2" customFormat="1" ht="24.15" customHeight="1">
      <c r="A307" s="40"/>
      <c r="B307" s="41"/>
      <c r="C307" s="215" t="s">
        <v>504</v>
      </c>
      <c r="D307" s="215" t="s">
        <v>167</v>
      </c>
      <c r="E307" s="216" t="s">
        <v>1738</v>
      </c>
      <c r="F307" s="217" t="s">
        <v>1739</v>
      </c>
      <c r="G307" s="218" t="s">
        <v>201</v>
      </c>
      <c r="H307" s="219">
        <v>0.0030000000000000001</v>
      </c>
      <c r="I307" s="220"/>
      <c r="J307" s="221">
        <f>ROUND(I307*H307,2)</f>
        <v>0</v>
      </c>
      <c r="K307" s="217" t="s">
        <v>171</v>
      </c>
      <c r="L307" s="46"/>
      <c r="M307" s="222" t="s">
        <v>19</v>
      </c>
      <c r="N307" s="223" t="s">
        <v>42</v>
      </c>
      <c r="O307" s="87"/>
      <c r="P307" s="224">
        <f>O307*H307</f>
        <v>0</v>
      </c>
      <c r="Q307" s="224">
        <v>0</v>
      </c>
      <c r="R307" s="224">
        <f>Q307*H307</f>
        <v>0</v>
      </c>
      <c r="S307" s="224">
        <v>0</v>
      </c>
      <c r="T307" s="225">
        <f>S307*H307</f>
        <v>0</v>
      </c>
      <c r="U307" s="40"/>
      <c r="V307" s="40"/>
      <c r="W307" s="40"/>
      <c r="X307" s="40"/>
      <c r="Y307" s="40"/>
      <c r="Z307" s="40"/>
      <c r="AA307" s="40"/>
      <c r="AB307" s="40"/>
      <c r="AC307" s="40"/>
      <c r="AD307" s="40"/>
      <c r="AE307" s="40"/>
      <c r="AR307" s="226" t="s">
        <v>180</v>
      </c>
      <c r="AT307" s="226" t="s">
        <v>167</v>
      </c>
      <c r="AU307" s="226" t="s">
        <v>78</v>
      </c>
      <c r="AY307" s="19" t="s">
        <v>163</v>
      </c>
      <c r="BE307" s="227">
        <f>IF(N307="základní",J307,0)</f>
        <v>0</v>
      </c>
      <c r="BF307" s="227">
        <f>IF(N307="snížená",J307,0)</f>
        <v>0</v>
      </c>
      <c r="BG307" s="227">
        <f>IF(N307="zákl. přenesená",J307,0)</f>
        <v>0</v>
      </c>
      <c r="BH307" s="227">
        <f>IF(N307="sníž. přenesená",J307,0)</f>
        <v>0</v>
      </c>
      <c r="BI307" s="227">
        <f>IF(N307="nulová",J307,0)</f>
        <v>0</v>
      </c>
      <c r="BJ307" s="19" t="s">
        <v>172</v>
      </c>
      <c r="BK307" s="227">
        <f>ROUND(I307*H307,2)</f>
        <v>0</v>
      </c>
      <c r="BL307" s="19" t="s">
        <v>180</v>
      </c>
      <c r="BM307" s="226" t="s">
        <v>1740</v>
      </c>
    </row>
    <row r="308" s="2" customFormat="1">
      <c r="A308" s="40"/>
      <c r="B308" s="41"/>
      <c r="C308" s="42"/>
      <c r="D308" s="228" t="s">
        <v>175</v>
      </c>
      <c r="E308" s="42"/>
      <c r="F308" s="229" t="s">
        <v>1741</v>
      </c>
      <c r="G308" s="42"/>
      <c r="H308" s="42"/>
      <c r="I308" s="230"/>
      <c r="J308" s="42"/>
      <c r="K308" s="42"/>
      <c r="L308" s="46"/>
      <c r="M308" s="231"/>
      <c r="N308" s="232"/>
      <c r="O308" s="87"/>
      <c r="P308" s="87"/>
      <c r="Q308" s="87"/>
      <c r="R308" s="87"/>
      <c r="S308" s="87"/>
      <c r="T308" s="88"/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T308" s="19" t="s">
        <v>175</v>
      </c>
      <c r="AU308" s="19" t="s">
        <v>78</v>
      </c>
    </row>
    <row r="309" s="12" customFormat="1" ht="25.92" customHeight="1">
      <c r="A309" s="12"/>
      <c r="B309" s="199"/>
      <c r="C309" s="200"/>
      <c r="D309" s="201" t="s">
        <v>68</v>
      </c>
      <c r="E309" s="202" t="s">
        <v>1011</v>
      </c>
      <c r="F309" s="202" t="s">
        <v>1263</v>
      </c>
      <c r="G309" s="200"/>
      <c r="H309" s="200"/>
      <c r="I309" s="203"/>
      <c r="J309" s="204">
        <f>BK309</f>
        <v>0</v>
      </c>
      <c r="K309" s="200"/>
      <c r="L309" s="205"/>
      <c r="M309" s="206"/>
      <c r="N309" s="207"/>
      <c r="O309" s="207"/>
      <c r="P309" s="208">
        <f>SUM(P310:P315)</f>
        <v>0</v>
      </c>
      <c r="Q309" s="207"/>
      <c r="R309" s="208">
        <f>SUM(R310:R315)</f>
        <v>0</v>
      </c>
      <c r="S309" s="207"/>
      <c r="T309" s="209">
        <f>SUM(T310:T315)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0" t="s">
        <v>172</v>
      </c>
      <c r="AT309" s="211" t="s">
        <v>68</v>
      </c>
      <c r="AU309" s="211" t="s">
        <v>69</v>
      </c>
      <c r="AY309" s="210" t="s">
        <v>163</v>
      </c>
      <c r="BK309" s="212">
        <f>SUM(BK310:BK315)</f>
        <v>0</v>
      </c>
    </row>
    <row r="310" s="2" customFormat="1" ht="24.15" customHeight="1">
      <c r="A310" s="40"/>
      <c r="B310" s="41"/>
      <c r="C310" s="215" t="s">
        <v>509</v>
      </c>
      <c r="D310" s="215" t="s">
        <v>167</v>
      </c>
      <c r="E310" s="216" t="s">
        <v>1742</v>
      </c>
      <c r="F310" s="217" t="s">
        <v>1743</v>
      </c>
      <c r="G310" s="218" t="s">
        <v>522</v>
      </c>
      <c r="H310" s="219">
        <v>3</v>
      </c>
      <c r="I310" s="220"/>
      <c r="J310" s="221">
        <f>ROUND(I310*H310,2)</f>
        <v>0</v>
      </c>
      <c r="K310" s="217" t="s">
        <v>353</v>
      </c>
      <c r="L310" s="46"/>
      <c r="M310" s="222" t="s">
        <v>19</v>
      </c>
      <c r="N310" s="223" t="s">
        <v>42</v>
      </c>
      <c r="O310" s="87"/>
      <c r="P310" s="224">
        <f>O310*H310</f>
        <v>0</v>
      </c>
      <c r="Q310" s="224">
        <v>0</v>
      </c>
      <c r="R310" s="224">
        <f>Q310*H310</f>
        <v>0</v>
      </c>
      <c r="S310" s="224">
        <v>0</v>
      </c>
      <c r="T310" s="225">
        <f>S310*H310</f>
        <v>0</v>
      </c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R310" s="226" t="s">
        <v>1017</v>
      </c>
      <c r="AT310" s="226" t="s">
        <v>167</v>
      </c>
      <c r="AU310" s="226" t="s">
        <v>76</v>
      </c>
      <c r="AY310" s="19" t="s">
        <v>163</v>
      </c>
      <c r="BE310" s="227">
        <f>IF(N310="základní",J310,0)</f>
        <v>0</v>
      </c>
      <c r="BF310" s="227">
        <f>IF(N310="snížená",J310,0)</f>
        <v>0</v>
      </c>
      <c r="BG310" s="227">
        <f>IF(N310="zákl. přenesená",J310,0)</f>
        <v>0</v>
      </c>
      <c r="BH310" s="227">
        <f>IF(N310="sníž. přenesená",J310,0)</f>
        <v>0</v>
      </c>
      <c r="BI310" s="227">
        <f>IF(N310="nulová",J310,0)</f>
        <v>0</v>
      </c>
      <c r="BJ310" s="19" t="s">
        <v>172</v>
      </c>
      <c r="BK310" s="227">
        <f>ROUND(I310*H310,2)</f>
        <v>0</v>
      </c>
      <c r="BL310" s="19" t="s">
        <v>1017</v>
      </c>
      <c r="BM310" s="226" t="s">
        <v>1744</v>
      </c>
    </row>
    <row r="311" s="13" customFormat="1">
      <c r="A311" s="13"/>
      <c r="B311" s="233"/>
      <c r="C311" s="234"/>
      <c r="D311" s="235" t="s">
        <v>177</v>
      </c>
      <c r="E311" s="236" t="s">
        <v>19</v>
      </c>
      <c r="F311" s="237" t="s">
        <v>173</v>
      </c>
      <c r="G311" s="234"/>
      <c r="H311" s="238">
        <v>3</v>
      </c>
      <c r="I311" s="239"/>
      <c r="J311" s="234"/>
      <c r="K311" s="234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177</v>
      </c>
      <c r="AU311" s="244" t="s">
        <v>76</v>
      </c>
      <c r="AV311" s="13" t="s">
        <v>78</v>
      </c>
      <c r="AW311" s="13" t="s">
        <v>31</v>
      </c>
      <c r="AX311" s="13" t="s">
        <v>76</v>
      </c>
      <c r="AY311" s="244" t="s">
        <v>163</v>
      </c>
    </row>
    <row r="312" s="2" customFormat="1" ht="16.5" customHeight="1">
      <c r="A312" s="40"/>
      <c r="B312" s="41"/>
      <c r="C312" s="215" t="s">
        <v>514</v>
      </c>
      <c r="D312" s="215" t="s">
        <v>167</v>
      </c>
      <c r="E312" s="216" t="s">
        <v>1745</v>
      </c>
      <c r="F312" s="217" t="s">
        <v>1746</v>
      </c>
      <c r="G312" s="218" t="s">
        <v>1266</v>
      </c>
      <c r="H312" s="219">
        <v>1</v>
      </c>
      <c r="I312" s="220"/>
      <c r="J312" s="221">
        <f>ROUND(I312*H312,2)</f>
        <v>0</v>
      </c>
      <c r="K312" s="217" t="s">
        <v>353</v>
      </c>
      <c r="L312" s="46"/>
      <c r="M312" s="222" t="s">
        <v>19</v>
      </c>
      <c r="N312" s="223" t="s">
        <v>42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26" t="s">
        <v>1017</v>
      </c>
      <c r="AT312" s="226" t="s">
        <v>167</v>
      </c>
      <c r="AU312" s="226" t="s">
        <v>76</v>
      </c>
      <c r="AY312" s="19" t="s">
        <v>163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19" t="s">
        <v>172</v>
      </c>
      <c r="BK312" s="227">
        <f>ROUND(I312*H312,2)</f>
        <v>0</v>
      </c>
      <c r="BL312" s="19" t="s">
        <v>1017</v>
      </c>
      <c r="BM312" s="226" t="s">
        <v>1747</v>
      </c>
    </row>
    <row r="313" s="13" customFormat="1">
      <c r="A313" s="13"/>
      <c r="B313" s="233"/>
      <c r="C313" s="234"/>
      <c r="D313" s="235" t="s">
        <v>177</v>
      </c>
      <c r="E313" s="236" t="s">
        <v>19</v>
      </c>
      <c r="F313" s="237" t="s">
        <v>76</v>
      </c>
      <c r="G313" s="234"/>
      <c r="H313" s="238">
        <v>1</v>
      </c>
      <c r="I313" s="239"/>
      <c r="J313" s="234"/>
      <c r="K313" s="234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177</v>
      </c>
      <c r="AU313" s="244" t="s">
        <v>76</v>
      </c>
      <c r="AV313" s="13" t="s">
        <v>78</v>
      </c>
      <c r="AW313" s="13" t="s">
        <v>31</v>
      </c>
      <c r="AX313" s="13" t="s">
        <v>76</v>
      </c>
      <c r="AY313" s="244" t="s">
        <v>163</v>
      </c>
    </row>
    <row r="314" s="2" customFormat="1" ht="16.5" customHeight="1">
      <c r="A314" s="40"/>
      <c r="B314" s="41"/>
      <c r="C314" s="215" t="s">
        <v>519</v>
      </c>
      <c r="D314" s="215" t="s">
        <v>167</v>
      </c>
      <c r="E314" s="216" t="s">
        <v>1748</v>
      </c>
      <c r="F314" s="217" t="s">
        <v>1749</v>
      </c>
      <c r="G314" s="218" t="s">
        <v>1266</v>
      </c>
      <c r="H314" s="219">
        <v>1</v>
      </c>
      <c r="I314" s="220"/>
      <c r="J314" s="221">
        <f>ROUND(I314*H314,2)</f>
        <v>0</v>
      </c>
      <c r="K314" s="217" t="s">
        <v>353</v>
      </c>
      <c r="L314" s="46"/>
      <c r="M314" s="222" t="s">
        <v>19</v>
      </c>
      <c r="N314" s="223" t="s">
        <v>42</v>
      </c>
      <c r="O314" s="87"/>
      <c r="P314" s="224">
        <f>O314*H314</f>
        <v>0</v>
      </c>
      <c r="Q314" s="224">
        <v>0</v>
      </c>
      <c r="R314" s="224">
        <f>Q314*H314</f>
        <v>0</v>
      </c>
      <c r="S314" s="224">
        <v>0</v>
      </c>
      <c r="T314" s="225">
        <f>S314*H314</f>
        <v>0</v>
      </c>
      <c r="U314" s="40"/>
      <c r="V314" s="40"/>
      <c r="W314" s="40"/>
      <c r="X314" s="40"/>
      <c r="Y314" s="40"/>
      <c r="Z314" s="40"/>
      <c r="AA314" s="40"/>
      <c r="AB314" s="40"/>
      <c r="AC314" s="40"/>
      <c r="AD314" s="40"/>
      <c r="AE314" s="40"/>
      <c r="AR314" s="226" t="s">
        <v>1017</v>
      </c>
      <c r="AT314" s="226" t="s">
        <v>167</v>
      </c>
      <c r="AU314" s="226" t="s">
        <v>76</v>
      </c>
      <c r="AY314" s="19" t="s">
        <v>163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19" t="s">
        <v>172</v>
      </c>
      <c r="BK314" s="227">
        <f>ROUND(I314*H314,2)</f>
        <v>0</v>
      </c>
      <c r="BL314" s="19" t="s">
        <v>1017</v>
      </c>
      <c r="BM314" s="226" t="s">
        <v>1750</v>
      </c>
    </row>
    <row r="315" s="13" customFormat="1">
      <c r="A315" s="13"/>
      <c r="B315" s="233"/>
      <c r="C315" s="234"/>
      <c r="D315" s="235" t="s">
        <v>177</v>
      </c>
      <c r="E315" s="236" t="s">
        <v>19</v>
      </c>
      <c r="F315" s="237" t="s">
        <v>76</v>
      </c>
      <c r="G315" s="234"/>
      <c r="H315" s="238">
        <v>1</v>
      </c>
      <c r="I315" s="239"/>
      <c r="J315" s="234"/>
      <c r="K315" s="234"/>
      <c r="L315" s="240"/>
      <c r="M315" s="291"/>
      <c r="N315" s="292"/>
      <c r="O315" s="292"/>
      <c r="P315" s="292"/>
      <c r="Q315" s="292"/>
      <c r="R315" s="292"/>
      <c r="S315" s="292"/>
      <c r="T315" s="29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177</v>
      </c>
      <c r="AU315" s="244" t="s">
        <v>76</v>
      </c>
      <c r="AV315" s="13" t="s">
        <v>78</v>
      </c>
      <c r="AW315" s="13" t="s">
        <v>31</v>
      </c>
      <c r="AX315" s="13" t="s">
        <v>76</v>
      </c>
      <c r="AY315" s="244" t="s">
        <v>163</v>
      </c>
    </row>
    <row r="316" s="2" customFormat="1" ht="6.96" customHeight="1">
      <c r="A316" s="40"/>
      <c r="B316" s="62"/>
      <c r="C316" s="63"/>
      <c r="D316" s="63"/>
      <c r="E316" s="63"/>
      <c r="F316" s="63"/>
      <c r="G316" s="63"/>
      <c r="H316" s="63"/>
      <c r="I316" s="63"/>
      <c r="J316" s="63"/>
      <c r="K316" s="63"/>
      <c r="L316" s="46"/>
      <c r="M316" s="40"/>
      <c r="O316" s="40"/>
      <c r="P316" s="40"/>
      <c r="Q316" s="40"/>
      <c r="R316" s="40"/>
      <c r="S316" s="40"/>
      <c r="T316" s="40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</row>
  </sheetData>
  <sheetProtection sheet="1" autoFilter="0" formatColumns="0" formatRows="0" objects="1" scenarios="1" spinCount="100000" saltValue="4Sczk+3PTqG8HLa2ctoHYr+Z7XoRMk1Ptn807vXkB0j7hAfAkRXD83YTUPH4eKVG8nFSYoihh2IIEzzjbEQX5A==" hashValue="3rZQz63eEq+LWrzIfznGiHfgvWY8BPeb8sz93AjoXyy9b1GcEzIKeJy2nw0ES7tACfDhZ3kMORupdaQQB8ijfg==" algorithmName="SHA-512" password="CC35"/>
  <autoFilter ref="C97:K315"/>
  <mergeCells count="9">
    <mergeCell ref="E7:H7"/>
    <mergeCell ref="E9:H9"/>
    <mergeCell ref="E18:H18"/>
    <mergeCell ref="E27:H27"/>
    <mergeCell ref="E48:H48"/>
    <mergeCell ref="E50:H50"/>
    <mergeCell ref="E88:H88"/>
    <mergeCell ref="E90:H90"/>
    <mergeCell ref="L2:V2"/>
  </mergeCells>
  <hyperlinks>
    <hyperlink ref="F103" r:id="rId1" display="https://podminky.urs.cz/item/CS_URS_2023_01/119001421"/>
    <hyperlink ref="F106" r:id="rId2" display="https://podminky.urs.cz/item/CS_URS_2023_01/119002121"/>
    <hyperlink ref="F109" r:id="rId3" display="https://podminky.urs.cz/item/CS_URS_2023_01/119002122"/>
    <hyperlink ref="F112" r:id="rId4" display="https://podminky.urs.cz/item/CS_URS_2023_01/119002411"/>
    <hyperlink ref="F115" r:id="rId5" display="https://podminky.urs.cz/item/CS_URS_2023_01/119002412"/>
    <hyperlink ref="F118" r:id="rId6" display="https://podminky.urs.cz/item/CS_URS_2023_01/119003141"/>
    <hyperlink ref="F122" r:id="rId7" display="https://podminky.urs.cz/item/CS_URS_2023_01/119003142"/>
    <hyperlink ref="F126" r:id="rId8" display="https://podminky.urs.cz/item/CS_URS_2023_01/131151202"/>
    <hyperlink ref="F131" r:id="rId9" display="https://podminky.urs.cz/item/CS_URS_2023_01/132251102"/>
    <hyperlink ref="F138" r:id="rId10" display="https://podminky.urs.cz/item/CS_URS_2023_01/151101202"/>
    <hyperlink ref="F143" r:id="rId11" display="https://podminky.urs.cz/item/CS_URS_2023_01/151101212"/>
    <hyperlink ref="F148" r:id="rId12" display="https://podminky.urs.cz/item/CS_URS_2023_01/151101302"/>
    <hyperlink ref="F152" r:id="rId13" display="https://podminky.urs.cz/item/CS_URS_2023_01/151101312"/>
    <hyperlink ref="F156" r:id="rId14" display="https://podminky.urs.cz/item/CS_URS_2023_01/151101402"/>
    <hyperlink ref="F161" r:id="rId15" display="https://podminky.urs.cz/item/CS_URS_2023_01/151101412"/>
    <hyperlink ref="F167" r:id="rId16" display="https://podminky.urs.cz/item/CS_URS_2023_01/162751117"/>
    <hyperlink ref="F175" r:id="rId17" display="https://podminky.urs.cz/item/CS_URS_2023_01/162751119"/>
    <hyperlink ref="F180" r:id="rId18" display="https://podminky.urs.cz/item/CS_URS_2023_01/171201201"/>
    <hyperlink ref="F184" r:id="rId19" display="https://podminky.urs.cz/item/CS_URS_2023_01/171201221"/>
    <hyperlink ref="F187" r:id="rId20" display="https://podminky.urs.cz/item/CS_URS_2023_01/174101101"/>
    <hyperlink ref="F210" r:id="rId21" display="https://podminky.urs.cz/item/CS_URS_2023_01/175102101"/>
    <hyperlink ref="F218" r:id="rId22" display="https://podminky.urs.cz/item/CS_URS_2023_01/275321511"/>
    <hyperlink ref="F222" r:id="rId23" display="https://podminky.urs.cz/item/CS_URS_2023_01/275352111"/>
    <hyperlink ref="F225" r:id="rId24" display="https://podminky.urs.cz/item/CS_URS_2023_01/275361821"/>
    <hyperlink ref="F231" r:id="rId25" display="https://podminky.urs.cz/item/CS_URS_2023_01/451572111"/>
    <hyperlink ref="F237" r:id="rId26" display="https://podminky.urs.cz/item/CS_URS_2023_01/871275211"/>
    <hyperlink ref="F247" r:id="rId27" display="https://podminky.urs.cz/item/CS_URS_2023_01/892351111"/>
    <hyperlink ref="F251" r:id="rId28" display="https://podminky.urs.cz/item/CS_URS_2023_01/892372111"/>
    <hyperlink ref="F254" r:id="rId29" display="https://podminky.urs.cz/item/CS_URS_2023_01/894411311"/>
    <hyperlink ref="F259" r:id="rId30" display="https://podminky.urs.cz/item/CS_URS_2023_01/894412411"/>
    <hyperlink ref="F266" r:id="rId31" display="https://podminky.urs.cz/item/CS_URS_2023_01/894812113"/>
    <hyperlink ref="F270" r:id="rId32" display="https://podminky.urs.cz/item/CS_URS_2023_01/894812131"/>
    <hyperlink ref="F274" r:id="rId33" display="https://podminky.urs.cz/item/CS_URS_2023_01/894812149"/>
    <hyperlink ref="F278" r:id="rId34" display="https://podminky.urs.cz/item/CS_URS_2023_01/894812151"/>
    <hyperlink ref="F282" r:id="rId35" display="https://podminky.urs.cz/item/CS_URS_2023_01/899103112"/>
    <hyperlink ref="F287" r:id="rId36" display="https://podminky.urs.cz/item/CS_URS_2023_01/899721112"/>
    <hyperlink ref="F291" r:id="rId37" display="https://podminky.urs.cz/item/CS_URS_2023_01/899722114"/>
    <hyperlink ref="F297" r:id="rId38" display="https://podminky.urs.cz/item/CS_URS_2023_01/998276101.1"/>
    <hyperlink ref="F299" r:id="rId39" display="https://podminky.urs.cz/item/CS_URS_2023_01/998276124"/>
    <hyperlink ref="F303" r:id="rId40" display="https://podminky.urs.cz/item/CS_URS_2023_01/721242116"/>
    <hyperlink ref="F306" r:id="rId41" display="https://podminky.urs.cz/item/CS_URS_2023_01/998721101"/>
    <hyperlink ref="F308" r:id="rId42" display="https://podminky.urs.cz/item/CS_URS_2023_01/99872118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3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108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1751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6" t="s">
        <v>19</v>
      </c>
      <c r="G11" s="40"/>
      <c r="H11" s="40"/>
      <c r="I11" s="145" t="s">
        <v>20</v>
      </c>
      <c r="J11" s="136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6" t="s">
        <v>22</v>
      </c>
      <c r="G12" s="40"/>
      <c r="H12" s="40"/>
      <c r="I12" s="145" t="s">
        <v>23</v>
      </c>
      <c r="J12" s="149" t="str">
        <f>'Rekapitulace stavby'!AN8</f>
        <v>17. 3. 2023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6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">
        <v>22</v>
      </c>
      <c r="F15" s="40"/>
      <c r="G15" s="40"/>
      <c r="H15" s="40"/>
      <c r="I15" s="145" t="s">
        <v>27</v>
      </c>
      <c r="J15" s="136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28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45" t="s">
        <v>27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30</v>
      </c>
      <c r="E20" s="40"/>
      <c r="F20" s="40"/>
      <c r="G20" s="40"/>
      <c r="H20" s="40"/>
      <c r="I20" s="145" t="s">
        <v>26</v>
      </c>
      <c r="J20" s="136" t="s">
        <v>19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22</v>
      </c>
      <c r="F21" s="40"/>
      <c r="G21" s="40"/>
      <c r="H21" s="40"/>
      <c r="I21" s="145" t="s">
        <v>27</v>
      </c>
      <c r="J21" s="136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32</v>
      </c>
      <c r="E23" s="40"/>
      <c r="F23" s="40"/>
      <c r="G23" s="40"/>
      <c r="H23" s="40"/>
      <c r="I23" s="145" t="s">
        <v>26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22</v>
      </c>
      <c r="F24" s="40"/>
      <c r="G24" s="40"/>
      <c r="H24" s="40"/>
      <c r="I24" s="145" t="s">
        <v>27</v>
      </c>
      <c r="J24" s="136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33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35</v>
      </c>
      <c r="E30" s="40"/>
      <c r="F30" s="40"/>
      <c r="G30" s="40"/>
      <c r="H30" s="40"/>
      <c r="I30" s="40"/>
      <c r="J30" s="156">
        <f>ROUND(J94,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37</v>
      </c>
      <c r="G32" s="40"/>
      <c r="H32" s="40"/>
      <c r="I32" s="157" t="s">
        <v>36</v>
      </c>
      <c r="J32" s="157" t="s">
        <v>38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39</v>
      </c>
      <c r="E33" s="145" t="s">
        <v>40</v>
      </c>
      <c r="F33" s="159">
        <f>ROUND((SUM(BE94:BE246)),  2)</f>
        <v>0</v>
      </c>
      <c r="G33" s="40"/>
      <c r="H33" s="40"/>
      <c r="I33" s="160">
        <v>0.20999999999999999</v>
      </c>
      <c r="J33" s="159">
        <f>ROUND(((SUM(BE94:BE246))*I33),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41</v>
      </c>
      <c r="F34" s="159">
        <f>ROUND((SUM(BF94:BF246)),  2)</f>
        <v>0</v>
      </c>
      <c r="G34" s="40"/>
      <c r="H34" s="40"/>
      <c r="I34" s="160">
        <v>0.14999999999999999</v>
      </c>
      <c r="J34" s="159">
        <f>ROUND(((SUM(BF94:BF246))*I34),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5" t="s">
        <v>39</v>
      </c>
      <c r="E35" s="145" t="s">
        <v>42</v>
      </c>
      <c r="F35" s="159">
        <f>ROUND((SUM(BG94:BG246)),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43</v>
      </c>
      <c r="F36" s="159">
        <f>ROUND((SUM(BH94:BH246)),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44</v>
      </c>
      <c r="F37" s="159">
        <f>ROUND((SUM(BI94:BI246)),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112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Kozmice ON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SO 03 - Zpevněné plochy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17. 3. 2023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67</v>
      </c>
      <c r="D59" s="42"/>
      <c r="E59" s="42"/>
      <c r="F59" s="42"/>
      <c r="G59" s="42"/>
      <c r="H59" s="42"/>
      <c r="I59" s="42"/>
      <c r="J59" s="105">
        <f>J94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115</v>
      </c>
    </row>
    <row r="60" s="9" customFormat="1" ht="24.96" customHeight="1">
      <c r="A60" s="9"/>
      <c r="B60" s="177"/>
      <c r="C60" s="178"/>
      <c r="D60" s="179" t="s">
        <v>116</v>
      </c>
      <c r="E60" s="180"/>
      <c r="F60" s="180"/>
      <c r="G60" s="180"/>
      <c r="H60" s="180"/>
      <c r="I60" s="180"/>
      <c r="J60" s="181">
        <f>J95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117</v>
      </c>
      <c r="E61" s="185"/>
      <c r="F61" s="185"/>
      <c r="G61" s="185"/>
      <c r="H61" s="185"/>
      <c r="I61" s="185"/>
      <c r="J61" s="186">
        <f>J96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4.88" customHeight="1">
      <c r="A62" s="10"/>
      <c r="B62" s="183"/>
      <c r="C62" s="128"/>
      <c r="D62" s="184" t="s">
        <v>1517</v>
      </c>
      <c r="E62" s="185"/>
      <c r="F62" s="185"/>
      <c r="G62" s="185"/>
      <c r="H62" s="185"/>
      <c r="I62" s="185"/>
      <c r="J62" s="186">
        <f>J97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4.88" customHeight="1">
      <c r="A63" s="10"/>
      <c r="B63" s="183"/>
      <c r="C63" s="128"/>
      <c r="D63" s="184" t="s">
        <v>1752</v>
      </c>
      <c r="E63" s="185"/>
      <c r="F63" s="185"/>
      <c r="G63" s="185"/>
      <c r="H63" s="185"/>
      <c r="I63" s="185"/>
      <c r="J63" s="186">
        <f>J102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4.88" customHeight="1">
      <c r="A64" s="10"/>
      <c r="B64" s="183"/>
      <c r="C64" s="128"/>
      <c r="D64" s="184" t="s">
        <v>119</v>
      </c>
      <c r="E64" s="185"/>
      <c r="F64" s="185"/>
      <c r="G64" s="185"/>
      <c r="H64" s="185"/>
      <c r="I64" s="185"/>
      <c r="J64" s="186">
        <f>J116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4.88" customHeight="1">
      <c r="A65" s="10"/>
      <c r="B65" s="183"/>
      <c r="C65" s="128"/>
      <c r="D65" s="184" t="s">
        <v>120</v>
      </c>
      <c r="E65" s="185"/>
      <c r="F65" s="185"/>
      <c r="G65" s="185"/>
      <c r="H65" s="185"/>
      <c r="I65" s="185"/>
      <c r="J65" s="186">
        <f>J125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4.88" customHeight="1">
      <c r="A66" s="10"/>
      <c r="B66" s="183"/>
      <c r="C66" s="128"/>
      <c r="D66" s="184" t="s">
        <v>1753</v>
      </c>
      <c r="E66" s="185"/>
      <c r="F66" s="185"/>
      <c r="G66" s="185"/>
      <c r="H66" s="185"/>
      <c r="I66" s="185"/>
      <c r="J66" s="186">
        <f>J134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1754</v>
      </c>
      <c r="E67" s="185"/>
      <c r="F67" s="185"/>
      <c r="G67" s="185"/>
      <c r="H67" s="185"/>
      <c r="I67" s="185"/>
      <c r="J67" s="186">
        <f>J157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4.88" customHeight="1">
      <c r="A68" s="10"/>
      <c r="B68" s="183"/>
      <c r="C68" s="128"/>
      <c r="D68" s="184" t="s">
        <v>1755</v>
      </c>
      <c r="E68" s="185"/>
      <c r="F68" s="185"/>
      <c r="G68" s="185"/>
      <c r="H68" s="185"/>
      <c r="I68" s="185"/>
      <c r="J68" s="186">
        <f>J158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4.88" customHeight="1">
      <c r="A69" s="10"/>
      <c r="B69" s="183"/>
      <c r="C69" s="128"/>
      <c r="D69" s="184" t="s">
        <v>1756</v>
      </c>
      <c r="E69" s="185"/>
      <c r="F69" s="185"/>
      <c r="G69" s="185"/>
      <c r="H69" s="185"/>
      <c r="I69" s="185"/>
      <c r="J69" s="186">
        <f>J172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127</v>
      </c>
      <c r="E70" s="185"/>
      <c r="F70" s="185"/>
      <c r="G70" s="185"/>
      <c r="H70" s="185"/>
      <c r="I70" s="185"/>
      <c r="J70" s="186">
        <f>J201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4.88" customHeight="1">
      <c r="A71" s="10"/>
      <c r="B71" s="183"/>
      <c r="C71" s="128"/>
      <c r="D71" s="184" t="s">
        <v>130</v>
      </c>
      <c r="E71" s="185"/>
      <c r="F71" s="185"/>
      <c r="G71" s="185"/>
      <c r="H71" s="185"/>
      <c r="I71" s="185"/>
      <c r="J71" s="186">
        <f>J202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131</v>
      </c>
      <c r="E72" s="185"/>
      <c r="F72" s="185"/>
      <c r="G72" s="185"/>
      <c r="H72" s="185"/>
      <c r="I72" s="185"/>
      <c r="J72" s="186">
        <f>J208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4.88" customHeight="1">
      <c r="A73" s="10"/>
      <c r="B73" s="183"/>
      <c r="C73" s="128"/>
      <c r="D73" s="184" t="s">
        <v>1757</v>
      </c>
      <c r="E73" s="185"/>
      <c r="F73" s="185"/>
      <c r="G73" s="185"/>
      <c r="H73" s="185"/>
      <c r="I73" s="185"/>
      <c r="J73" s="186">
        <f>J209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135</v>
      </c>
      <c r="E74" s="185"/>
      <c r="F74" s="185"/>
      <c r="G74" s="185"/>
      <c r="H74" s="185"/>
      <c r="I74" s="185"/>
      <c r="J74" s="186">
        <f>J244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2" customFormat="1" ht="21.84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80" s="2" customFormat="1" ht="6.96" customHeight="1">
      <c r="A80" s="40"/>
      <c r="B80" s="64"/>
      <c r="C80" s="65"/>
      <c r="D80" s="65"/>
      <c r="E80" s="65"/>
      <c r="F80" s="65"/>
      <c r="G80" s="65"/>
      <c r="H80" s="65"/>
      <c r="I80" s="65"/>
      <c r="J80" s="65"/>
      <c r="K80" s="65"/>
      <c r="L80" s="14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24.96" customHeight="1">
      <c r="A81" s="40"/>
      <c r="B81" s="41"/>
      <c r="C81" s="25" t="s">
        <v>148</v>
      </c>
      <c r="D81" s="42"/>
      <c r="E81" s="42"/>
      <c r="F81" s="42"/>
      <c r="G81" s="42"/>
      <c r="H81" s="42"/>
      <c r="I81" s="42"/>
      <c r="J81" s="42"/>
      <c r="K81" s="42"/>
      <c r="L81" s="14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47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16</v>
      </c>
      <c r="D83" s="42"/>
      <c r="E83" s="42"/>
      <c r="F83" s="42"/>
      <c r="G83" s="42"/>
      <c r="H83" s="42"/>
      <c r="I83" s="42"/>
      <c r="J83" s="42"/>
      <c r="K83" s="42"/>
      <c r="L83" s="147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172" t="str">
        <f>E7</f>
        <v>Kozmice ON</v>
      </c>
      <c r="F84" s="34"/>
      <c r="G84" s="34"/>
      <c r="H84" s="34"/>
      <c r="I84" s="42"/>
      <c r="J84" s="42"/>
      <c r="K84" s="42"/>
      <c r="L84" s="147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108</v>
      </c>
      <c r="D85" s="42"/>
      <c r="E85" s="42"/>
      <c r="F85" s="42"/>
      <c r="G85" s="42"/>
      <c r="H85" s="42"/>
      <c r="I85" s="42"/>
      <c r="J85" s="42"/>
      <c r="K85" s="42"/>
      <c r="L85" s="14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72" t="str">
        <f>E9</f>
        <v>SO 03 - Zpevněné plochy</v>
      </c>
      <c r="F86" s="42"/>
      <c r="G86" s="42"/>
      <c r="H86" s="42"/>
      <c r="I86" s="42"/>
      <c r="J86" s="42"/>
      <c r="K86" s="42"/>
      <c r="L86" s="14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4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21</v>
      </c>
      <c r="D88" s="42"/>
      <c r="E88" s="42"/>
      <c r="F88" s="29" t="str">
        <f>F12</f>
        <v xml:space="preserve"> </v>
      </c>
      <c r="G88" s="42"/>
      <c r="H88" s="42"/>
      <c r="I88" s="34" t="s">
        <v>23</v>
      </c>
      <c r="J88" s="75" t="str">
        <f>IF(J12="","",J12)</f>
        <v>17. 3. 2023</v>
      </c>
      <c r="K88" s="42"/>
      <c r="L88" s="14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42"/>
      <c r="J89" s="42"/>
      <c r="K89" s="42"/>
      <c r="L89" s="14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5.15" customHeight="1">
      <c r="A90" s="40"/>
      <c r="B90" s="41"/>
      <c r="C90" s="34" t="s">
        <v>25</v>
      </c>
      <c r="D90" s="42"/>
      <c r="E90" s="42"/>
      <c r="F90" s="29" t="str">
        <f>E15</f>
        <v xml:space="preserve"> </v>
      </c>
      <c r="G90" s="42"/>
      <c r="H90" s="42"/>
      <c r="I90" s="34" t="s">
        <v>30</v>
      </c>
      <c r="J90" s="38" t="str">
        <f>E21</f>
        <v xml:space="preserve"> </v>
      </c>
      <c r="K90" s="42"/>
      <c r="L90" s="14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28</v>
      </c>
      <c r="D91" s="42"/>
      <c r="E91" s="42"/>
      <c r="F91" s="29" t="str">
        <f>IF(E18="","",E18)</f>
        <v>Vyplň údaj</v>
      </c>
      <c r="G91" s="42"/>
      <c r="H91" s="42"/>
      <c r="I91" s="34" t="s">
        <v>32</v>
      </c>
      <c r="J91" s="38" t="str">
        <f>E24</f>
        <v xml:space="preserve"> </v>
      </c>
      <c r="K91" s="42"/>
      <c r="L91" s="14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0.32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4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11" customFormat="1" ht="29.28" customHeight="1">
      <c r="A93" s="188"/>
      <c r="B93" s="189"/>
      <c r="C93" s="190" t="s">
        <v>149</v>
      </c>
      <c r="D93" s="191" t="s">
        <v>54</v>
      </c>
      <c r="E93" s="191" t="s">
        <v>50</v>
      </c>
      <c r="F93" s="191" t="s">
        <v>51</v>
      </c>
      <c r="G93" s="191" t="s">
        <v>150</v>
      </c>
      <c r="H93" s="191" t="s">
        <v>151</v>
      </c>
      <c r="I93" s="191" t="s">
        <v>152</v>
      </c>
      <c r="J93" s="191" t="s">
        <v>114</v>
      </c>
      <c r="K93" s="192" t="s">
        <v>153</v>
      </c>
      <c r="L93" s="193"/>
      <c r="M93" s="95" t="s">
        <v>19</v>
      </c>
      <c r="N93" s="96" t="s">
        <v>39</v>
      </c>
      <c r="O93" s="96" t="s">
        <v>154</v>
      </c>
      <c r="P93" s="96" t="s">
        <v>155</v>
      </c>
      <c r="Q93" s="96" t="s">
        <v>156</v>
      </c>
      <c r="R93" s="96" t="s">
        <v>157</v>
      </c>
      <c r="S93" s="96" t="s">
        <v>158</v>
      </c>
      <c r="T93" s="97" t="s">
        <v>159</v>
      </c>
      <c r="U93" s="188"/>
      <c r="V93" s="188"/>
      <c r="W93" s="188"/>
      <c r="X93" s="188"/>
      <c r="Y93" s="188"/>
      <c r="Z93" s="188"/>
      <c r="AA93" s="188"/>
      <c r="AB93" s="188"/>
      <c r="AC93" s="188"/>
      <c r="AD93" s="188"/>
      <c r="AE93" s="188"/>
    </row>
    <row r="94" s="2" customFormat="1" ht="22.8" customHeight="1">
      <c r="A94" s="40"/>
      <c r="B94" s="41"/>
      <c r="C94" s="102" t="s">
        <v>160</v>
      </c>
      <c r="D94" s="42"/>
      <c r="E94" s="42"/>
      <c r="F94" s="42"/>
      <c r="G94" s="42"/>
      <c r="H94" s="42"/>
      <c r="I94" s="42"/>
      <c r="J94" s="194">
        <f>BK94</f>
        <v>0</v>
      </c>
      <c r="K94" s="42"/>
      <c r="L94" s="46"/>
      <c r="M94" s="98"/>
      <c r="N94" s="195"/>
      <c r="O94" s="99"/>
      <c r="P94" s="196">
        <f>P95</f>
        <v>0</v>
      </c>
      <c r="Q94" s="99"/>
      <c r="R94" s="196">
        <f>R95</f>
        <v>102.62058324</v>
      </c>
      <c r="S94" s="99"/>
      <c r="T94" s="197">
        <f>T95</f>
        <v>10.530000000000001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68</v>
      </c>
      <c r="AU94" s="19" t="s">
        <v>115</v>
      </c>
      <c r="BK94" s="198">
        <f>BK95</f>
        <v>0</v>
      </c>
    </row>
    <row r="95" s="12" customFormat="1" ht="25.92" customHeight="1">
      <c r="A95" s="12"/>
      <c r="B95" s="199"/>
      <c r="C95" s="200"/>
      <c r="D95" s="201" t="s">
        <v>68</v>
      </c>
      <c r="E95" s="202" t="s">
        <v>161</v>
      </c>
      <c r="F95" s="202" t="s">
        <v>162</v>
      </c>
      <c r="G95" s="200"/>
      <c r="H95" s="200"/>
      <c r="I95" s="203"/>
      <c r="J95" s="204">
        <f>BK95</f>
        <v>0</v>
      </c>
      <c r="K95" s="200"/>
      <c r="L95" s="205"/>
      <c r="M95" s="206"/>
      <c r="N95" s="207"/>
      <c r="O95" s="207"/>
      <c r="P95" s="208">
        <f>P96+P157+P201+P208+P244</f>
        <v>0</v>
      </c>
      <c r="Q95" s="207"/>
      <c r="R95" s="208">
        <f>R96+R157+R201+R208+R244</f>
        <v>102.62058324</v>
      </c>
      <c r="S95" s="207"/>
      <c r="T95" s="209">
        <f>T96+T157+T201+T208+T244</f>
        <v>10.530000000000001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10" t="s">
        <v>76</v>
      </c>
      <c r="AT95" s="211" t="s">
        <v>68</v>
      </c>
      <c r="AU95" s="211" t="s">
        <v>69</v>
      </c>
      <c r="AY95" s="210" t="s">
        <v>163</v>
      </c>
      <c r="BK95" s="212">
        <f>BK96+BK157+BK201+BK208+BK244</f>
        <v>0</v>
      </c>
    </row>
    <row r="96" s="12" customFormat="1" ht="22.8" customHeight="1">
      <c r="A96" s="12"/>
      <c r="B96" s="199"/>
      <c r="C96" s="200"/>
      <c r="D96" s="201" t="s">
        <v>68</v>
      </c>
      <c r="E96" s="213" t="s">
        <v>76</v>
      </c>
      <c r="F96" s="213" t="s">
        <v>164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P97+P102+P116+P125+P134</f>
        <v>0</v>
      </c>
      <c r="Q96" s="207"/>
      <c r="R96" s="208">
        <f>R97+R102+R116+R125+R134</f>
        <v>19.009055999999998</v>
      </c>
      <c r="S96" s="207"/>
      <c r="T96" s="209">
        <f>T97+T102+T116+T125+T134</f>
        <v>10.530000000000001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76</v>
      </c>
      <c r="AT96" s="211" t="s">
        <v>68</v>
      </c>
      <c r="AU96" s="211" t="s">
        <v>76</v>
      </c>
      <c r="AY96" s="210" t="s">
        <v>163</v>
      </c>
      <c r="BK96" s="212">
        <f>BK97+BK102+BK116+BK125+BK134</f>
        <v>0</v>
      </c>
    </row>
    <row r="97" s="12" customFormat="1" ht="20.88" customHeight="1">
      <c r="A97" s="12"/>
      <c r="B97" s="199"/>
      <c r="C97" s="200"/>
      <c r="D97" s="201" t="s">
        <v>68</v>
      </c>
      <c r="E97" s="213" t="s">
        <v>240</v>
      </c>
      <c r="F97" s="213" t="s">
        <v>1524</v>
      </c>
      <c r="G97" s="200"/>
      <c r="H97" s="200"/>
      <c r="I97" s="203"/>
      <c r="J97" s="214">
        <f>BK97</f>
        <v>0</v>
      </c>
      <c r="K97" s="200"/>
      <c r="L97" s="205"/>
      <c r="M97" s="206"/>
      <c r="N97" s="207"/>
      <c r="O97" s="207"/>
      <c r="P97" s="208">
        <f>SUM(P98:P101)</f>
        <v>0</v>
      </c>
      <c r="Q97" s="207"/>
      <c r="R97" s="208">
        <f>SUM(R98:R101)</f>
        <v>0</v>
      </c>
      <c r="S97" s="207"/>
      <c r="T97" s="209">
        <f>SUM(T98:T101)</f>
        <v>10.530000000000001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0" t="s">
        <v>76</v>
      </c>
      <c r="AT97" s="211" t="s">
        <v>68</v>
      </c>
      <c r="AU97" s="211" t="s">
        <v>78</v>
      </c>
      <c r="AY97" s="210" t="s">
        <v>163</v>
      </c>
      <c r="BK97" s="212">
        <f>SUM(BK98:BK101)</f>
        <v>0</v>
      </c>
    </row>
    <row r="98" s="2" customFormat="1" ht="37.8" customHeight="1">
      <c r="A98" s="40"/>
      <c r="B98" s="41"/>
      <c r="C98" s="215" t="s">
        <v>76</v>
      </c>
      <c r="D98" s="215" t="s">
        <v>167</v>
      </c>
      <c r="E98" s="216" t="s">
        <v>1758</v>
      </c>
      <c r="F98" s="217" t="s">
        <v>1759</v>
      </c>
      <c r="G98" s="218" t="s">
        <v>236</v>
      </c>
      <c r="H98" s="219">
        <v>40.5</v>
      </c>
      <c r="I98" s="220"/>
      <c r="J98" s="221">
        <f>ROUND(I98*H98,2)</f>
        <v>0</v>
      </c>
      <c r="K98" s="217" t="s">
        <v>171</v>
      </c>
      <c r="L98" s="46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0.26000000000000001</v>
      </c>
      <c r="T98" s="225">
        <f>S98*H98</f>
        <v>10.530000000000001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172</v>
      </c>
      <c r="AT98" s="226" t="s">
        <v>167</v>
      </c>
      <c r="AU98" s="226" t="s">
        <v>173</v>
      </c>
      <c r="AY98" s="19" t="s">
        <v>163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172</v>
      </c>
      <c r="BK98" s="227">
        <f>ROUND(I98*H98,2)</f>
        <v>0</v>
      </c>
      <c r="BL98" s="19" t="s">
        <v>172</v>
      </c>
      <c r="BM98" s="226" t="s">
        <v>1760</v>
      </c>
    </row>
    <row r="99" s="2" customFormat="1">
      <c r="A99" s="40"/>
      <c r="B99" s="41"/>
      <c r="C99" s="42"/>
      <c r="D99" s="228" t="s">
        <v>175</v>
      </c>
      <c r="E99" s="42"/>
      <c r="F99" s="229" t="s">
        <v>1761</v>
      </c>
      <c r="G99" s="42"/>
      <c r="H99" s="42"/>
      <c r="I99" s="230"/>
      <c r="J99" s="42"/>
      <c r="K99" s="42"/>
      <c r="L99" s="46"/>
      <c r="M99" s="231"/>
      <c r="N99" s="232"/>
      <c r="O99" s="87"/>
      <c r="P99" s="87"/>
      <c r="Q99" s="87"/>
      <c r="R99" s="87"/>
      <c r="S99" s="87"/>
      <c r="T99" s="88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175</v>
      </c>
      <c r="AU99" s="19" t="s">
        <v>173</v>
      </c>
    </row>
    <row r="100" s="13" customFormat="1">
      <c r="A100" s="13"/>
      <c r="B100" s="233"/>
      <c r="C100" s="234"/>
      <c r="D100" s="235" t="s">
        <v>177</v>
      </c>
      <c r="E100" s="236" t="s">
        <v>19</v>
      </c>
      <c r="F100" s="237" t="s">
        <v>1762</v>
      </c>
      <c r="G100" s="234"/>
      <c r="H100" s="238">
        <v>40.5</v>
      </c>
      <c r="I100" s="239"/>
      <c r="J100" s="234"/>
      <c r="K100" s="234"/>
      <c r="L100" s="240"/>
      <c r="M100" s="241"/>
      <c r="N100" s="242"/>
      <c r="O100" s="242"/>
      <c r="P100" s="242"/>
      <c r="Q100" s="242"/>
      <c r="R100" s="242"/>
      <c r="S100" s="242"/>
      <c r="T100" s="24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177</v>
      </c>
      <c r="AU100" s="244" t="s">
        <v>173</v>
      </c>
      <c r="AV100" s="13" t="s">
        <v>78</v>
      </c>
      <c r="AW100" s="13" t="s">
        <v>31</v>
      </c>
      <c r="AX100" s="13" t="s">
        <v>69</v>
      </c>
      <c r="AY100" s="244" t="s">
        <v>163</v>
      </c>
    </row>
    <row r="101" s="14" customFormat="1">
      <c r="A101" s="14"/>
      <c r="B101" s="245"/>
      <c r="C101" s="246"/>
      <c r="D101" s="235" t="s">
        <v>177</v>
      </c>
      <c r="E101" s="247" t="s">
        <v>19</v>
      </c>
      <c r="F101" s="248" t="s">
        <v>179</v>
      </c>
      <c r="G101" s="246"/>
      <c r="H101" s="249">
        <v>40.5</v>
      </c>
      <c r="I101" s="250"/>
      <c r="J101" s="246"/>
      <c r="K101" s="246"/>
      <c r="L101" s="251"/>
      <c r="M101" s="252"/>
      <c r="N101" s="253"/>
      <c r="O101" s="253"/>
      <c r="P101" s="253"/>
      <c r="Q101" s="253"/>
      <c r="R101" s="253"/>
      <c r="S101" s="253"/>
      <c r="T101" s="254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5" t="s">
        <v>177</v>
      </c>
      <c r="AU101" s="255" t="s">
        <v>173</v>
      </c>
      <c r="AV101" s="14" t="s">
        <v>173</v>
      </c>
      <c r="AW101" s="14" t="s">
        <v>31</v>
      </c>
      <c r="AX101" s="14" t="s">
        <v>76</v>
      </c>
      <c r="AY101" s="255" t="s">
        <v>163</v>
      </c>
    </row>
    <row r="102" s="12" customFormat="1" ht="20.88" customHeight="1">
      <c r="A102" s="12"/>
      <c r="B102" s="199"/>
      <c r="C102" s="200"/>
      <c r="D102" s="201" t="s">
        <v>68</v>
      </c>
      <c r="E102" s="213" t="s">
        <v>247</v>
      </c>
      <c r="F102" s="213" t="s">
        <v>1763</v>
      </c>
      <c r="G102" s="200"/>
      <c r="H102" s="200"/>
      <c r="I102" s="203"/>
      <c r="J102" s="214">
        <f>BK102</f>
        <v>0</v>
      </c>
      <c r="K102" s="200"/>
      <c r="L102" s="205"/>
      <c r="M102" s="206"/>
      <c r="N102" s="207"/>
      <c r="O102" s="207"/>
      <c r="P102" s="208">
        <f>SUM(P103:P115)</f>
        <v>0</v>
      </c>
      <c r="Q102" s="207"/>
      <c r="R102" s="208">
        <f>SUM(R103:R115)</f>
        <v>0</v>
      </c>
      <c r="S102" s="207"/>
      <c r="T102" s="209">
        <f>SUM(T103:T115)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10" t="s">
        <v>76</v>
      </c>
      <c r="AT102" s="211" t="s">
        <v>68</v>
      </c>
      <c r="AU102" s="211" t="s">
        <v>78</v>
      </c>
      <c r="AY102" s="210" t="s">
        <v>163</v>
      </c>
      <c r="BK102" s="212">
        <f>SUM(BK103:BK115)</f>
        <v>0</v>
      </c>
    </row>
    <row r="103" s="2" customFormat="1" ht="21.75" customHeight="1">
      <c r="A103" s="40"/>
      <c r="B103" s="41"/>
      <c r="C103" s="215" t="s">
        <v>78</v>
      </c>
      <c r="D103" s="215" t="s">
        <v>167</v>
      </c>
      <c r="E103" s="216" t="s">
        <v>1764</v>
      </c>
      <c r="F103" s="217" t="s">
        <v>1765</v>
      </c>
      <c r="G103" s="218" t="s">
        <v>170</v>
      </c>
      <c r="H103" s="219">
        <v>12.083</v>
      </c>
      <c r="I103" s="220"/>
      <c r="J103" s="221">
        <f>ROUND(I103*H103,2)</f>
        <v>0</v>
      </c>
      <c r="K103" s="217" t="s">
        <v>171</v>
      </c>
      <c r="L103" s="46"/>
      <c r="M103" s="222" t="s">
        <v>19</v>
      </c>
      <c r="N103" s="223" t="s">
        <v>42</v>
      </c>
      <c r="O103" s="87"/>
      <c r="P103" s="224">
        <f>O103*H103</f>
        <v>0</v>
      </c>
      <c r="Q103" s="224">
        <v>0</v>
      </c>
      <c r="R103" s="224">
        <f>Q103*H103</f>
        <v>0</v>
      </c>
      <c r="S103" s="224">
        <v>0</v>
      </c>
      <c r="T103" s="225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26" t="s">
        <v>172</v>
      </c>
      <c r="AT103" s="226" t="s">
        <v>167</v>
      </c>
      <c r="AU103" s="226" t="s">
        <v>173</v>
      </c>
      <c r="AY103" s="19" t="s">
        <v>163</v>
      </c>
      <c r="BE103" s="227">
        <f>IF(N103="základní",J103,0)</f>
        <v>0</v>
      </c>
      <c r="BF103" s="227">
        <f>IF(N103="snížená",J103,0)</f>
        <v>0</v>
      </c>
      <c r="BG103" s="227">
        <f>IF(N103="zákl. přenesená",J103,0)</f>
        <v>0</v>
      </c>
      <c r="BH103" s="227">
        <f>IF(N103="sníž. přenesená",J103,0)</f>
        <v>0</v>
      </c>
      <c r="BI103" s="227">
        <f>IF(N103="nulová",J103,0)</f>
        <v>0</v>
      </c>
      <c r="BJ103" s="19" t="s">
        <v>172</v>
      </c>
      <c r="BK103" s="227">
        <f>ROUND(I103*H103,2)</f>
        <v>0</v>
      </c>
      <c r="BL103" s="19" t="s">
        <v>172</v>
      </c>
      <c r="BM103" s="226" t="s">
        <v>1766</v>
      </c>
    </row>
    <row r="104" s="2" customFormat="1">
      <c r="A104" s="40"/>
      <c r="B104" s="41"/>
      <c r="C104" s="42"/>
      <c r="D104" s="228" t="s">
        <v>175</v>
      </c>
      <c r="E104" s="42"/>
      <c r="F104" s="229" t="s">
        <v>1767</v>
      </c>
      <c r="G104" s="42"/>
      <c r="H104" s="42"/>
      <c r="I104" s="230"/>
      <c r="J104" s="42"/>
      <c r="K104" s="42"/>
      <c r="L104" s="46"/>
      <c r="M104" s="231"/>
      <c r="N104" s="232"/>
      <c r="O104" s="87"/>
      <c r="P104" s="87"/>
      <c r="Q104" s="87"/>
      <c r="R104" s="87"/>
      <c r="S104" s="87"/>
      <c r="T104" s="88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175</v>
      </c>
      <c r="AU104" s="19" t="s">
        <v>173</v>
      </c>
    </row>
    <row r="105" s="13" customFormat="1">
      <c r="A105" s="13"/>
      <c r="B105" s="233"/>
      <c r="C105" s="234"/>
      <c r="D105" s="235" t="s">
        <v>177</v>
      </c>
      <c r="E105" s="236" t="s">
        <v>19</v>
      </c>
      <c r="F105" s="237" t="s">
        <v>1768</v>
      </c>
      <c r="G105" s="234"/>
      <c r="H105" s="238">
        <v>4.1040000000000001</v>
      </c>
      <c r="I105" s="239"/>
      <c r="J105" s="234"/>
      <c r="K105" s="234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177</v>
      </c>
      <c r="AU105" s="244" t="s">
        <v>173</v>
      </c>
      <c r="AV105" s="13" t="s">
        <v>78</v>
      </c>
      <c r="AW105" s="13" t="s">
        <v>31</v>
      </c>
      <c r="AX105" s="13" t="s">
        <v>69</v>
      </c>
      <c r="AY105" s="244" t="s">
        <v>163</v>
      </c>
    </row>
    <row r="106" s="14" customFormat="1">
      <c r="A106" s="14"/>
      <c r="B106" s="245"/>
      <c r="C106" s="246"/>
      <c r="D106" s="235" t="s">
        <v>177</v>
      </c>
      <c r="E106" s="247" t="s">
        <v>19</v>
      </c>
      <c r="F106" s="248" t="s">
        <v>179</v>
      </c>
      <c r="G106" s="246"/>
      <c r="H106" s="249">
        <v>4.1040000000000001</v>
      </c>
      <c r="I106" s="250"/>
      <c r="J106" s="246"/>
      <c r="K106" s="246"/>
      <c r="L106" s="251"/>
      <c r="M106" s="252"/>
      <c r="N106" s="253"/>
      <c r="O106" s="253"/>
      <c r="P106" s="253"/>
      <c r="Q106" s="253"/>
      <c r="R106" s="253"/>
      <c r="S106" s="253"/>
      <c r="T106" s="254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5" t="s">
        <v>177</v>
      </c>
      <c r="AU106" s="255" t="s">
        <v>173</v>
      </c>
      <c r="AV106" s="14" t="s">
        <v>173</v>
      </c>
      <c r="AW106" s="14" t="s">
        <v>31</v>
      </c>
      <c r="AX106" s="14" t="s">
        <v>69</v>
      </c>
      <c r="AY106" s="255" t="s">
        <v>163</v>
      </c>
    </row>
    <row r="107" s="13" customFormat="1">
      <c r="A107" s="13"/>
      <c r="B107" s="233"/>
      <c r="C107" s="234"/>
      <c r="D107" s="235" t="s">
        <v>177</v>
      </c>
      <c r="E107" s="236" t="s">
        <v>19</v>
      </c>
      <c r="F107" s="237" t="s">
        <v>1769</v>
      </c>
      <c r="G107" s="234"/>
      <c r="H107" s="238">
        <v>4.5359999999999996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177</v>
      </c>
      <c r="AU107" s="244" t="s">
        <v>173</v>
      </c>
      <c r="AV107" s="13" t="s">
        <v>78</v>
      </c>
      <c r="AW107" s="13" t="s">
        <v>31</v>
      </c>
      <c r="AX107" s="13" t="s">
        <v>69</v>
      </c>
      <c r="AY107" s="244" t="s">
        <v>163</v>
      </c>
    </row>
    <row r="108" s="14" customFormat="1">
      <c r="A108" s="14"/>
      <c r="B108" s="245"/>
      <c r="C108" s="246"/>
      <c r="D108" s="235" t="s">
        <v>177</v>
      </c>
      <c r="E108" s="247" t="s">
        <v>19</v>
      </c>
      <c r="F108" s="248" t="s">
        <v>179</v>
      </c>
      <c r="G108" s="246"/>
      <c r="H108" s="249">
        <v>4.5359999999999996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5" t="s">
        <v>177</v>
      </c>
      <c r="AU108" s="255" t="s">
        <v>173</v>
      </c>
      <c r="AV108" s="14" t="s">
        <v>173</v>
      </c>
      <c r="AW108" s="14" t="s">
        <v>31</v>
      </c>
      <c r="AX108" s="14" t="s">
        <v>69</v>
      </c>
      <c r="AY108" s="255" t="s">
        <v>163</v>
      </c>
    </row>
    <row r="109" s="13" customFormat="1">
      <c r="A109" s="13"/>
      <c r="B109" s="233"/>
      <c r="C109" s="234"/>
      <c r="D109" s="235" t="s">
        <v>177</v>
      </c>
      <c r="E109" s="236" t="s">
        <v>19</v>
      </c>
      <c r="F109" s="237" t="s">
        <v>1770</v>
      </c>
      <c r="G109" s="234"/>
      <c r="H109" s="238">
        <v>2.0249999999999999</v>
      </c>
      <c r="I109" s="239"/>
      <c r="J109" s="234"/>
      <c r="K109" s="234"/>
      <c r="L109" s="240"/>
      <c r="M109" s="241"/>
      <c r="N109" s="242"/>
      <c r="O109" s="242"/>
      <c r="P109" s="242"/>
      <c r="Q109" s="242"/>
      <c r="R109" s="242"/>
      <c r="S109" s="242"/>
      <c r="T109" s="24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4" t="s">
        <v>177</v>
      </c>
      <c r="AU109" s="244" t="s">
        <v>173</v>
      </c>
      <c r="AV109" s="13" t="s">
        <v>78</v>
      </c>
      <c r="AW109" s="13" t="s">
        <v>31</v>
      </c>
      <c r="AX109" s="13" t="s">
        <v>69</v>
      </c>
      <c r="AY109" s="244" t="s">
        <v>163</v>
      </c>
    </row>
    <row r="110" s="14" customFormat="1">
      <c r="A110" s="14"/>
      <c r="B110" s="245"/>
      <c r="C110" s="246"/>
      <c r="D110" s="235" t="s">
        <v>177</v>
      </c>
      <c r="E110" s="247" t="s">
        <v>19</v>
      </c>
      <c r="F110" s="248" t="s">
        <v>179</v>
      </c>
      <c r="G110" s="246"/>
      <c r="H110" s="249">
        <v>2.0249999999999999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177</v>
      </c>
      <c r="AU110" s="255" t="s">
        <v>173</v>
      </c>
      <c r="AV110" s="14" t="s">
        <v>173</v>
      </c>
      <c r="AW110" s="14" t="s">
        <v>31</v>
      </c>
      <c r="AX110" s="14" t="s">
        <v>69</v>
      </c>
      <c r="AY110" s="255" t="s">
        <v>163</v>
      </c>
    </row>
    <row r="111" s="13" customFormat="1">
      <c r="A111" s="13"/>
      <c r="B111" s="233"/>
      <c r="C111" s="234"/>
      <c r="D111" s="235" t="s">
        <v>177</v>
      </c>
      <c r="E111" s="236" t="s">
        <v>19</v>
      </c>
      <c r="F111" s="237" t="s">
        <v>1771</v>
      </c>
      <c r="G111" s="234"/>
      <c r="H111" s="238">
        <v>1.1100000000000001</v>
      </c>
      <c r="I111" s="239"/>
      <c r="J111" s="234"/>
      <c r="K111" s="234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177</v>
      </c>
      <c r="AU111" s="244" t="s">
        <v>173</v>
      </c>
      <c r="AV111" s="13" t="s">
        <v>78</v>
      </c>
      <c r="AW111" s="13" t="s">
        <v>31</v>
      </c>
      <c r="AX111" s="13" t="s">
        <v>69</v>
      </c>
      <c r="AY111" s="244" t="s">
        <v>163</v>
      </c>
    </row>
    <row r="112" s="14" customFormat="1">
      <c r="A112" s="14"/>
      <c r="B112" s="245"/>
      <c r="C112" s="246"/>
      <c r="D112" s="235" t="s">
        <v>177</v>
      </c>
      <c r="E112" s="247" t="s">
        <v>19</v>
      </c>
      <c r="F112" s="248" t="s">
        <v>179</v>
      </c>
      <c r="G112" s="246"/>
      <c r="H112" s="249">
        <v>1.1100000000000001</v>
      </c>
      <c r="I112" s="250"/>
      <c r="J112" s="246"/>
      <c r="K112" s="246"/>
      <c r="L112" s="251"/>
      <c r="M112" s="252"/>
      <c r="N112" s="253"/>
      <c r="O112" s="253"/>
      <c r="P112" s="253"/>
      <c r="Q112" s="253"/>
      <c r="R112" s="253"/>
      <c r="S112" s="253"/>
      <c r="T112" s="254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55" t="s">
        <v>177</v>
      </c>
      <c r="AU112" s="255" t="s">
        <v>173</v>
      </c>
      <c r="AV112" s="14" t="s">
        <v>173</v>
      </c>
      <c r="AW112" s="14" t="s">
        <v>31</v>
      </c>
      <c r="AX112" s="14" t="s">
        <v>69</v>
      </c>
      <c r="AY112" s="255" t="s">
        <v>163</v>
      </c>
    </row>
    <row r="113" s="13" customFormat="1">
      <c r="A113" s="13"/>
      <c r="B113" s="233"/>
      <c r="C113" s="234"/>
      <c r="D113" s="235" t="s">
        <v>177</v>
      </c>
      <c r="E113" s="236" t="s">
        <v>19</v>
      </c>
      <c r="F113" s="237" t="s">
        <v>1772</v>
      </c>
      <c r="G113" s="234"/>
      <c r="H113" s="238">
        <v>0.308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177</v>
      </c>
      <c r="AU113" s="244" t="s">
        <v>173</v>
      </c>
      <c r="AV113" s="13" t="s">
        <v>78</v>
      </c>
      <c r="AW113" s="13" t="s">
        <v>31</v>
      </c>
      <c r="AX113" s="13" t="s">
        <v>69</v>
      </c>
      <c r="AY113" s="244" t="s">
        <v>163</v>
      </c>
    </row>
    <row r="114" s="14" customFormat="1">
      <c r="A114" s="14"/>
      <c r="B114" s="245"/>
      <c r="C114" s="246"/>
      <c r="D114" s="235" t="s">
        <v>177</v>
      </c>
      <c r="E114" s="247" t="s">
        <v>19</v>
      </c>
      <c r="F114" s="248" t="s">
        <v>179</v>
      </c>
      <c r="G114" s="246"/>
      <c r="H114" s="249">
        <v>0.308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177</v>
      </c>
      <c r="AU114" s="255" t="s">
        <v>173</v>
      </c>
      <c r="AV114" s="14" t="s">
        <v>173</v>
      </c>
      <c r="AW114" s="14" t="s">
        <v>31</v>
      </c>
      <c r="AX114" s="14" t="s">
        <v>69</v>
      </c>
      <c r="AY114" s="255" t="s">
        <v>163</v>
      </c>
    </row>
    <row r="115" s="15" customFormat="1">
      <c r="A115" s="15"/>
      <c r="B115" s="256"/>
      <c r="C115" s="257"/>
      <c r="D115" s="235" t="s">
        <v>177</v>
      </c>
      <c r="E115" s="258" t="s">
        <v>19</v>
      </c>
      <c r="F115" s="259" t="s">
        <v>210</v>
      </c>
      <c r="G115" s="257"/>
      <c r="H115" s="260">
        <v>12.083</v>
      </c>
      <c r="I115" s="261"/>
      <c r="J115" s="257"/>
      <c r="K115" s="257"/>
      <c r="L115" s="262"/>
      <c r="M115" s="263"/>
      <c r="N115" s="264"/>
      <c r="O115" s="264"/>
      <c r="P115" s="264"/>
      <c r="Q115" s="264"/>
      <c r="R115" s="264"/>
      <c r="S115" s="264"/>
      <c r="T115" s="26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66" t="s">
        <v>177</v>
      </c>
      <c r="AU115" s="266" t="s">
        <v>173</v>
      </c>
      <c r="AV115" s="15" t="s">
        <v>172</v>
      </c>
      <c r="AW115" s="15" t="s">
        <v>31</v>
      </c>
      <c r="AX115" s="15" t="s">
        <v>76</v>
      </c>
      <c r="AY115" s="266" t="s">
        <v>163</v>
      </c>
    </row>
    <row r="116" s="12" customFormat="1" ht="20.88" customHeight="1">
      <c r="A116" s="12"/>
      <c r="B116" s="199"/>
      <c r="C116" s="200"/>
      <c r="D116" s="201" t="s">
        <v>68</v>
      </c>
      <c r="E116" s="213" t="s">
        <v>180</v>
      </c>
      <c r="F116" s="213" t="s">
        <v>181</v>
      </c>
      <c r="G116" s="200"/>
      <c r="H116" s="200"/>
      <c r="I116" s="203"/>
      <c r="J116" s="214">
        <f>BK116</f>
        <v>0</v>
      </c>
      <c r="K116" s="200"/>
      <c r="L116" s="205"/>
      <c r="M116" s="206"/>
      <c r="N116" s="207"/>
      <c r="O116" s="207"/>
      <c r="P116" s="208">
        <f>SUM(P117:P124)</f>
        <v>0</v>
      </c>
      <c r="Q116" s="207"/>
      <c r="R116" s="208">
        <f>SUM(R117:R124)</f>
        <v>0</v>
      </c>
      <c r="S116" s="207"/>
      <c r="T116" s="209">
        <f>SUM(T117:T124)</f>
        <v>0</v>
      </c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R116" s="210" t="s">
        <v>76</v>
      </c>
      <c r="AT116" s="211" t="s">
        <v>68</v>
      </c>
      <c r="AU116" s="211" t="s">
        <v>78</v>
      </c>
      <c r="AY116" s="210" t="s">
        <v>163</v>
      </c>
      <c r="BK116" s="212">
        <f>SUM(BK117:BK124)</f>
        <v>0</v>
      </c>
    </row>
    <row r="117" s="2" customFormat="1" ht="37.8" customHeight="1">
      <c r="A117" s="40"/>
      <c r="B117" s="41"/>
      <c r="C117" s="215" t="s">
        <v>173</v>
      </c>
      <c r="D117" s="215" t="s">
        <v>167</v>
      </c>
      <c r="E117" s="216" t="s">
        <v>182</v>
      </c>
      <c r="F117" s="217" t="s">
        <v>183</v>
      </c>
      <c r="G117" s="218" t="s">
        <v>170</v>
      </c>
      <c r="H117" s="219">
        <v>12.083</v>
      </c>
      <c r="I117" s="220"/>
      <c r="J117" s="221">
        <f>ROUND(I117*H117,2)</f>
        <v>0</v>
      </c>
      <c r="K117" s="217" t="s">
        <v>171</v>
      </c>
      <c r="L117" s="46"/>
      <c r="M117" s="222" t="s">
        <v>19</v>
      </c>
      <c r="N117" s="223" t="s">
        <v>42</v>
      </c>
      <c r="O117" s="87"/>
      <c r="P117" s="224">
        <f>O117*H117</f>
        <v>0</v>
      </c>
      <c r="Q117" s="224">
        <v>0</v>
      </c>
      <c r="R117" s="224">
        <f>Q117*H117</f>
        <v>0</v>
      </c>
      <c r="S117" s="224">
        <v>0</v>
      </c>
      <c r="T117" s="225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26" t="s">
        <v>180</v>
      </c>
      <c r="AT117" s="226" t="s">
        <v>167</v>
      </c>
      <c r="AU117" s="226" t="s">
        <v>173</v>
      </c>
      <c r="AY117" s="19" t="s">
        <v>163</v>
      </c>
      <c r="BE117" s="227">
        <f>IF(N117="základní",J117,0)</f>
        <v>0</v>
      </c>
      <c r="BF117" s="227">
        <f>IF(N117="snížená",J117,0)</f>
        <v>0</v>
      </c>
      <c r="BG117" s="227">
        <f>IF(N117="zákl. přenesená",J117,0)</f>
        <v>0</v>
      </c>
      <c r="BH117" s="227">
        <f>IF(N117="sníž. přenesená",J117,0)</f>
        <v>0</v>
      </c>
      <c r="BI117" s="227">
        <f>IF(N117="nulová",J117,0)</f>
        <v>0</v>
      </c>
      <c r="BJ117" s="19" t="s">
        <v>172</v>
      </c>
      <c r="BK117" s="227">
        <f>ROUND(I117*H117,2)</f>
        <v>0</v>
      </c>
      <c r="BL117" s="19" t="s">
        <v>180</v>
      </c>
      <c r="BM117" s="226" t="s">
        <v>1773</v>
      </c>
    </row>
    <row r="118" s="2" customFormat="1">
      <c r="A118" s="40"/>
      <c r="B118" s="41"/>
      <c r="C118" s="42"/>
      <c r="D118" s="228" t="s">
        <v>175</v>
      </c>
      <c r="E118" s="42"/>
      <c r="F118" s="229" t="s">
        <v>185</v>
      </c>
      <c r="G118" s="42"/>
      <c r="H118" s="42"/>
      <c r="I118" s="230"/>
      <c r="J118" s="42"/>
      <c r="K118" s="42"/>
      <c r="L118" s="46"/>
      <c r="M118" s="231"/>
      <c r="N118" s="232"/>
      <c r="O118" s="87"/>
      <c r="P118" s="87"/>
      <c r="Q118" s="87"/>
      <c r="R118" s="87"/>
      <c r="S118" s="87"/>
      <c r="T118" s="88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175</v>
      </c>
      <c r="AU118" s="19" t="s">
        <v>173</v>
      </c>
    </row>
    <row r="119" s="13" customFormat="1">
      <c r="A119" s="13"/>
      <c r="B119" s="233"/>
      <c r="C119" s="234"/>
      <c r="D119" s="235" t="s">
        <v>177</v>
      </c>
      <c r="E119" s="236" t="s">
        <v>19</v>
      </c>
      <c r="F119" s="237" t="s">
        <v>1774</v>
      </c>
      <c r="G119" s="234"/>
      <c r="H119" s="238">
        <v>12.083</v>
      </c>
      <c r="I119" s="239"/>
      <c r="J119" s="234"/>
      <c r="K119" s="234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177</v>
      </c>
      <c r="AU119" s="244" t="s">
        <v>173</v>
      </c>
      <c r="AV119" s="13" t="s">
        <v>78</v>
      </c>
      <c r="AW119" s="13" t="s">
        <v>31</v>
      </c>
      <c r="AX119" s="13" t="s">
        <v>69</v>
      </c>
      <c r="AY119" s="244" t="s">
        <v>163</v>
      </c>
    </row>
    <row r="120" s="14" customFormat="1">
      <c r="A120" s="14"/>
      <c r="B120" s="245"/>
      <c r="C120" s="246"/>
      <c r="D120" s="235" t="s">
        <v>177</v>
      </c>
      <c r="E120" s="247" t="s">
        <v>19</v>
      </c>
      <c r="F120" s="248" t="s">
        <v>179</v>
      </c>
      <c r="G120" s="246"/>
      <c r="H120" s="249">
        <v>12.083</v>
      </c>
      <c r="I120" s="250"/>
      <c r="J120" s="246"/>
      <c r="K120" s="246"/>
      <c r="L120" s="251"/>
      <c r="M120" s="252"/>
      <c r="N120" s="253"/>
      <c r="O120" s="253"/>
      <c r="P120" s="253"/>
      <c r="Q120" s="253"/>
      <c r="R120" s="253"/>
      <c r="S120" s="253"/>
      <c r="T120" s="254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5" t="s">
        <v>177</v>
      </c>
      <c r="AU120" s="255" t="s">
        <v>173</v>
      </c>
      <c r="AV120" s="14" t="s">
        <v>173</v>
      </c>
      <c r="AW120" s="14" t="s">
        <v>31</v>
      </c>
      <c r="AX120" s="14" t="s">
        <v>76</v>
      </c>
      <c r="AY120" s="255" t="s">
        <v>163</v>
      </c>
    </row>
    <row r="121" s="2" customFormat="1" ht="37.8" customHeight="1">
      <c r="A121" s="40"/>
      <c r="B121" s="41"/>
      <c r="C121" s="215" t="s">
        <v>172</v>
      </c>
      <c r="D121" s="215" t="s">
        <v>167</v>
      </c>
      <c r="E121" s="216" t="s">
        <v>187</v>
      </c>
      <c r="F121" s="217" t="s">
        <v>188</v>
      </c>
      <c r="G121" s="218" t="s">
        <v>170</v>
      </c>
      <c r="H121" s="219">
        <v>120.83</v>
      </c>
      <c r="I121" s="220"/>
      <c r="J121" s="221">
        <f>ROUND(I121*H121,2)</f>
        <v>0</v>
      </c>
      <c r="K121" s="217" t="s">
        <v>171</v>
      </c>
      <c r="L121" s="46"/>
      <c r="M121" s="222" t="s">
        <v>19</v>
      </c>
      <c r="N121" s="223" t="s">
        <v>42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26" t="s">
        <v>172</v>
      </c>
      <c r="AT121" s="226" t="s">
        <v>167</v>
      </c>
      <c r="AU121" s="226" t="s">
        <v>173</v>
      </c>
      <c r="AY121" s="19" t="s">
        <v>163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19" t="s">
        <v>172</v>
      </c>
      <c r="BK121" s="227">
        <f>ROUND(I121*H121,2)</f>
        <v>0</v>
      </c>
      <c r="BL121" s="19" t="s">
        <v>172</v>
      </c>
      <c r="BM121" s="226" t="s">
        <v>1775</v>
      </c>
    </row>
    <row r="122" s="2" customFormat="1">
      <c r="A122" s="40"/>
      <c r="B122" s="41"/>
      <c r="C122" s="42"/>
      <c r="D122" s="228" t="s">
        <v>175</v>
      </c>
      <c r="E122" s="42"/>
      <c r="F122" s="229" t="s">
        <v>190</v>
      </c>
      <c r="G122" s="42"/>
      <c r="H122" s="42"/>
      <c r="I122" s="230"/>
      <c r="J122" s="42"/>
      <c r="K122" s="42"/>
      <c r="L122" s="46"/>
      <c r="M122" s="231"/>
      <c r="N122" s="232"/>
      <c r="O122" s="87"/>
      <c r="P122" s="87"/>
      <c r="Q122" s="87"/>
      <c r="R122" s="87"/>
      <c r="S122" s="87"/>
      <c r="T122" s="88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175</v>
      </c>
      <c r="AU122" s="19" t="s">
        <v>173</v>
      </c>
    </row>
    <row r="123" s="13" customFormat="1">
      <c r="A123" s="13"/>
      <c r="B123" s="233"/>
      <c r="C123" s="234"/>
      <c r="D123" s="235" t="s">
        <v>177</v>
      </c>
      <c r="E123" s="236" t="s">
        <v>19</v>
      </c>
      <c r="F123" s="237" t="s">
        <v>1776</v>
      </c>
      <c r="G123" s="234"/>
      <c r="H123" s="238">
        <v>120.83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4" t="s">
        <v>177</v>
      </c>
      <c r="AU123" s="244" t="s">
        <v>173</v>
      </c>
      <c r="AV123" s="13" t="s">
        <v>78</v>
      </c>
      <c r="AW123" s="13" t="s">
        <v>31</v>
      </c>
      <c r="AX123" s="13" t="s">
        <v>69</v>
      </c>
      <c r="AY123" s="244" t="s">
        <v>163</v>
      </c>
    </row>
    <row r="124" s="14" customFormat="1">
      <c r="A124" s="14"/>
      <c r="B124" s="245"/>
      <c r="C124" s="246"/>
      <c r="D124" s="235" t="s">
        <v>177</v>
      </c>
      <c r="E124" s="247" t="s">
        <v>19</v>
      </c>
      <c r="F124" s="248" t="s">
        <v>179</v>
      </c>
      <c r="G124" s="246"/>
      <c r="H124" s="249">
        <v>120.83</v>
      </c>
      <c r="I124" s="250"/>
      <c r="J124" s="246"/>
      <c r="K124" s="246"/>
      <c r="L124" s="251"/>
      <c r="M124" s="252"/>
      <c r="N124" s="253"/>
      <c r="O124" s="253"/>
      <c r="P124" s="253"/>
      <c r="Q124" s="253"/>
      <c r="R124" s="253"/>
      <c r="S124" s="253"/>
      <c r="T124" s="254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5" t="s">
        <v>177</v>
      </c>
      <c r="AU124" s="255" t="s">
        <v>173</v>
      </c>
      <c r="AV124" s="14" t="s">
        <v>173</v>
      </c>
      <c r="AW124" s="14" t="s">
        <v>31</v>
      </c>
      <c r="AX124" s="14" t="s">
        <v>76</v>
      </c>
      <c r="AY124" s="255" t="s">
        <v>163</v>
      </c>
    </row>
    <row r="125" s="12" customFormat="1" ht="20.88" customHeight="1">
      <c r="A125" s="12"/>
      <c r="B125" s="199"/>
      <c r="C125" s="200"/>
      <c r="D125" s="201" t="s">
        <v>68</v>
      </c>
      <c r="E125" s="213" t="s">
        <v>192</v>
      </c>
      <c r="F125" s="213" t="s">
        <v>193</v>
      </c>
      <c r="G125" s="200"/>
      <c r="H125" s="200"/>
      <c r="I125" s="203"/>
      <c r="J125" s="214">
        <f>BK125</f>
        <v>0</v>
      </c>
      <c r="K125" s="200"/>
      <c r="L125" s="205"/>
      <c r="M125" s="206"/>
      <c r="N125" s="207"/>
      <c r="O125" s="207"/>
      <c r="P125" s="208">
        <f>SUM(P126:P133)</f>
        <v>0</v>
      </c>
      <c r="Q125" s="207"/>
      <c r="R125" s="208">
        <f>SUM(R126:R133)</f>
        <v>0</v>
      </c>
      <c r="S125" s="207"/>
      <c r="T125" s="209">
        <f>SUM(T126:T133)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0" t="s">
        <v>76</v>
      </c>
      <c r="AT125" s="211" t="s">
        <v>68</v>
      </c>
      <c r="AU125" s="211" t="s">
        <v>78</v>
      </c>
      <c r="AY125" s="210" t="s">
        <v>163</v>
      </c>
      <c r="BK125" s="212">
        <f>SUM(BK126:BK133)</f>
        <v>0</v>
      </c>
    </row>
    <row r="126" s="2" customFormat="1" ht="24.15" customHeight="1">
      <c r="A126" s="40"/>
      <c r="B126" s="41"/>
      <c r="C126" s="215" t="s">
        <v>198</v>
      </c>
      <c r="D126" s="215" t="s">
        <v>167</v>
      </c>
      <c r="E126" s="216" t="s">
        <v>194</v>
      </c>
      <c r="F126" s="217" t="s">
        <v>195</v>
      </c>
      <c r="G126" s="218" t="s">
        <v>170</v>
      </c>
      <c r="H126" s="219">
        <v>12.083</v>
      </c>
      <c r="I126" s="220"/>
      <c r="J126" s="221">
        <f>ROUND(I126*H126,2)</f>
        <v>0</v>
      </c>
      <c r="K126" s="217" t="s">
        <v>171</v>
      </c>
      <c r="L126" s="46"/>
      <c r="M126" s="222" t="s">
        <v>19</v>
      </c>
      <c r="N126" s="223" t="s">
        <v>42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26" t="s">
        <v>172</v>
      </c>
      <c r="AT126" s="226" t="s">
        <v>167</v>
      </c>
      <c r="AU126" s="226" t="s">
        <v>173</v>
      </c>
      <c r="AY126" s="19" t="s">
        <v>163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19" t="s">
        <v>172</v>
      </c>
      <c r="BK126" s="227">
        <f>ROUND(I126*H126,2)</f>
        <v>0</v>
      </c>
      <c r="BL126" s="19" t="s">
        <v>172</v>
      </c>
      <c r="BM126" s="226" t="s">
        <v>1777</v>
      </c>
    </row>
    <row r="127" s="2" customFormat="1">
      <c r="A127" s="40"/>
      <c r="B127" s="41"/>
      <c r="C127" s="42"/>
      <c r="D127" s="228" t="s">
        <v>175</v>
      </c>
      <c r="E127" s="42"/>
      <c r="F127" s="229" t="s">
        <v>197</v>
      </c>
      <c r="G127" s="42"/>
      <c r="H127" s="42"/>
      <c r="I127" s="230"/>
      <c r="J127" s="42"/>
      <c r="K127" s="42"/>
      <c r="L127" s="46"/>
      <c r="M127" s="231"/>
      <c r="N127" s="232"/>
      <c r="O127" s="87"/>
      <c r="P127" s="87"/>
      <c r="Q127" s="87"/>
      <c r="R127" s="87"/>
      <c r="S127" s="87"/>
      <c r="T127" s="88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175</v>
      </c>
      <c r="AU127" s="19" t="s">
        <v>173</v>
      </c>
    </row>
    <row r="128" s="13" customFormat="1">
      <c r="A128" s="13"/>
      <c r="B128" s="233"/>
      <c r="C128" s="234"/>
      <c r="D128" s="235" t="s">
        <v>177</v>
      </c>
      <c r="E128" s="236" t="s">
        <v>19</v>
      </c>
      <c r="F128" s="237" t="s">
        <v>1774</v>
      </c>
      <c r="G128" s="234"/>
      <c r="H128" s="238">
        <v>12.083</v>
      </c>
      <c r="I128" s="239"/>
      <c r="J128" s="234"/>
      <c r="K128" s="234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177</v>
      </c>
      <c r="AU128" s="244" t="s">
        <v>173</v>
      </c>
      <c r="AV128" s="13" t="s">
        <v>78</v>
      </c>
      <c r="AW128" s="13" t="s">
        <v>31</v>
      </c>
      <c r="AX128" s="13" t="s">
        <v>69</v>
      </c>
      <c r="AY128" s="244" t="s">
        <v>163</v>
      </c>
    </row>
    <row r="129" s="14" customFormat="1">
      <c r="A129" s="14"/>
      <c r="B129" s="245"/>
      <c r="C129" s="246"/>
      <c r="D129" s="235" t="s">
        <v>177</v>
      </c>
      <c r="E129" s="247" t="s">
        <v>19</v>
      </c>
      <c r="F129" s="248" t="s">
        <v>179</v>
      </c>
      <c r="G129" s="246"/>
      <c r="H129" s="249">
        <v>12.083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177</v>
      </c>
      <c r="AU129" s="255" t="s">
        <v>173</v>
      </c>
      <c r="AV129" s="14" t="s">
        <v>173</v>
      </c>
      <c r="AW129" s="14" t="s">
        <v>31</v>
      </c>
      <c r="AX129" s="14" t="s">
        <v>76</v>
      </c>
      <c r="AY129" s="255" t="s">
        <v>163</v>
      </c>
    </row>
    <row r="130" s="2" customFormat="1" ht="24.15" customHeight="1">
      <c r="A130" s="40"/>
      <c r="B130" s="41"/>
      <c r="C130" s="215" t="s">
        <v>186</v>
      </c>
      <c r="D130" s="215" t="s">
        <v>167</v>
      </c>
      <c r="E130" s="216" t="s">
        <v>199</v>
      </c>
      <c r="F130" s="217" t="s">
        <v>200</v>
      </c>
      <c r="G130" s="218" t="s">
        <v>201</v>
      </c>
      <c r="H130" s="219">
        <v>21.748999999999999</v>
      </c>
      <c r="I130" s="220"/>
      <c r="J130" s="221">
        <f>ROUND(I130*H130,2)</f>
        <v>0</v>
      </c>
      <c r="K130" s="217" t="s">
        <v>171</v>
      </c>
      <c r="L130" s="46"/>
      <c r="M130" s="222" t="s">
        <v>19</v>
      </c>
      <c r="N130" s="223" t="s">
        <v>42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26" t="s">
        <v>172</v>
      </c>
      <c r="AT130" s="226" t="s">
        <v>167</v>
      </c>
      <c r="AU130" s="226" t="s">
        <v>173</v>
      </c>
      <c r="AY130" s="19" t="s">
        <v>163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19" t="s">
        <v>172</v>
      </c>
      <c r="BK130" s="227">
        <f>ROUND(I130*H130,2)</f>
        <v>0</v>
      </c>
      <c r="BL130" s="19" t="s">
        <v>172</v>
      </c>
      <c r="BM130" s="226" t="s">
        <v>1778</v>
      </c>
    </row>
    <row r="131" s="2" customFormat="1">
      <c r="A131" s="40"/>
      <c r="B131" s="41"/>
      <c r="C131" s="42"/>
      <c r="D131" s="228" t="s">
        <v>175</v>
      </c>
      <c r="E131" s="42"/>
      <c r="F131" s="229" t="s">
        <v>203</v>
      </c>
      <c r="G131" s="42"/>
      <c r="H131" s="42"/>
      <c r="I131" s="230"/>
      <c r="J131" s="42"/>
      <c r="K131" s="42"/>
      <c r="L131" s="46"/>
      <c r="M131" s="231"/>
      <c r="N131" s="232"/>
      <c r="O131" s="87"/>
      <c r="P131" s="87"/>
      <c r="Q131" s="87"/>
      <c r="R131" s="87"/>
      <c r="S131" s="87"/>
      <c r="T131" s="88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175</v>
      </c>
      <c r="AU131" s="19" t="s">
        <v>173</v>
      </c>
    </row>
    <row r="132" s="13" customFormat="1">
      <c r="A132" s="13"/>
      <c r="B132" s="233"/>
      <c r="C132" s="234"/>
      <c r="D132" s="235" t="s">
        <v>177</v>
      </c>
      <c r="E132" s="236" t="s">
        <v>19</v>
      </c>
      <c r="F132" s="237" t="s">
        <v>1779</v>
      </c>
      <c r="G132" s="234"/>
      <c r="H132" s="238">
        <v>21.748999999999999</v>
      </c>
      <c r="I132" s="239"/>
      <c r="J132" s="234"/>
      <c r="K132" s="234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177</v>
      </c>
      <c r="AU132" s="244" t="s">
        <v>173</v>
      </c>
      <c r="AV132" s="13" t="s">
        <v>78</v>
      </c>
      <c r="AW132" s="13" t="s">
        <v>31</v>
      </c>
      <c r="AX132" s="13" t="s">
        <v>69</v>
      </c>
      <c r="AY132" s="244" t="s">
        <v>163</v>
      </c>
    </row>
    <row r="133" s="14" customFormat="1">
      <c r="A133" s="14"/>
      <c r="B133" s="245"/>
      <c r="C133" s="246"/>
      <c r="D133" s="235" t="s">
        <v>177</v>
      </c>
      <c r="E133" s="247" t="s">
        <v>19</v>
      </c>
      <c r="F133" s="248" t="s">
        <v>179</v>
      </c>
      <c r="G133" s="246"/>
      <c r="H133" s="249">
        <v>21.748999999999999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177</v>
      </c>
      <c r="AU133" s="255" t="s">
        <v>173</v>
      </c>
      <c r="AV133" s="14" t="s">
        <v>173</v>
      </c>
      <c r="AW133" s="14" t="s">
        <v>31</v>
      </c>
      <c r="AX133" s="14" t="s">
        <v>76</v>
      </c>
      <c r="AY133" s="255" t="s">
        <v>163</v>
      </c>
    </row>
    <row r="134" s="12" customFormat="1" ht="20.88" customHeight="1">
      <c r="A134" s="12"/>
      <c r="B134" s="199"/>
      <c r="C134" s="200"/>
      <c r="D134" s="201" t="s">
        <v>68</v>
      </c>
      <c r="E134" s="213" t="s">
        <v>292</v>
      </c>
      <c r="F134" s="213" t="s">
        <v>1780</v>
      </c>
      <c r="G134" s="200"/>
      <c r="H134" s="200"/>
      <c r="I134" s="203"/>
      <c r="J134" s="214">
        <f>BK134</f>
        <v>0</v>
      </c>
      <c r="K134" s="200"/>
      <c r="L134" s="205"/>
      <c r="M134" s="206"/>
      <c r="N134" s="207"/>
      <c r="O134" s="207"/>
      <c r="P134" s="208">
        <f>SUM(P135:P156)</f>
        <v>0</v>
      </c>
      <c r="Q134" s="207"/>
      <c r="R134" s="208">
        <f>SUM(R135:R156)</f>
        <v>19.009055999999998</v>
      </c>
      <c r="S134" s="207"/>
      <c r="T134" s="209">
        <f>SUM(T135:T156)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0" t="s">
        <v>76</v>
      </c>
      <c r="AT134" s="211" t="s">
        <v>68</v>
      </c>
      <c r="AU134" s="211" t="s">
        <v>78</v>
      </c>
      <c r="AY134" s="210" t="s">
        <v>163</v>
      </c>
      <c r="BK134" s="212">
        <f>SUM(BK135:BK156)</f>
        <v>0</v>
      </c>
    </row>
    <row r="135" s="2" customFormat="1" ht="24.15" customHeight="1">
      <c r="A135" s="40"/>
      <c r="B135" s="41"/>
      <c r="C135" s="215" t="s">
        <v>211</v>
      </c>
      <c r="D135" s="215" t="s">
        <v>167</v>
      </c>
      <c r="E135" s="216" t="s">
        <v>1781</v>
      </c>
      <c r="F135" s="217" t="s">
        <v>1782</v>
      </c>
      <c r="G135" s="218" t="s">
        <v>236</v>
      </c>
      <c r="H135" s="219">
        <v>70.400000000000006</v>
      </c>
      <c r="I135" s="220"/>
      <c r="J135" s="221">
        <f>ROUND(I135*H135,2)</f>
        <v>0</v>
      </c>
      <c r="K135" s="217" t="s">
        <v>171</v>
      </c>
      <c r="L135" s="46"/>
      <c r="M135" s="222" t="s">
        <v>19</v>
      </c>
      <c r="N135" s="223" t="s">
        <v>42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26" t="s">
        <v>172</v>
      </c>
      <c r="AT135" s="226" t="s">
        <v>167</v>
      </c>
      <c r="AU135" s="226" t="s">
        <v>173</v>
      </c>
      <c r="AY135" s="19" t="s">
        <v>163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19" t="s">
        <v>172</v>
      </c>
      <c r="BK135" s="227">
        <f>ROUND(I135*H135,2)</f>
        <v>0</v>
      </c>
      <c r="BL135" s="19" t="s">
        <v>172</v>
      </c>
      <c r="BM135" s="226" t="s">
        <v>1783</v>
      </c>
    </row>
    <row r="136" s="2" customFormat="1">
      <c r="A136" s="40"/>
      <c r="B136" s="41"/>
      <c r="C136" s="42"/>
      <c r="D136" s="228" t="s">
        <v>175</v>
      </c>
      <c r="E136" s="42"/>
      <c r="F136" s="229" t="s">
        <v>1784</v>
      </c>
      <c r="G136" s="42"/>
      <c r="H136" s="42"/>
      <c r="I136" s="230"/>
      <c r="J136" s="42"/>
      <c r="K136" s="42"/>
      <c r="L136" s="46"/>
      <c r="M136" s="231"/>
      <c r="N136" s="232"/>
      <c r="O136" s="87"/>
      <c r="P136" s="87"/>
      <c r="Q136" s="87"/>
      <c r="R136" s="87"/>
      <c r="S136" s="87"/>
      <c r="T136" s="88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175</v>
      </c>
      <c r="AU136" s="19" t="s">
        <v>173</v>
      </c>
    </row>
    <row r="137" s="13" customFormat="1">
      <c r="A137" s="13"/>
      <c r="B137" s="233"/>
      <c r="C137" s="234"/>
      <c r="D137" s="235" t="s">
        <v>177</v>
      </c>
      <c r="E137" s="236" t="s">
        <v>19</v>
      </c>
      <c r="F137" s="237" t="s">
        <v>1785</v>
      </c>
      <c r="G137" s="234"/>
      <c r="H137" s="238">
        <v>70.400000000000006</v>
      </c>
      <c r="I137" s="239"/>
      <c r="J137" s="234"/>
      <c r="K137" s="234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177</v>
      </c>
      <c r="AU137" s="244" t="s">
        <v>173</v>
      </c>
      <c r="AV137" s="13" t="s">
        <v>78</v>
      </c>
      <c r="AW137" s="13" t="s">
        <v>31</v>
      </c>
      <c r="AX137" s="13" t="s">
        <v>69</v>
      </c>
      <c r="AY137" s="244" t="s">
        <v>163</v>
      </c>
    </row>
    <row r="138" s="14" customFormat="1">
      <c r="A138" s="14"/>
      <c r="B138" s="245"/>
      <c r="C138" s="246"/>
      <c r="D138" s="235" t="s">
        <v>177</v>
      </c>
      <c r="E138" s="247" t="s">
        <v>19</v>
      </c>
      <c r="F138" s="248" t="s">
        <v>179</v>
      </c>
      <c r="G138" s="246"/>
      <c r="H138" s="249">
        <v>70.400000000000006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177</v>
      </c>
      <c r="AU138" s="255" t="s">
        <v>173</v>
      </c>
      <c r="AV138" s="14" t="s">
        <v>173</v>
      </c>
      <c r="AW138" s="14" t="s">
        <v>31</v>
      </c>
      <c r="AX138" s="14" t="s">
        <v>76</v>
      </c>
      <c r="AY138" s="255" t="s">
        <v>163</v>
      </c>
    </row>
    <row r="139" s="2" customFormat="1" ht="16.5" customHeight="1">
      <c r="A139" s="40"/>
      <c r="B139" s="41"/>
      <c r="C139" s="267" t="s">
        <v>215</v>
      </c>
      <c r="D139" s="267" t="s">
        <v>212</v>
      </c>
      <c r="E139" s="268" t="s">
        <v>1786</v>
      </c>
      <c r="F139" s="269" t="s">
        <v>1787</v>
      </c>
      <c r="G139" s="270" t="s">
        <v>201</v>
      </c>
      <c r="H139" s="271">
        <v>19.007999999999999</v>
      </c>
      <c r="I139" s="272"/>
      <c r="J139" s="273">
        <f>ROUND(I139*H139,2)</f>
        <v>0</v>
      </c>
      <c r="K139" s="269" t="s">
        <v>171</v>
      </c>
      <c r="L139" s="274"/>
      <c r="M139" s="275" t="s">
        <v>19</v>
      </c>
      <c r="N139" s="276" t="s">
        <v>42</v>
      </c>
      <c r="O139" s="87"/>
      <c r="P139" s="224">
        <f>O139*H139</f>
        <v>0</v>
      </c>
      <c r="Q139" s="224">
        <v>1</v>
      </c>
      <c r="R139" s="224">
        <f>Q139*H139</f>
        <v>19.007999999999999</v>
      </c>
      <c r="S139" s="224">
        <v>0</v>
      </c>
      <c r="T139" s="225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26" t="s">
        <v>215</v>
      </c>
      <c r="AT139" s="226" t="s">
        <v>212</v>
      </c>
      <c r="AU139" s="226" t="s">
        <v>173</v>
      </c>
      <c r="AY139" s="19" t="s">
        <v>163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19" t="s">
        <v>172</v>
      </c>
      <c r="BK139" s="227">
        <f>ROUND(I139*H139,2)</f>
        <v>0</v>
      </c>
      <c r="BL139" s="19" t="s">
        <v>172</v>
      </c>
      <c r="BM139" s="226" t="s">
        <v>1788</v>
      </c>
    </row>
    <row r="140" s="13" customFormat="1">
      <c r="A140" s="13"/>
      <c r="B140" s="233"/>
      <c r="C140" s="234"/>
      <c r="D140" s="235" t="s">
        <v>177</v>
      </c>
      <c r="E140" s="236" t="s">
        <v>19</v>
      </c>
      <c r="F140" s="237" t="s">
        <v>1789</v>
      </c>
      <c r="G140" s="234"/>
      <c r="H140" s="238">
        <v>19.007999999999999</v>
      </c>
      <c r="I140" s="239"/>
      <c r="J140" s="234"/>
      <c r="K140" s="234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177</v>
      </c>
      <c r="AU140" s="244" t="s">
        <v>173</v>
      </c>
      <c r="AV140" s="13" t="s">
        <v>78</v>
      </c>
      <c r="AW140" s="13" t="s">
        <v>31</v>
      </c>
      <c r="AX140" s="13" t="s">
        <v>69</v>
      </c>
      <c r="AY140" s="244" t="s">
        <v>163</v>
      </c>
    </row>
    <row r="141" s="14" customFormat="1">
      <c r="A141" s="14"/>
      <c r="B141" s="245"/>
      <c r="C141" s="246"/>
      <c r="D141" s="235" t="s">
        <v>177</v>
      </c>
      <c r="E141" s="247" t="s">
        <v>19</v>
      </c>
      <c r="F141" s="248" t="s">
        <v>179</v>
      </c>
      <c r="G141" s="246"/>
      <c r="H141" s="249">
        <v>19.007999999999999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177</v>
      </c>
      <c r="AU141" s="255" t="s">
        <v>173</v>
      </c>
      <c r="AV141" s="14" t="s">
        <v>173</v>
      </c>
      <c r="AW141" s="14" t="s">
        <v>31</v>
      </c>
      <c r="AX141" s="14" t="s">
        <v>76</v>
      </c>
      <c r="AY141" s="255" t="s">
        <v>163</v>
      </c>
    </row>
    <row r="142" s="2" customFormat="1" ht="24.15" customHeight="1">
      <c r="A142" s="40"/>
      <c r="B142" s="41"/>
      <c r="C142" s="215" t="s">
        <v>227</v>
      </c>
      <c r="D142" s="215" t="s">
        <v>167</v>
      </c>
      <c r="E142" s="216" t="s">
        <v>1790</v>
      </c>
      <c r="F142" s="217" t="s">
        <v>1791</v>
      </c>
      <c r="G142" s="218" t="s">
        <v>236</v>
      </c>
      <c r="H142" s="219">
        <v>70.400000000000006</v>
      </c>
      <c r="I142" s="220"/>
      <c r="J142" s="221">
        <f>ROUND(I142*H142,2)</f>
        <v>0</v>
      </c>
      <c r="K142" s="217" t="s">
        <v>171</v>
      </c>
      <c r="L142" s="46"/>
      <c r="M142" s="222" t="s">
        <v>19</v>
      </c>
      <c r="N142" s="223" t="s">
        <v>42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26" t="s">
        <v>172</v>
      </c>
      <c r="AT142" s="226" t="s">
        <v>167</v>
      </c>
      <c r="AU142" s="226" t="s">
        <v>173</v>
      </c>
      <c r="AY142" s="19" t="s">
        <v>163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19" t="s">
        <v>172</v>
      </c>
      <c r="BK142" s="227">
        <f>ROUND(I142*H142,2)</f>
        <v>0</v>
      </c>
      <c r="BL142" s="19" t="s">
        <v>172</v>
      </c>
      <c r="BM142" s="226" t="s">
        <v>1792</v>
      </c>
    </row>
    <row r="143" s="2" customFormat="1">
      <c r="A143" s="40"/>
      <c r="B143" s="41"/>
      <c r="C143" s="42"/>
      <c r="D143" s="228" t="s">
        <v>175</v>
      </c>
      <c r="E143" s="42"/>
      <c r="F143" s="229" t="s">
        <v>1793</v>
      </c>
      <c r="G143" s="42"/>
      <c r="H143" s="42"/>
      <c r="I143" s="230"/>
      <c r="J143" s="42"/>
      <c r="K143" s="42"/>
      <c r="L143" s="46"/>
      <c r="M143" s="231"/>
      <c r="N143" s="232"/>
      <c r="O143" s="87"/>
      <c r="P143" s="87"/>
      <c r="Q143" s="87"/>
      <c r="R143" s="87"/>
      <c r="S143" s="87"/>
      <c r="T143" s="88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175</v>
      </c>
      <c r="AU143" s="19" t="s">
        <v>173</v>
      </c>
    </row>
    <row r="144" s="13" customFormat="1">
      <c r="A144" s="13"/>
      <c r="B144" s="233"/>
      <c r="C144" s="234"/>
      <c r="D144" s="235" t="s">
        <v>177</v>
      </c>
      <c r="E144" s="236" t="s">
        <v>19</v>
      </c>
      <c r="F144" s="237" t="s">
        <v>1785</v>
      </c>
      <c r="G144" s="234"/>
      <c r="H144" s="238">
        <v>70.400000000000006</v>
      </c>
      <c r="I144" s="239"/>
      <c r="J144" s="234"/>
      <c r="K144" s="234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177</v>
      </c>
      <c r="AU144" s="244" t="s">
        <v>173</v>
      </c>
      <c r="AV144" s="13" t="s">
        <v>78</v>
      </c>
      <c r="AW144" s="13" t="s">
        <v>31</v>
      </c>
      <c r="AX144" s="13" t="s">
        <v>69</v>
      </c>
      <c r="AY144" s="244" t="s">
        <v>163</v>
      </c>
    </row>
    <row r="145" s="14" customFormat="1">
      <c r="A145" s="14"/>
      <c r="B145" s="245"/>
      <c r="C145" s="246"/>
      <c r="D145" s="235" t="s">
        <v>177</v>
      </c>
      <c r="E145" s="247" t="s">
        <v>19</v>
      </c>
      <c r="F145" s="248" t="s">
        <v>179</v>
      </c>
      <c r="G145" s="246"/>
      <c r="H145" s="249">
        <v>70.400000000000006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177</v>
      </c>
      <c r="AU145" s="255" t="s">
        <v>173</v>
      </c>
      <c r="AV145" s="14" t="s">
        <v>173</v>
      </c>
      <c r="AW145" s="14" t="s">
        <v>31</v>
      </c>
      <c r="AX145" s="14" t="s">
        <v>76</v>
      </c>
      <c r="AY145" s="255" t="s">
        <v>163</v>
      </c>
    </row>
    <row r="146" s="2" customFormat="1" ht="16.5" customHeight="1">
      <c r="A146" s="40"/>
      <c r="B146" s="41"/>
      <c r="C146" s="267" t="s">
        <v>233</v>
      </c>
      <c r="D146" s="267" t="s">
        <v>212</v>
      </c>
      <c r="E146" s="268" t="s">
        <v>1794</v>
      </c>
      <c r="F146" s="269" t="s">
        <v>1795</v>
      </c>
      <c r="G146" s="270" t="s">
        <v>1232</v>
      </c>
      <c r="H146" s="271">
        <v>1.0560000000000001</v>
      </c>
      <c r="I146" s="272"/>
      <c r="J146" s="273">
        <f>ROUND(I146*H146,2)</f>
        <v>0</v>
      </c>
      <c r="K146" s="269" t="s">
        <v>171</v>
      </c>
      <c r="L146" s="274"/>
      <c r="M146" s="275" t="s">
        <v>19</v>
      </c>
      <c r="N146" s="276" t="s">
        <v>42</v>
      </c>
      <c r="O146" s="87"/>
      <c r="P146" s="224">
        <f>O146*H146</f>
        <v>0</v>
      </c>
      <c r="Q146" s="224">
        <v>0.001</v>
      </c>
      <c r="R146" s="224">
        <f>Q146*H146</f>
        <v>0.0010560000000000001</v>
      </c>
      <c r="S146" s="224">
        <v>0</v>
      </c>
      <c r="T146" s="225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26" t="s">
        <v>215</v>
      </c>
      <c r="AT146" s="226" t="s">
        <v>212</v>
      </c>
      <c r="AU146" s="226" t="s">
        <v>173</v>
      </c>
      <c r="AY146" s="19" t="s">
        <v>163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19" t="s">
        <v>172</v>
      </c>
      <c r="BK146" s="227">
        <f>ROUND(I146*H146,2)</f>
        <v>0</v>
      </c>
      <c r="BL146" s="19" t="s">
        <v>172</v>
      </c>
      <c r="BM146" s="226" t="s">
        <v>1796</v>
      </c>
    </row>
    <row r="147" s="13" customFormat="1">
      <c r="A147" s="13"/>
      <c r="B147" s="233"/>
      <c r="C147" s="234"/>
      <c r="D147" s="235" t="s">
        <v>177</v>
      </c>
      <c r="E147" s="236" t="s">
        <v>19</v>
      </c>
      <c r="F147" s="237" t="s">
        <v>1797</v>
      </c>
      <c r="G147" s="234"/>
      <c r="H147" s="238">
        <v>1.0560000000000001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177</v>
      </c>
      <c r="AU147" s="244" t="s">
        <v>173</v>
      </c>
      <c r="AV147" s="13" t="s">
        <v>78</v>
      </c>
      <c r="AW147" s="13" t="s">
        <v>31</v>
      </c>
      <c r="AX147" s="13" t="s">
        <v>76</v>
      </c>
      <c r="AY147" s="244" t="s">
        <v>163</v>
      </c>
    </row>
    <row r="148" s="2" customFormat="1" ht="21.75" customHeight="1">
      <c r="A148" s="40"/>
      <c r="B148" s="41"/>
      <c r="C148" s="215" t="s">
        <v>240</v>
      </c>
      <c r="D148" s="215" t="s">
        <v>167</v>
      </c>
      <c r="E148" s="216" t="s">
        <v>1798</v>
      </c>
      <c r="F148" s="217" t="s">
        <v>1799</v>
      </c>
      <c r="G148" s="218" t="s">
        <v>236</v>
      </c>
      <c r="H148" s="219">
        <v>164.16</v>
      </c>
      <c r="I148" s="220"/>
      <c r="J148" s="221">
        <f>ROUND(I148*H148,2)</f>
        <v>0</v>
      </c>
      <c r="K148" s="217" t="s">
        <v>171</v>
      </c>
      <c r="L148" s="46"/>
      <c r="M148" s="222" t="s">
        <v>19</v>
      </c>
      <c r="N148" s="223" t="s">
        <v>42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26" t="s">
        <v>172</v>
      </c>
      <c r="AT148" s="226" t="s">
        <v>167</v>
      </c>
      <c r="AU148" s="226" t="s">
        <v>173</v>
      </c>
      <c r="AY148" s="19" t="s">
        <v>163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19" t="s">
        <v>172</v>
      </c>
      <c r="BK148" s="227">
        <f>ROUND(I148*H148,2)</f>
        <v>0</v>
      </c>
      <c r="BL148" s="19" t="s">
        <v>172</v>
      </c>
      <c r="BM148" s="226" t="s">
        <v>1800</v>
      </c>
    </row>
    <row r="149" s="2" customFormat="1">
      <c r="A149" s="40"/>
      <c r="B149" s="41"/>
      <c r="C149" s="42"/>
      <c r="D149" s="228" t="s">
        <v>175</v>
      </c>
      <c r="E149" s="42"/>
      <c r="F149" s="229" t="s">
        <v>1801</v>
      </c>
      <c r="G149" s="42"/>
      <c r="H149" s="42"/>
      <c r="I149" s="230"/>
      <c r="J149" s="42"/>
      <c r="K149" s="42"/>
      <c r="L149" s="46"/>
      <c r="M149" s="231"/>
      <c r="N149" s="232"/>
      <c r="O149" s="87"/>
      <c r="P149" s="87"/>
      <c r="Q149" s="87"/>
      <c r="R149" s="87"/>
      <c r="S149" s="87"/>
      <c r="T149" s="88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175</v>
      </c>
      <c r="AU149" s="19" t="s">
        <v>173</v>
      </c>
    </row>
    <row r="150" s="13" customFormat="1">
      <c r="A150" s="13"/>
      <c r="B150" s="233"/>
      <c r="C150" s="234"/>
      <c r="D150" s="235" t="s">
        <v>177</v>
      </c>
      <c r="E150" s="236" t="s">
        <v>19</v>
      </c>
      <c r="F150" s="237" t="s">
        <v>1802</v>
      </c>
      <c r="G150" s="234"/>
      <c r="H150" s="238">
        <v>164.16</v>
      </c>
      <c r="I150" s="239"/>
      <c r="J150" s="234"/>
      <c r="K150" s="234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177</v>
      </c>
      <c r="AU150" s="244" t="s">
        <v>173</v>
      </c>
      <c r="AV150" s="13" t="s">
        <v>78</v>
      </c>
      <c r="AW150" s="13" t="s">
        <v>31</v>
      </c>
      <c r="AX150" s="13" t="s">
        <v>69</v>
      </c>
      <c r="AY150" s="244" t="s">
        <v>163</v>
      </c>
    </row>
    <row r="151" s="14" customFormat="1">
      <c r="A151" s="14"/>
      <c r="B151" s="245"/>
      <c r="C151" s="246"/>
      <c r="D151" s="235" t="s">
        <v>177</v>
      </c>
      <c r="E151" s="247" t="s">
        <v>19</v>
      </c>
      <c r="F151" s="248" t="s">
        <v>179</v>
      </c>
      <c r="G151" s="246"/>
      <c r="H151" s="249">
        <v>164.16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177</v>
      </c>
      <c r="AU151" s="255" t="s">
        <v>173</v>
      </c>
      <c r="AV151" s="14" t="s">
        <v>173</v>
      </c>
      <c r="AW151" s="14" t="s">
        <v>31</v>
      </c>
      <c r="AX151" s="14" t="s">
        <v>69</v>
      </c>
      <c r="AY151" s="255" t="s">
        <v>163</v>
      </c>
    </row>
    <row r="152" s="15" customFormat="1">
      <c r="A152" s="15"/>
      <c r="B152" s="256"/>
      <c r="C152" s="257"/>
      <c r="D152" s="235" t="s">
        <v>177</v>
      </c>
      <c r="E152" s="258" t="s">
        <v>19</v>
      </c>
      <c r="F152" s="259" t="s">
        <v>210</v>
      </c>
      <c r="G152" s="257"/>
      <c r="H152" s="260">
        <v>164.16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177</v>
      </c>
      <c r="AU152" s="266" t="s">
        <v>173</v>
      </c>
      <c r="AV152" s="15" t="s">
        <v>172</v>
      </c>
      <c r="AW152" s="15" t="s">
        <v>31</v>
      </c>
      <c r="AX152" s="15" t="s">
        <v>76</v>
      </c>
      <c r="AY152" s="266" t="s">
        <v>163</v>
      </c>
    </row>
    <row r="153" s="2" customFormat="1" ht="16.5" customHeight="1">
      <c r="A153" s="40"/>
      <c r="B153" s="41"/>
      <c r="C153" s="215" t="s">
        <v>247</v>
      </c>
      <c r="D153" s="215" t="s">
        <v>167</v>
      </c>
      <c r="E153" s="216" t="s">
        <v>1803</v>
      </c>
      <c r="F153" s="217" t="s">
        <v>1804</v>
      </c>
      <c r="G153" s="218" t="s">
        <v>236</v>
      </c>
      <c r="H153" s="219">
        <v>70.400000000000006</v>
      </c>
      <c r="I153" s="220"/>
      <c r="J153" s="221">
        <f>ROUND(I153*H153,2)</f>
        <v>0</v>
      </c>
      <c r="K153" s="217" t="s">
        <v>171</v>
      </c>
      <c r="L153" s="46"/>
      <c r="M153" s="222" t="s">
        <v>19</v>
      </c>
      <c r="N153" s="223" t="s">
        <v>42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26" t="s">
        <v>172</v>
      </c>
      <c r="AT153" s="226" t="s">
        <v>167</v>
      </c>
      <c r="AU153" s="226" t="s">
        <v>173</v>
      </c>
      <c r="AY153" s="19" t="s">
        <v>163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19" t="s">
        <v>172</v>
      </c>
      <c r="BK153" s="227">
        <f>ROUND(I153*H153,2)</f>
        <v>0</v>
      </c>
      <c r="BL153" s="19" t="s">
        <v>172</v>
      </c>
      <c r="BM153" s="226" t="s">
        <v>1805</v>
      </c>
    </row>
    <row r="154" s="2" customFormat="1">
      <c r="A154" s="40"/>
      <c r="B154" s="41"/>
      <c r="C154" s="42"/>
      <c r="D154" s="228" t="s">
        <v>175</v>
      </c>
      <c r="E154" s="42"/>
      <c r="F154" s="229" t="s">
        <v>1806</v>
      </c>
      <c r="G154" s="42"/>
      <c r="H154" s="42"/>
      <c r="I154" s="230"/>
      <c r="J154" s="42"/>
      <c r="K154" s="42"/>
      <c r="L154" s="46"/>
      <c r="M154" s="231"/>
      <c r="N154" s="232"/>
      <c r="O154" s="87"/>
      <c r="P154" s="87"/>
      <c r="Q154" s="87"/>
      <c r="R154" s="87"/>
      <c r="S154" s="87"/>
      <c r="T154" s="88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175</v>
      </c>
      <c r="AU154" s="19" t="s">
        <v>173</v>
      </c>
    </row>
    <row r="155" s="13" customFormat="1">
      <c r="A155" s="13"/>
      <c r="B155" s="233"/>
      <c r="C155" s="234"/>
      <c r="D155" s="235" t="s">
        <v>177</v>
      </c>
      <c r="E155" s="236" t="s">
        <v>19</v>
      </c>
      <c r="F155" s="237" t="s">
        <v>1807</v>
      </c>
      <c r="G155" s="234"/>
      <c r="H155" s="238">
        <v>70.400000000000006</v>
      </c>
      <c r="I155" s="239"/>
      <c r="J155" s="234"/>
      <c r="K155" s="234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177</v>
      </c>
      <c r="AU155" s="244" t="s">
        <v>173</v>
      </c>
      <c r="AV155" s="13" t="s">
        <v>78</v>
      </c>
      <c r="AW155" s="13" t="s">
        <v>31</v>
      </c>
      <c r="AX155" s="13" t="s">
        <v>69</v>
      </c>
      <c r="AY155" s="244" t="s">
        <v>163</v>
      </c>
    </row>
    <row r="156" s="14" customFormat="1">
      <c r="A156" s="14"/>
      <c r="B156" s="245"/>
      <c r="C156" s="246"/>
      <c r="D156" s="235" t="s">
        <v>177</v>
      </c>
      <c r="E156" s="247" t="s">
        <v>19</v>
      </c>
      <c r="F156" s="248" t="s">
        <v>179</v>
      </c>
      <c r="G156" s="246"/>
      <c r="H156" s="249">
        <v>70.400000000000006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177</v>
      </c>
      <c r="AU156" s="255" t="s">
        <v>173</v>
      </c>
      <c r="AV156" s="14" t="s">
        <v>173</v>
      </c>
      <c r="AW156" s="14" t="s">
        <v>31</v>
      </c>
      <c r="AX156" s="14" t="s">
        <v>76</v>
      </c>
      <c r="AY156" s="255" t="s">
        <v>163</v>
      </c>
    </row>
    <row r="157" s="12" customFormat="1" ht="22.8" customHeight="1">
      <c r="A157" s="12"/>
      <c r="B157" s="199"/>
      <c r="C157" s="200"/>
      <c r="D157" s="201" t="s">
        <v>68</v>
      </c>
      <c r="E157" s="213" t="s">
        <v>198</v>
      </c>
      <c r="F157" s="213" t="s">
        <v>1808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P158+P172</f>
        <v>0</v>
      </c>
      <c r="Q157" s="207"/>
      <c r="R157" s="208">
        <f>R158+R172</f>
        <v>65.776926000000003</v>
      </c>
      <c r="S157" s="207"/>
      <c r="T157" s="209">
        <f>T158+T172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76</v>
      </c>
      <c r="AT157" s="211" t="s">
        <v>68</v>
      </c>
      <c r="AU157" s="211" t="s">
        <v>76</v>
      </c>
      <c r="AY157" s="210" t="s">
        <v>163</v>
      </c>
      <c r="BK157" s="212">
        <f>BK158+BK172</f>
        <v>0</v>
      </c>
    </row>
    <row r="158" s="12" customFormat="1" ht="20.88" customHeight="1">
      <c r="A158" s="12"/>
      <c r="B158" s="199"/>
      <c r="C158" s="200"/>
      <c r="D158" s="201" t="s">
        <v>68</v>
      </c>
      <c r="E158" s="213" t="s">
        <v>538</v>
      </c>
      <c r="F158" s="213" t="s">
        <v>1809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SUM(P159:P171)</f>
        <v>0</v>
      </c>
      <c r="Q158" s="207"/>
      <c r="R158" s="208">
        <f>SUM(R159:R171)</f>
        <v>36.466499999999996</v>
      </c>
      <c r="S158" s="207"/>
      <c r="T158" s="209">
        <f>SUM(T159:T171)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76</v>
      </c>
      <c r="AT158" s="211" t="s">
        <v>68</v>
      </c>
      <c r="AU158" s="211" t="s">
        <v>78</v>
      </c>
      <c r="AY158" s="210" t="s">
        <v>163</v>
      </c>
      <c r="BK158" s="212">
        <f>SUM(BK159:BK171)</f>
        <v>0</v>
      </c>
    </row>
    <row r="159" s="2" customFormat="1" ht="21.75" customHeight="1">
      <c r="A159" s="40"/>
      <c r="B159" s="41"/>
      <c r="C159" s="215" t="s">
        <v>165</v>
      </c>
      <c r="D159" s="215" t="s">
        <v>167</v>
      </c>
      <c r="E159" s="216" t="s">
        <v>1810</v>
      </c>
      <c r="F159" s="217" t="s">
        <v>1811</v>
      </c>
      <c r="G159" s="218" t="s">
        <v>236</v>
      </c>
      <c r="H159" s="219">
        <v>40.5</v>
      </c>
      <c r="I159" s="220"/>
      <c r="J159" s="221">
        <f>ROUND(I159*H159,2)</f>
        <v>0</v>
      </c>
      <c r="K159" s="217" t="s">
        <v>171</v>
      </c>
      <c r="L159" s="46"/>
      <c r="M159" s="222" t="s">
        <v>19</v>
      </c>
      <c r="N159" s="223" t="s">
        <v>42</v>
      </c>
      <c r="O159" s="87"/>
      <c r="P159" s="224">
        <f>O159*H159</f>
        <v>0</v>
      </c>
      <c r="Q159" s="224">
        <v>0.069000000000000006</v>
      </c>
      <c r="R159" s="224">
        <f>Q159*H159</f>
        <v>2.7945000000000002</v>
      </c>
      <c r="S159" s="224">
        <v>0</v>
      </c>
      <c r="T159" s="225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26" t="s">
        <v>172</v>
      </c>
      <c r="AT159" s="226" t="s">
        <v>167</v>
      </c>
      <c r="AU159" s="226" t="s">
        <v>173</v>
      </c>
      <c r="AY159" s="19" t="s">
        <v>163</v>
      </c>
      <c r="BE159" s="227">
        <f>IF(N159="základní",J159,0)</f>
        <v>0</v>
      </c>
      <c r="BF159" s="227">
        <f>IF(N159="snížená",J159,0)</f>
        <v>0</v>
      </c>
      <c r="BG159" s="227">
        <f>IF(N159="zákl. přenesená",J159,0)</f>
        <v>0</v>
      </c>
      <c r="BH159" s="227">
        <f>IF(N159="sníž. přenesená",J159,0)</f>
        <v>0</v>
      </c>
      <c r="BI159" s="227">
        <f>IF(N159="nulová",J159,0)</f>
        <v>0</v>
      </c>
      <c r="BJ159" s="19" t="s">
        <v>172</v>
      </c>
      <c r="BK159" s="227">
        <f>ROUND(I159*H159,2)</f>
        <v>0</v>
      </c>
      <c r="BL159" s="19" t="s">
        <v>172</v>
      </c>
      <c r="BM159" s="226" t="s">
        <v>1812</v>
      </c>
    </row>
    <row r="160" s="2" customFormat="1">
      <c r="A160" s="40"/>
      <c r="B160" s="41"/>
      <c r="C160" s="42"/>
      <c r="D160" s="228" t="s">
        <v>175</v>
      </c>
      <c r="E160" s="42"/>
      <c r="F160" s="229" t="s">
        <v>1813</v>
      </c>
      <c r="G160" s="42"/>
      <c r="H160" s="42"/>
      <c r="I160" s="230"/>
      <c r="J160" s="42"/>
      <c r="K160" s="42"/>
      <c r="L160" s="46"/>
      <c r="M160" s="231"/>
      <c r="N160" s="232"/>
      <c r="O160" s="87"/>
      <c r="P160" s="87"/>
      <c r="Q160" s="87"/>
      <c r="R160" s="87"/>
      <c r="S160" s="87"/>
      <c r="T160" s="88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175</v>
      </c>
      <c r="AU160" s="19" t="s">
        <v>173</v>
      </c>
    </row>
    <row r="161" s="13" customFormat="1">
      <c r="A161" s="13"/>
      <c r="B161" s="233"/>
      <c r="C161" s="234"/>
      <c r="D161" s="235" t="s">
        <v>177</v>
      </c>
      <c r="E161" s="236" t="s">
        <v>19</v>
      </c>
      <c r="F161" s="237" t="s">
        <v>1814</v>
      </c>
      <c r="G161" s="234"/>
      <c r="H161" s="238">
        <v>40.5</v>
      </c>
      <c r="I161" s="239"/>
      <c r="J161" s="234"/>
      <c r="K161" s="234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177</v>
      </c>
      <c r="AU161" s="244" t="s">
        <v>173</v>
      </c>
      <c r="AV161" s="13" t="s">
        <v>78</v>
      </c>
      <c r="AW161" s="13" t="s">
        <v>31</v>
      </c>
      <c r="AX161" s="13" t="s">
        <v>69</v>
      </c>
      <c r="AY161" s="244" t="s">
        <v>163</v>
      </c>
    </row>
    <row r="162" s="14" customFormat="1">
      <c r="A162" s="14"/>
      <c r="B162" s="245"/>
      <c r="C162" s="246"/>
      <c r="D162" s="235" t="s">
        <v>177</v>
      </c>
      <c r="E162" s="247" t="s">
        <v>19</v>
      </c>
      <c r="F162" s="248" t="s">
        <v>179</v>
      </c>
      <c r="G162" s="246"/>
      <c r="H162" s="249">
        <v>40.5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177</v>
      </c>
      <c r="AU162" s="255" t="s">
        <v>173</v>
      </c>
      <c r="AV162" s="14" t="s">
        <v>173</v>
      </c>
      <c r="AW162" s="14" t="s">
        <v>31</v>
      </c>
      <c r="AX162" s="14" t="s">
        <v>76</v>
      </c>
      <c r="AY162" s="255" t="s">
        <v>163</v>
      </c>
    </row>
    <row r="163" s="2" customFormat="1" ht="21.75" customHeight="1">
      <c r="A163" s="40"/>
      <c r="B163" s="41"/>
      <c r="C163" s="215" t="s">
        <v>262</v>
      </c>
      <c r="D163" s="215" t="s">
        <v>167</v>
      </c>
      <c r="E163" s="216" t="s">
        <v>1815</v>
      </c>
      <c r="F163" s="217" t="s">
        <v>1816</v>
      </c>
      <c r="G163" s="218" t="s">
        <v>236</v>
      </c>
      <c r="H163" s="219">
        <v>97.599999999999994</v>
      </c>
      <c r="I163" s="220"/>
      <c r="J163" s="221">
        <f>ROUND(I163*H163,2)</f>
        <v>0</v>
      </c>
      <c r="K163" s="217" t="s">
        <v>171</v>
      </c>
      <c r="L163" s="46"/>
      <c r="M163" s="222" t="s">
        <v>19</v>
      </c>
      <c r="N163" s="223" t="s">
        <v>42</v>
      </c>
      <c r="O163" s="87"/>
      <c r="P163" s="224">
        <f>O163*H163</f>
        <v>0</v>
      </c>
      <c r="Q163" s="224">
        <v>0.34499999999999997</v>
      </c>
      <c r="R163" s="224">
        <f>Q163*H163</f>
        <v>33.671999999999997</v>
      </c>
      <c r="S163" s="224">
        <v>0</v>
      </c>
      <c r="T163" s="225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26" t="s">
        <v>172</v>
      </c>
      <c r="AT163" s="226" t="s">
        <v>167</v>
      </c>
      <c r="AU163" s="226" t="s">
        <v>173</v>
      </c>
      <c r="AY163" s="19" t="s">
        <v>163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19" t="s">
        <v>172</v>
      </c>
      <c r="BK163" s="227">
        <f>ROUND(I163*H163,2)</f>
        <v>0</v>
      </c>
      <c r="BL163" s="19" t="s">
        <v>172</v>
      </c>
      <c r="BM163" s="226" t="s">
        <v>1817</v>
      </c>
    </row>
    <row r="164" s="2" customFormat="1">
      <c r="A164" s="40"/>
      <c r="B164" s="41"/>
      <c r="C164" s="42"/>
      <c r="D164" s="228" t="s">
        <v>175</v>
      </c>
      <c r="E164" s="42"/>
      <c r="F164" s="229" t="s">
        <v>1818</v>
      </c>
      <c r="G164" s="42"/>
      <c r="H164" s="42"/>
      <c r="I164" s="230"/>
      <c r="J164" s="42"/>
      <c r="K164" s="42"/>
      <c r="L164" s="46"/>
      <c r="M164" s="231"/>
      <c r="N164" s="232"/>
      <c r="O164" s="87"/>
      <c r="P164" s="87"/>
      <c r="Q164" s="87"/>
      <c r="R164" s="87"/>
      <c r="S164" s="87"/>
      <c r="T164" s="88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175</v>
      </c>
      <c r="AU164" s="19" t="s">
        <v>173</v>
      </c>
    </row>
    <row r="165" s="13" customFormat="1">
      <c r="A165" s="13"/>
      <c r="B165" s="233"/>
      <c r="C165" s="234"/>
      <c r="D165" s="235" t="s">
        <v>177</v>
      </c>
      <c r="E165" s="236" t="s">
        <v>19</v>
      </c>
      <c r="F165" s="237" t="s">
        <v>1819</v>
      </c>
      <c r="G165" s="234"/>
      <c r="H165" s="238">
        <v>17.100000000000001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177</v>
      </c>
      <c r="AU165" s="244" t="s">
        <v>173</v>
      </c>
      <c r="AV165" s="13" t="s">
        <v>78</v>
      </c>
      <c r="AW165" s="13" t="s">
        <v>31</v>
      </c>
      <c r="AX165" s="13" t="s">
        <v>69</v>
      </c>
      <c r="AY165" s="244" t="s">
        <v>163</v>
      </c>
    </row>
    <row r="166" s="14" customFormat="1">
      <c r="A166" s="14"/>
      <c r="B166" s="245"/>
      <c r="C166" s="246"/>
      <c r="D166" s="235" t="s">
        <v>177</v>
      </c>
      <c r="E166" s="247" t="s">
        <v>19</v>
      </c>
      <c r="F166" s="248" t="s">
        <v>179</v>
      </c>
      <c r="G166" s="246"/>
      <c r="H166" s="249">
        <v>17.100000000000001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177</v>
      </c>
      <c r="AU166" s="255" t="s">
        <v>173</v>
      </c>
      <c r="AV166" s="14" t="s">
        <v>173</v>
      </c>
      <c r="AW166" s="14" t="s">
        <v>31</v>
      </c>
      <c r="AX166" s="14" t="s">
        <v>69</v>
      </c>
      <c r="AY166" s="255" t="s">
        <v>163</v>
      </c>
    </row>
    <row r="167" s="13" customFormat="1">
      <c r="A167" s="13"/>
      <c r="B167" s="233"/>
      <c r="C167" s="234"/>
      <c r="D167" s="235" t="s">
        <v>177</v>
      </c>
      <c r="E167" s="236" t="s">
        <v>19</v>
      </c>
      <c r="F167" s="237" t="s">
        <v>1820</v>
      </c>
      <c r="G167" s="234"/>
      <c r="H167" s="238">
        <v>61.600000000000001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177</v>
      </c>
      <c r="AU167" s="244" t="s">
        <v>173</v>
      </c>
      <c r="AV167" s="13" t="s">
        <v>78</v>
      </c>
      <c r="AW167" s="13" t="s">
        <v>31</v>
      </c>
      <c r="AX167" s="13" t="s">
        <v>69</v>
      </c>
      <c r="AY167" s="244" t="s">
        <v>163</v>
      </c>
    </row>
    <row r="168" s="14" customFormat="1">
      <c r="A168" s="14"/>
      <c r="B168" s="245"/>
      <c r="C168" s="246"/>
      <c r="D168" s="235" t="s">
        <v>177</v>
      </c>
      <c r="E168" s="247" t="s">
        <v>19</v>
      </c>
      <c r="F168" s="248" t="s">
        <v>179</v>
      </c>
      <c r="G168" s="246"/>
      <c r="H168" s="249">
        <v>61.600000000000001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177</v>
      </c>
      <c r="AU168" s="255" t="s">
        <v>173</v>
      </c>
      <c r="AV168" s="14" t="s">
        <v>173</v>
      </c>
      <c r="AW168" s="14" t="s">
        <v>31</v>
      </c>
      <c r="AX168" s="14" t="s">
        <v>69</v>
      </c>
      <c r="AY168" s="255" t="s">
        <v>163</v>
      </c>
    </row>
    <row r="169" s="13" customFormat="1">
      <c r="A169" s="13"/>
      <c r="B169" s="233"/>
      <c r="C169" s="234"/>
      <c r="D169" s="235" t="s">
        <v>177</v>
      </c>
      <c r="E169" s="236" t="s">
        <v>19</v>
      </c>
      <c r="F169" s="237" t="s">
        <v>1821</v>
      </c>
      <c r="G169" s="234"/>
      <c r="H169" s="238">
        <v>18.899999999999999</v>
      </c>
      <c r="I169" s="239"/>
      <c r="J169" s="234"/>
      <c r="K169" s="234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177</v>
      </c>
      <c r="AU169" s="244" t="s">
        <v>173</v>
      </c>
      <c r="AV169" s="13" t="s">
        <v>78</v>
      </c>
      <c r="AW169" s="13" t="s">
        <v>31</v>
      </c>
      <c r="AX169" s="13" t="s">
        <v>69</v>
      </c>
      <c r="AY169" s="244" t="s">
        <v>163</v>
      </c>
    </row>
    <row r="170" s="14" customFormat="1">
      <c r="A170" s="14"/>
      <c r="B170" s="245"/>
      <c r="C170" s="246"/>
      <c r="D170" s="235" t="s">
        <v>177</v>
      </c>
      <c r="E170" s="247" t="s">
        <v>19</v>
      </c>
      <c r="F170" s="248" t="s">
        <v>179</v>
      </c>
      <c r="G170" s="246"/>
      <c r="H170" s="249">
        <v>18.899999999999999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177</v>
      </c>
      <c r="AU170" s="255" t="s">
        <v>173</v>
      </c>
      <c r="AV170" s="14" t="s">
        <v>173</v>
      </c>
      <c r="AW170" s="14" t="s">
        <v>31</v>
      </c>
      <c r="AX170" s="14" t="s">
        <v>69</v>
      </c>
      <c r="AY170" s="255" t="s">
        <v>163</v>
      </c>
    </row>
    <row r="171" s="15" customFormat="1">
      <c r="A171" s="15"/>
      <c r="B171" s="256"/>
      <c r="C171" s="257"/>
      <c r="D171" s="235" t="s">
        <v>177</v>
      </c>
      <c r="E171" s="258" t="s">
        <v>19</v>
      </c>
      <c r="F171" s="259" t="s">
        <v>210</v>
      </c>
      <c r="G171" s="257"/>
      <c r="H171" s="260">
        <v>97.599999999999994</v>
      </c>
      <c r="I171" s="261"/>
      <c r="J171" s="257"/>
      <c r="K171" s="257"/>
      <c r="L171" s="262"/>
      <c r="M171" s="263"/>
      <c r="N171" s="264"/>
      <c r="O171" s="264"/>
      <c r="P171" s="264"/>
      <c r="Q171" s="264"/>
      <c r="R171" s="264"/>
      <c r="S171" s="264"/>
      <c r="T171" s="26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6" t="s">
        <v>177</v>
      </c>
      <c r="AU171" s="266" t="s">
        <v>173</v>
      </c>
      <c r="AV171" s="15" t="s">
        <v>172</v>
      </c>
      <c r="AW171" s="15" t="s">
        <v>31</v>
      </c>
      <c r="AX171" s="15" t="s">
        <v>76</v>
      </c>
      <c r="AY171" s="266" t="s">
        <v>163</v>
      </c>
    </row>
    <row r="172" s="12" customFormat="1" ht="20.88" customHeight="1">
      <c r="A172" s="12"/>
      <c r="B172" s="199"/>
      <c r="C172" s="200"/>
      <c r="D172" s="201" t="s">
        <v>68</v>
      </c>
      <c r="E172" s="213" t="s">
        <v>557</v>
      </c>
      <c r="F172" s="213" t="s">
        <v>1822</v>
      </c>
      <c r="G172" s="200"/>
      <c r="H172" s="200"/>
      <c r="I172" s="203"/>
      <c r="J172" s="214">
        <f>BK172</f>
        <v>0</v>
      </c>
      <c r="K172" s="200"/>
      <c r="L172" s="205"/>
      <c r="M172" s="206"/>
      <c r="N172" s="207"/>
      <c r="O172" s="207"/>
      <c r="P172" s="208">
        <f>SUM(P173:P200)</f>
        <v>0</v>
      </c>
      <c r="Q172" s="207"/>
      <c r="R172" s="208">
        <f>SUM(R173:R200)</f>
        <v>29.310426</v>
      </c>
      <c r="S172" s="207"/>
      <c r="T172" s="209">
        <f>SUM(T173:T200)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10" t="s">
        <v>76</v>
      </c>
      <c r="AT172" s="211" t="s">
        <v>68</v>
      </c>
      <c r="AU172" s="211" t="s">
        <v>78</v>
      </c>
      <c r="AY172" s="210" t="s">
        <v>163</v>
      </c>
      <c r="BK172" s="212">
        <f>SUM(BK173:BK200)</f>
        <v>0</v>
      </c>
    </row>
    <row r="173" s="2" customFormat="1" ht="37.8" customHeight="1">
      <c r="A173" s="40"/>
      <c r="B173" s="41"/>
      <c r="C173" s="215" t="s">
        <v>8</v>
      </c>
      <c r="D173" s="215" t="s">
        <v>167</v>
      </c>
      <c r="E173" s="216" t="s">
        <v>1823</v>
      </c>
      <c r="F173" s="217" t="s">
        <v>1824</v>
      </c>
      <c r="G173" s="218" t="s">
        <v>236</v>
      </c>
      <c r="H173" s="219">
        <v>149.19999999999999</v>
      </c>
      <c r="I173" s="220"/>
      <c r="J173" s="221">
        <f>ROUND(I173*H173,2)</f>
        <v>0</v>
      </c>
      <c r="K173" s="217" t="s">
        <v>171</v>
      </c>
      <c r="L173" s="46"/>
      <c r="M173" s="222" t="s">
        <v>19</v>
      </c>
      <c r="N173" s="223" t="s">
        <v>42</v>
      </c>
      <c r="O173" s="87"/>
      <c r="P173" s="224">
        <f>O173*H173</f>
        <v>0</v>
      </c>
      <c r="Q173" s="224">
        <v>0.089219999999999994</v>
      </c>
      <c r="R173" s="224">
        <f>Q173*H173</f>
        <v>13.311623999999998</v>
      </c>
      <c r="S173" s="224">
        <v>0</v>
      </c>
      <c r="T173" s="225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26" t="s">
        <v>172</v>
      </c>
      <c r="AT173" s="226" t="s">
        <v>167</v>
      </c>
      <c r="AU173" s="226" t="s">
        <v>173</v>
      </c>
      <c r="AY173" s="19" t="s">
        <v>163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19" t="s">
        <v>172</v>
      </c>
      <c r="BK173" s="227">
        <f>ROUND(I173*H173,2)</f>
        <v>0</v>
      </c>
      <c r="BL173" s="19" t="s">
        <v>172</v>
      </c>
      <c r="BM173" s="226" t="s">
        <v>1825</v>
      </c>
    </row>
    <row r="174" s="2" customFormat="1">
      <c r="A174" s="40"/>
      <c r="B174" s="41"/>
      <c r="C174" s="42"/>
      <c r="D174" s="228" t="s">
        <v>175</v>
      </c>
      <c r="E174" s="42"/>
      <c r="F174" s="229" t="s">
        <v>1826</v>
      </c>
      <c r="G174" s="42"/>
      <c r="H174" s="42"/>
      <c r="I174" s="230"/>
      <c r="J174" s="42"/>
      <c r="K174" s="42"/>
      <c r="L174" s="46"/>
      <c r="M174" s="231"/>
      <c r="N174" s="232"/>
      <c r="O174" s="87"/>
      <c r="P174" s="87"/>
      <c r="Q174" s="87"/>
      <c r="R174" s="87"/>
      <c r="S174" s="87"/>
      <c r="T174" s="88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175</v>
      </c>
      <c r="AU174" s="19" t="s">
        <v>173</v>
      </c>
    </row>
    <row r="175" s="13" customFormat="1">
      <c r="A175" s="13"/>
      <c r="B175" s="233"/>
      <c r="C175" s="234"/>
      <c r="D175" s="235" t="s">
        <v>177</v>
      </c>
      <c r="E175" s="236" t="s">
        <v>19</v>
      </c>
      <c r="F175" s="237" t="s">
        <v>1819</v>
      </c>
      <c r="G175" s="234"/>
      <c r="H175" s="238">
        <v>17.100000000000001</v>
      </c>
      <c r="I175" s="239"/>
      <c r="J175" s="234"/>
      <c r="K175" s="234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177</v>
      </c>
      <c r="AU175" s="244" t="s">
        <v>173</v>
      </c>
      <c r="AV175" s="13" t="s">
        <v>78</v>
      </c>
      <c r="AW175" s="13" t="s">
        <v>31</v>
      </c>
      <c r="AX175" s="13" t="s">
        <v>69</v>
      </c>
      <c r="AY175" s="244" t="s">
        <v>163</v>
      </c>
    </row>
    <row r="176" s="14" customFormat="1">
      <c r="A176" s="14"/>
      <c r="B176" s="245"/>
      <c r="C176" s="246"/>
      <c r="D176" s="235" t="s">
        <v>177</v>
      </c>
      <c r="E176" s="247" t="s">
        <v>19</v>
      </c>
      <c r="F176" s="248" t="s">
        <v>179</v>
      </c>
      <c r="G176" s="246"/>
      <c r="H176" s="249">
        <v>17.100000000000001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177</v>
      </c>
      <c r="AU176" s="255" t="s">
        <v>173</v>
      </c>
      <c r="AV176" s="14" t="s">
        <v>173</v>
      </c>
      <c r="AW176" s="14" t="s">
        <v>31</v>
      </c>
      <c r="AX176" s="14" t="s">
        <v>69</v>
      </c>
      <c r="AY176" s="255" t="s">
        <v>163</v>
      </c>
    </row>
    <row r="177" s="13" customFormat="1">
      <c r="A177" s="13"/>
      <c r="B177" s="233"/>
      <c r="C177" s="234"/>
      <c r="D177" s="235" t="s">
        <v>177</v>
      </c>
      <c r="E177" s="236" t="s">
        <v>19</v>
      </c>
      <c r="F177" s="237" t="s">
        <v>1820</v>
      </c>
      <c r="G177" s="234"/>
      <c r="H177" s="238">
        <v>61.600000000000001</v>
      </c>
      <c r="I177" s="239"/>
      <c r="J177" s="234"/>
      <c r="K177" s="234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177</v>
      </c>
      <c r="AU177" s="244" t="s">
        <v>173</v>
      </c>
      <c r="AV177" s="13" t="s">
        <v>78</v>
      </c>
      <c r="AW177" s="13" t="s">
        <v>31</v>
      </c>
      <c r="AX177" s="13" t="s">
        <v>69</v>
      </c>
      <c r="AY177" s="244" t="s">
        <v>163</v>
      </c>
    </row>
    <row r="178" s="14" customFormat="1">
      <c r="A178" s="14"/>
      <c r="B178" s="245"/>
      <c r="C178" s="246"/>
      <c r="D178" s="235" t="s">
        <v>177</v>
      </c>
      <c r="E178" s="247" t="s">
        <v>19</v>
      </c>
      <c r="F178" s="248" t="s">
        <v>179</v>
      </c>
      <c r="G178" s="246"/>
      <c r="H178" s="249">
        <v>61.600000000000001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177</v>
      </c>
      <c r="AU178" s="255" t="s">
        <v>173</v>
      </c>
      <c r="AV178" s="14" t="s">
        <v>173</v>
      </c>
      <c r="AW178" s="14" t="s">
        <v>31</v>
      </c>
      <c r="AX178" s="14" t="s">
        <v>69</v>
      </c>
      <c r="AY178" s="255" t="s">
        <v>163</v>
      </c>
    </row>
    <row r="179" s="13" customFormat="1">
      <c r="A179" s="13"/>
      <c r="B179" s="233"/>
      <c r="C179" s="234"/>
      <c r="D179" s="235" t="s">
        <v>177</v>
      </c>
      <c r="E179" s="236" t="s">
        <v>19</v>
      </c>
      <c r="F179" s="237" t="s">
        <v>1821</v>
      </c>
      <c r="G179" s="234"/>
      <c r="H179" s="238">
        <v>18.899999999999999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177</v>
      </c>
      <c r="AU179" s="244" t="s">
        <v>173</v>
      </c>
      <c r="AV179" s="13" t="s">
        <v>78</v>
      </c>
      <c r="AW179" s="13" t="s">
        <v>31</v>
      </c>
      <c r="AX179" s="13" t="s">
        <v>69</v>
      </c>
      <c r="AY179" s="244" t="s">
        <v>163</v>
      </c>
    </row>
    <row r="180" s="14" customFormat="1">
      <c r="A180" s="14"/>
      <c r="B180" s="245"/>
      <c r="C180" s="246"/>
      <c r="D180" s="235" t="s">
        <v>177</v>
      </c>
      <c r="E180" s="247" t="s">
        <v>19</v>
      </c>
      <c r="F180" s="248" t="s">
        <v>179</v>
      </c>
      <c r="G180" s="246"/>
      <c r="H180" s="249">
        <v>18.899999999999999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177</v>
      </c>
      <c r="AU180" s="255" t="s">
        <v>173</v>
      </c>
      <c r="AV180" s="14" t="s">
        <v>173</v>
      </c>
      <c r="AW180" s="14" t="s">
        <v>31</v>
      </c>
      <c r="AX180" s="14" t="s">
        <v>69</v>
      </c>
      <c r="AY180" s="255" t="s">
        <v>163</v>
      </c>
    </row>
    <row r="181" s="13" customFormat="1">
      <c r="A181" s="13"/>
      <c r="B181" s="233"/>
      <c r="C181" s="234"/>
      <c r="D181" s="235" t="s">
        <v>177</v>
      </c>
      <c r="E181" s="236" t="s">
        <v>19</v>
      </c>
      <c r="F181" s="237" t="s">
        <v>1827</v>
      </c>
      <c r="G181" s="234"/>
      <c r="H181" s="238">
        <v>40.5</v>
      </c>
      <c r="I181" s="239"/>
      <c r="J181" s="234"/>
      <c r="K181" s="234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177</v>
      </c>
      <c r="AU181" s="244" t="s">
        <v>173</v>
      </c>
      <c r="AV181" s="13" t="s">
        <v>78</v>
      </c>
      <c r="AW181" s="13" t="s">
        <v>31</v>
      </c>
      <c r="AX181" s="13" t="s">
        <v>69</v>
      </c>
      <c r="AY181" s="244" t="s">
        <v>163</v>
      </c>
    </row>
    <row r="182" s="14" customFormat="1">
      <c r="A182" s="14"/>
      <c r="B182" s="245"/>
      <c r="C182" s="246"/>
      <c r="D182" s="235" t="s">
        <v>177</v>
      </c>
      <c r="E182" s="247" t="s">
        <v>19</v>
      </c>
      <c r="F182" s="248" t="s">
        <v>179</v>
      </c>
      <c r="G182" s="246"/>
      <c r="H182" s="249">
        <v>40.5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177</v>
      </c>
      <c r="AU182" s="255" t="s">
        <v>173</v>
      </c>
      <c r="AV182" s="14" t="s">
        <v>173</v>
      </c>
      <c r="AW182" s="14" t="s">
        <v>31</v>
      </c>
      <c r="AX182" s="14" t="s">
        <v>69</v>
      </c>
      <c r="AY182" s="255" t="s">
        <v>163</v>
      </c>
    </row>
    <row r="183" s="13" customFormat="1">
      <c r="A183" s="13"/>
      <c r="B183" s="233"/>
      <c r="C183" s="234"/>
      <c r="D183" s="235" t="s">
        <v>177</v>
      </c>
      <c r="E183" s="236" t="s">
        <v>19</v>
      </c>
      <c r="F183" s="237" t="s">
        <v>1828</v>
      </c>
      <c r="G183" s="234"/>
      <c r="H183" s="238">
        <v>11.1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177</v>
      </c>
      <c r="AU183" s="244" t="s">
        <v>173</v>
      </c>
      <c r="AV183" s="13" t="s">
        <v>78</v>
      </c>
      <c r="AW183" s="13" t="s">
        <v>31</v>
      </c>
      <c r="AX183" s="13" t="s">
        <v>69</v>
      </c>
      <c r="AY183" s="244" t="s">
        <v>163</v>
      </c>
    </row>
    <row r="184" s="14" customFormat="1">
      <c r="A184" s="14"/>
      <c r="B184" s="245"/>
      <c r="C184" s="246"/>
      <c r="D184" s="235" t="s">
        <v>177</v>
      </c>
      <c r="E184" s="247" t="s">
        <v>19</v>
      </c>
      <c r="F184" s="248" t="s">
        <v>179</v>
      </c>
      <c r="G184" s="246"/>
      <c r="H184" s="249">
        <v>11.1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177</v>
      </c>
      <c r="AU184" s="255" t="s">
        <v>173</v>
      </c>
      <c r="AV184" s="14" t="s">
        <v>173</v>
      </c>
      <c r="AW184" s="14" t="s">
        <v>31</v>
      </c>
      <c r="AX184" s="14" t="s">
        <v>69</v>
      </c>
      <c r="AY184" s="255" t="s">
        <v>163</v>
      </c>
    </row>
    <row r="185" s="15" customFormat="1">
      <c r="A185" s="15"/>
      <c r="B185" s="256"/>
      <c r="C185" s="257"/>
      <c r="D185" s="235" t="s">
        <v>177</v>
      </c>
      <c r="E185" s="258" t="s">
        <v>19</v>
      </c>
      <c r="F185" s="259" t="s">
        <v>210</v>
      </c>
      <c r="G185" s="257"/>
      <c r="H185" s="260">
        <v>149.19999999999999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177</v>
      </c>
      <c r="AU185" s="266" t="s">
        <v>173</v>
      </c>
      <c r="AV185" s="15" t="s">
        <v>172</v>
      </c>
      <c r="AW185" s="15" t="s">
        <v>31</v>
      </c>
      <c r="AX185" s="15" t="s">
        <v>76</v>
      </c>
      <c r="AY185" s="266" t="s">
        <v>163</v>
      </c>
    </row>
    <row r="186" s="2" customFormat="1" ht="16.5" customHeight="1">
      <c r="A186" s="40"/>
      <c r="B186" s="41"/>
      <c r="C186" s="267" t="s">
        <v>180</v>
      </c>
      <c r="D186" s="267" t="s">
        <v>212</v>
      </c>
      <c r="E186" s="268" t="s">
        <v>1829</v>
      </c>
      <c r="F186" s="269" t="s">
        <v>1830</v>
      </c>
      <c r="G186" s="270" t="s">
        <v>236</v>
      </c>
      <c r="H186" s="271">
        <v>103.68300000000001</v>
      </c>
      <c r="I186" s="272"/>
      <c r="J186" s="273">
        <f>ROUND(I186*H186,2)</f>
        <v>0</v>
      </c>
      <c r="K186" s="269" t="s">
        <v>171</v>
      </c>
      <c r="L186" s="274"/>
      <c r="M186" s="275" t="s">
        <v>19</v>
      </c>
      <c r="N186" s="276" t="s">
        <v>42</v>
      </c>
      <c r="O186" s="87"/>
      <c r="P186" s="224">
        <f>O186*H186</f>
        <v>0</v>
      </c>
      <c r="Q186" s="224">
        <v>0.14000000000000001</v>
      </c>
      <c r="R186" s="224">
        <f>Q186*H186</f>
        <v>14.515620000000002</v>
      </c>
      <c r="S186" s="224">
        <v>0</v>
      </c>
      <c r="T186" s="225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26" t="s">
        <v>215</v>
      </c>
      <c r="AT186" s="226" t="s">
        <v>212</v>
      </c>
      <c r="AU186" s="226" t="s">
        <v>173</v>
      </c>
      <c r="AY186" s="19" t="s">
        <v>163</v>
      </c>
      <c r="BE186" s="227">
        <f>IF(N186="základní",J186,0)</f>
        <v>0</v>
      </c>
      <c r="BF186" s="227">
        <f>IF(N186="snížená",J186,0)</f>
        <v>0</v>
      </c>
      <c r="BG186" s="227">
        <f>IF(N186="zákl. přenesená",J186,0)</f>
        <v>0</v>
      </c>
      <c r="BH186" s="227">
        <f>IF(N186="sníž. přenesená",J186,0)</f>
        <v>0</v>
      </c>
      <c r="BI186" s="227">
        <f>IF(N186="nulová",J186,0)</f>
        <v>0</v>
      </c>
      <c r="BJ186" s="19" t="s">
        <v>172</v>
      </c>
      <c r="BK186" s="227">
        <f>ROUND(I186*H186,2)</f>
        <v>0</v>
      </c>
      <c r="BL186" s="19" t="s">
        <v>172</v>
      </c>
      <c r="BM186" s="226" t="s">
        <v>1831</v>
      </c>
    </row>
    <row r="187" s="13" customFormat="1">
      <c r="A187" s="13"/>
      <c r="B187" s="233"/>
      <c r="C187" s="234"/>
      <c r="D187" s="235" t="s">
        <v>177</v>
      </c>
      <c r="E187" s="236" t="s">
        <v>19</v>
      </c>
      <c r="F187" s="237" t="s">
        <v>1832</v>
      </c>
      <c r="G187" s="234"/>
      <c r="H187" s="238">
        <v>17.100000000000001</v>
      </c>
      <c r="I187" s="239"/>
      <c r="J187" s="234"/>
      <c r="K187" s="234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177</v>
      </c>
      <c r="AU187" s="244" t="s">
        <v>173</v>
      </c>
      <c r="AV187" s="13" t="s">
        <v>78</v>
      </c>
      <c r="AW187" s="13" t="s">
        <v>31</v>
      </c>
      <c r="AX187" s="13" t="s">
        <v>69</v>
      </c>
      <c r="AY187" s="244" t="s">
        <v>163</v>
      </c>
    </row>
    <row r="188" s="14" customFormat="1">
      <c r="A188" s="14"/>
      <c r="B188" s="245"/>
      <c r="C188" s="246"/>
      <c r="D188" s="235" t="s">
        <v>177</v>
      </c>
      <c r="E188" s="247" t="s">
        <v>19</v>
      </c>
      <c r="F188" s="248" t="s">
        <v>179</v>
      </c>
      <c r="G188" s="246"/>
      <c r="H188" s="249">
        <v>17.100000000000001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177</v>
      </c>
      <c r="AU188" s="255" t="s">
        <v>173</v>
      </c>
      <c r="AV188" s="14" t="s">
        <v>173</v>
      </c>
      <c r="AW188" s="14" t="s">
        <v>31</v>
      </c>
      <c r="AX188" s="14" t="s">
        <v>69</v>
      </c>
      <c r="AY188" s="255" t="s">
        <v>163</v>
      </c>
    </row>
    <row r="189" s="13" customFormat="1">
      <c r="A189" s="13"/>
      <c r="B189" s="233"/>
      <c r="C189" s="234"/>
      <c r="D189" s="235" t="s">
        <v>177</v>
      </c>
      <c r="E189" s="236" t="s">
        <v>19</v>
      </c>
      <c r="F189" s="237" t="s">
        <v>1833</v>
      </c>
      <c r="G189" s="234"/>
      <c r="H189" s="238">
        <v>61.600000000000001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177</v>
      </c>
      <c r="AU189" s="244" t="s">
        <v>173</v>
      </c>
      <c r="AV189" s="13" t="s">
        <v>78</v>
      </c>
      <c r="AW189" s="13" t="s">
        <v>31</v>
      </c>
      <c r="AX189" s="13" t="s">
        <v>69</v>
      </c>
      <c r="AY189" s="244" t="s">
        <v>163</v>
      </c>
    </row>
    <row r="190" s="14" customFormat="1">
      <c r="A190" s="14"/>
      <c r="B190" s="245"/>
      <c r="C190" s="246"/>
      <c r="D190" s="235" t="s">
        <v>177</v>
      </c>
      <c r="E190" s="247" t="s">
        <v>19</v>
      </c>
      <c r="F190" s="248" t="s">
        <v>179</v>
      </c>
      <c r="G190" s="246"/>
      <c r="H190" s="249">
        <v>61.600000000000001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177</v>
      </c>
      <c r="AU190" s="255" t="s">
        <v>173</v>
      </c>
      <c r="AV190" s="14" t="s">
        <v>173</v>
      </c>
      <c r="AW190" s="14" t="s">
        <v>31</v>
      </c>
      <c r="AX190" s="14" t="s">
        <v>69</v>
      </c>
      <c r="AY190" s="255" t="s">
        <v>163</v>
      </c>
    </row>
    <row r="191" s="13" customFormat="1">
      <c r="A191" s="13"/>
      <c r="B191" s="233"/>
      <c r="C191" s="234"/>
      <c r="D191" s="235" t="s">
        <v>177</v>
      </c>
      <c r="E191" s="236" t="s">
        <v>19</v>
      </c>
      <c r="F191" s="237" t="s">
        <v>1821</v>
      </c>
      <c r="G191" s="234"/>
      <c r="H191" s="238">
        <v>18.899999999999999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177</v>
      </c>
      <c r="AU191" s="244" t="s">
        <v>173</v>
      </c>
      <c r="AV191" s="13" t="s">
        <v>78</v>
      </c>
      <c r="AW191" s="13" t="s">
        <v>31</v>
      </c>
      <c r="AX191" s="13" t="s">
        <v>69</v>
      </c>
      <c r="AY191" s="244" t="s">
        <v>163</v>
      </c>
    </row>
    <row r="192" s="14" customFormat="1">
      <c r="A192" s="14"/>
      <c r="B192" s="245"/>
      <c r="C192" s="246"/>
      <c r="D192" s="235" t="s">
        <v>177</v>
      </c>
      <c r="E192" s="247" t="s">
        <v>19</v>
      </c>
      <c r="F192" s="248" t="s">
        <v>179</v>
      </c>
      <c r="G192" s="246"/>
      <c r="H192" s="249">
        <v>18.899999999999999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177</v>
      </c>
      <c r="AU192" s="255" t="s">
        <v>173</v>
      </c>
      <c r="AV192" s="14" t="s">
        <v>173</v>
      </c>
      <c r="AW192" s="14" t="s">
        <v>31</v>
      </c>
      <c r="AX192" s="14" t="s">
        <v>69</v>
      </c>
      <c r="AY192" s="255" t="s">
        <v>163</v>
      </c>
    </row>
    <row r="193" s="13" customFormat="1">
      <c r="A193" s="13"/>
      <c r="B193" s="233"/>
      <c r="C193" s="234"/>
      <c r="D193" s="235" t="s">
        <v>177</v>
      </c>
      <c r="E193" s="236" t="s">
        <v>19</v>
      </c>
      <c r="F193" s="237" t="s">
        <v>1834</v>
      </c>
      <c r="G193" s="234"/>
      <c r="H193" s="238">
        <v>4.0499999999999998</v>
      </c>
      <c r="I193" s="239"/>
      <c r="J193" s="234"/>
      <c r="K193" s="234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177</v>
      </c>
      <c r="AU193" s="244" t="s">
        <v>173</v>
      </c>
      <c r="AV193" s="13" t="s">
        <v>78</v>
      </c>
      <c r="AW193" s="13" t="s">
        <v>31</v>
      </c>
      <c r="AX193" s="13" t="s">
        <v>69</v>
      </c>
      <c r="AY193" s="244" t="s">
        <v>163</v>
      </c>
    </row>
    <row r="194" s="14" customFormat="1">
      <c r="A194" s="14"/>
      <c r="B194" s="245"/>
      <c r="C194" s="246"/>
      <c r="D194" s="235" t="s">
        <v>177</v>
      </c>
      <c r="E194" s="247" t="s">
        <v>19</v>
      </c>
      <c r="F194" s="248" t="s">
        <v>179</v>
      </c>
      <c r="G194" s="246"/>
      <c r="H194" s="249">
        <v>4.0499999999999998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177</v>
      </c>
      <c r="AU194" s="255" t="s">
        <v>173</v>
      </c>
      <c r="AV194" s="14" t="s">
        <v>173</v>
      </c>
      <c r="AW194" s="14" t="s">
        <v>31</v>
      </c>
      <c r="AX194" s="14" t="s">
        <v>69</v>
      </c>
      <c r="AY194" s="255" t="s">
        <v>163</v>
      </c>
    </row>
    <row r="195" s="15" customFormat="1">
      <c r="A195" s="15"/>
      <c r="B195" s="256"/>
      <c r="C195" s="257"/>
      <c r="D195" s="235" t="s">
        <v>177</v>
      </c>
      <c r="E195" s="258" t="s">
        <v>19</v>
      </c>
      <c r="F195" s="259" t="s">
        <v>210</v>
      </c>
      <c r="G195" s="257"/>
      <c r="H195" s="260">
        <v>101.64999999999999</v>
      </c>
      <c r="I195" s="261"/>
      <c r="J195" s="257"/>
      <c r="K195" s="257"/>
      <c r="L195" s="262"/>
      <c r="M195" s="263"/>
      <c r="N195" s="264"/>
      <c r="O195" s="264"/>
      <c r="P195" s="264"/>
      <c r="Q195" s="264"/>
      <c r="R195" s="264"/>
      <c r="S195" s="264"/>
      <c r="T195" s="265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6" t="s">
        <v>177</v>
      </c>
      <c r="AU195" s="266" t="s">
        <v>173</v>
      </c>
      <c r="AV195" s="15" t="s">
        <v>172</v>
      </c>
      <c r="AW195" s="15" t="s">
        <v>31</v>
      </c>
      <c r="AX195" s="15" t="s">
        <v>69</v>
      </c>
      <c r="AY195" s="266" t="s">
        <v>163</v>
      </c>
    </row>
    <row r="196" s="13" customFormat="1">
      <c r="A196" s="13"/>
      <c r="B196" s="233"/>
      <c r="C196" s="234"/>
      <c r="D196" s="235" t="s">
        <v>177</v>
      </c>
      <c r="E196" s="236" t="s">
        <v>19</v>
      </c>
      <c r="F196" s="237" t="s">
        <v>1835</v>
      </c>
      <c r="G196" s="234"/>
      <c r="H196" s="238">
        <v>103.68300000000001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177</v>
      </c>
      <c r="AU196" s="244" t="s">
        <v>173</v>
      </c>
      <c r="AV196" s="13" t="s">
        <v>78</v>
      </c>
      <c r="AW196" s="13" t="s">
        <v>31</v>
      </c>
      <c r="AX196" s="13" t="s">
        <v>76</v>
      </c>
      <c r="AY196" s="244" t="s">
        <v>163</v>
      </c>
    </row>
    <row r="197" s="2" customFormat="1" ht="16.5" customHeight="1">
      <c r="A197" s="40"/>
      <c r="B197" s="41"/>
      <c r="C197" s="267" t="s">
        <v>192</v>
      </c>
      <c r="D197" s="267" t="s">
        <v>212</v>
      </c>
      <c r="E197" s="268" t="s">
        <v>1836</v>
      </c>
      <c r="F197" s="269" t="s">
        <v>1837</v>
      </c>
      <c r="G197" s="270" t="s">
        <v>236</v>
      </c>
      <c r="H197" s="271">
        <v>11.321999999999999</v>
      </c>
      <c r="I197" s="272"/>
      <c r="J197" s="273">
        <f>ROUND(I197*H197,2)</f>
        <v>0</v>
      </c>
      <c r="K197" s="269" t="s">
        <v>171</v>
      </c>
      <c r="L197" s="274"/>
      <c r="M197" s="275" t="s">
        <v>19</v>
      </c>
      <c r="N197" s="276" t="s">
        <v>42</v>
      </c>
      <c r="O197" s="87"/>
      <c r="P197" s="224">
        <f>O197*H197</f>
        <v>0</v>
      </c>
      <c r="Q197" s="224">
        <v>0.13100000000000001</v>
      </c>
      <c r="R197" s="224">
        <f>Q197*H197</f>
        <v>1.483182</v>
      </c>
      <c r="S197" s="224">
        <v>0</v>
      </c>
      <c r="T197" s="225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26" t="s">
        <v>215</v>
      </c>
      <c r="AT197" s="226" t="s">
        <v>212</v>
      </c>
      <c r="AU197" s="226" t="s">
        <v>173</v>
      </c>
      <c r="AY197" s="19" t="s">
        <v>163</v>
      </c>
      <c r="BE197" s="227">
        <f>IF(N197="základní",J197,0)</f>
        <v>0</v>
      </c>
      <c r="BF197" s="227">
        <f>IF(N197="snížená",J197,0)</f>
        <v>0</v>
      </c>
      <c r="BG197" s="227">
        <f>IF(N197="zákl. přenesená",J197,0)</f>
        <v>0</v>
      </c>
      <c r="BH197" s="227">
        <f>IF(N197="sníž. přenesená",J197,0)</f>
        <v>0</v>
      </c>
      <c r="BI197" s="227">
        <f>IF(N197="nulová",J197,0)</f>
        <v>0</v>
      </c>
      <c r="BJ197" s="19" t="s">
        <v>172</v>
      </c>
      <c r="BK197" s="227">
        <f>ROUND(I197*H197,2)</f>
        <v>0</v>
      </c>
      <c r="BL197" s="19" t="s">
        <v>172</v>
      </c>
      <c r="BM197" s="226" t="s">
        <v>1838</v>
      </c>
    </row>
    <row r="198" s="13" customFormat="1">
      <c r="A198" s="13"/>
      <c r="B198" s="233"/>
      <c r="C198" s="234"/>
      <c r="D198" s="235" t="s">
        <v>177</v>
      </c>
      <c r="E198" s="236" t="s">
        <v>19</v>
      </c>
      <c r="F198" s="237" t="s">
        <v>1839</v>
      </c>
      <c r="G198" s="234"/>
      <c r="H198" s="238">
        <v>11.1</v>
      </c>
      <c r="I198" s="239"/>
      <c r="J198" s="234"/>
      <c r="K198" s="234"/>
      <c r="L198" s="240"/>
      <c r="M198" s="241"/>
      <c r="N198" s="242"/>
      <c r="O198" s="242"/>
      <c r="P198" s="242"/>
      <c r="Q198" s="242"/>
      <c r="R198" s="242"/>
      <c r="S198" s="242"/>
      <c r="T198" s="24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4" t="s">
        <v>177</v>
      </c>
      <c r="AU198" s="244" t="s">
        <v>173</v>
      </c>
      <c r="AV198" s="13" t="s">
        <v>78</v>
      </c>
      <c r="AW198" s="13" t="s">
        <v>31</v>
      </c>
      <c r="AX198" s="13" t="s">
        <v>69</v>
      </c>
      <c r="AY198" s="244" t="s">
        <v>163</v>
      </c>
    </row>
    <row r="199" s="14" customFormat="1">
      <c r="A199" s="14"/>
      <c r="B199" s="245"/>
      <c r="C199" s="246"/>
      <c r="D199" s="235" t="s">
        <v>177</v>
      </c>
      <c r="E199" s="247" t="s">
        <v>19</v>
      </c>
      <c r="F199" s="248" t="s">
        <v>179</v>
      </c>
      <c r="G199" s="246"/>
      <c r="H199" s="249">
        <v>11.1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177</v>
      </c>
      <c r="AU199" s="255" t="s">
        <v>173</v>
      </c>
      <c r="AV199" s="14" t="s">
        <v>173</v>
      </c>
      <c r="AW199" s="14" t="s">
        <v>31</v>
      </c>
      <c r="AX199" s="14" t="s">
        <v>69</v>
      </c>
      <c r="AY199" s="255" t="s">
        <v>163</v>
      </c>
    </row>
    <row r="200" s="13" customFormat="1">
      <c r="A200" s="13"/>
      <c r="B200" s="233"/>
      <c r="C200" s="234"/>
      <c r="D200" s="235" t="s">
        <v>177</v>
      </c>
      <c r="E200" s="236" t="s">
        <v>19</v>
      </c>
      <c r="F200" s="237" t="s">
        <v>1840</v>
      </c>
      <c r="G200" s="234"/>
      <c r="H200" s="238">
        <v>11.321999999999999</v>
      </c>
      <c r="I200" s="239"/>
      <c r="J200" s="234"/>
      <c r="K200" s="234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177</v>
      </c>
      <c r="AU200" s="244" t="s">
        <v>173</v>
      </c>
      <c r="AV200" s="13" t="s">
        <v>78</v>
      </c>
      <c r="AW200" s="13" t="s">
        <v>31</v>
      </c>
      <c r="AX200" s="13" t="s">
        <v>76</v>
      </c>
      <c r="AY200" s="244" t="s">
        <v>163</v>
      </c>
    </row>
    <row r="201" s="12" customFormat="1" ht="22.8" customHeight="1">
      <c r="A201" s="12"/>
      <c r="B201" s="199"/>
      <c r="C201" s="200"/>
      <c r="D201" s="201" t="s">
        <v>68</v>
      </c>
      <c r="E201" s="213" t="s">
        <v>186</v>
      </c>
      <c r="F201" s="213" t="s">
        <v>348</v>
      </c>
      <c r="G201" s="200"/>
      <c r="H201" s="200"/>
      <c r="I201" s="203"/>
      <c r="J201" s="214">
        <f>BK201</f>
        <v>0</v>
      </c>
      <c r="K201" s="200"/>
      <c r="L201" s="205"/>
      <c r="M201" s="206"/>
      <c r="N201" s="207"/>
      <c r="O201" s="207"/>
      <c r="P201" s="208">
        <f>P202</f>
        <v>0</v>
      </c>
      <c r="Q201" s="207"/>
      <c r="R201" s="208">
        <f>R202</f>
        <v>1.41449</v>
      </c>
      <c r="S201" s="207"/>
      <c r="T201" s="209">
        <f>T202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10" t="s">
        <v>76</v>
      </c>
      <c r="AT201" s="211" t="s">
        <v>68</v>
      </c>
      <c r="AU201" s="211" t="s">
        <v>76</v>
      </c>
      <c r="AY201" s="210" t="s">
        <v>163</v>
      </c>
      <c r="BK201" s="212">
        <f>BK202</f>
        <v>0</v>
      </c>
    </row>
    <row r="202" s="12" customFormat="1" ht="20.88" customHeight="1">
      <c r="A202" s="12"/>
      <c r="B202" s="199"/>
      <c r="C202" s="200"/>
      <c r="D202" s="201" t="s">
        <v>68</v>
      </c>
      <c r="E202" s="213" t="s">
        <v>473</v>
      </c>
      <c r="F202" s="213" t="s">
        <v>474</v>
      </c>
      <c r="G202" s="200"/>
      <c r="H202" s="200"/>
      <c r="I202" s="203"/>
      <c r="J202" s="214">
        <f>BK202</f>
        <v>0</v>
      </c>
      <c r="K202" s="200"/>
      <c r="L202" s="205"/>
      <c r="M202" s="206"/>
      <c r="N202" s="207"/>
      <c r="O202" s="207"/>
      <c r="P202" s="208">
        <f>SUM(P203:P207)</f>
        <v>0</v>
      </c>
      <c r="Q202" s="207"/>
      <c r="R202" s="208">
        <f>SUM(R203:R207)</f>
        <v>1.41449</v>
      </c>
      <c r="S202" s="207"/>
      <c r="T202" s="209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0" t="s">
        <v>76</v>
      </c>
      <c r="AT202" s="211" t="s">
        <v>68</v>
      </c>
      <c r="AU202" s="211" t="s">
        <v>78</v>
      </c>
      <c r="AY202" s="210" t="s">
        <v>163</v>
      </c>
      <c r="BK202" s="212">
        <f>SUM(BK203:BK207)</f>
        <v>0</v>
      </c>
    </row>
    <row r="203" s="2" customFormat="1" ht="16.5" customHeight="1">
      <c r="A203" s="40"/>
      <c r="B203" s="41"/>
      <c r="C203" s="215" t="s">
        <v>292</v>
      </c>
      <c r="D203" s="215" t="s">
        <v>167</v>
      </c>
      <c r="E203" s="216" t="s">
        <v>1841</v>
      </c>
      <c r="F203" s="217" t="s">
        <v>1842</v>
      </c>
      <c r="G203" s="218" t="s">
        <v>236</v>
      </c>
      <c r="H203" s="219">
        <v>7.7000000000000002</v>
      </c>
      <c r="I203" s="220"/>
      <c r="J203" s="221">
        <f>ROUND(I203*H203,2)</f>
        <v>0</v>
      </c>
      <c r="K203" s="217" t="s">
        <v>171</v>
      </c>
      <c r="L203" s="46"/>
      <c r="M203" s="222" t="s">
        <v>19</v>
      </c>
      <c r="N203" s="223" t="s">
        <v>42</v>
      </c>
      <c r="O203" s="87"/>
      <c r="P203" s="224">
        <f>O203*H203</f>
        <v>0</v>
      </c>
      <c r="Q203" s="224">
        <v>0.1837</v>
      </c>
      <c r="R203" s="224">
        <f>Q203*H203</f>
        <v>1.41449</v>
      </c>
      <c r="S203" s="224">
        <v>0</v>
      </c>
      <c r="T203" s="225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26" t="s">
        <v>172</v>
      </c>
      <c r="AT203" s="226" t="s">
        <v>167</v>
      </c>
      <c r="AU203" s="226" t="s">
        <v>173</v>
      </c>
      <c r="AY203" s="19" t="s">
        <v>163</v>
      </c>
      <c r="BE203" s="227">
        <f>IF(N203="základní",J203,0)</f>
        <v>0</v>
      </c>
      <c r="BF203" s="227">
        <f>IF(N203="snížená",J203,0)</f>
        <v>0</v>
      </c>
      <c r="BG203" s="227">
        <f>IF(N203="zákl. přenesená",J203,0)</f>
        <v>0</v>
      </c>
      <c r="BH203" s="227">
        <f>IF(N203="sníž. přenesená",J203,0)</f>
        <v>0</v>
      </c>
      <c r="BI203" s="227">
        <f>IF(N203="nulová",J203,0)</f>
        <v>0</v>
      </c>
      <c r="BJ203" s="19" t="s">
        <v>172</v>
      </c>
      <c r="BK203" s="227">
        <f>ROUND(I203*H203,2)</f>
        <v>0</v>
      </c>
      <c r="BL203" s="19" t="s">
        <v>172</v>
      </c>
      <c r="BM203" s="226" t="s">
        <v>1843</v>
      </c>
    </row>
    <row r="204" s="2" customFormat="1">
      <c r="A204" s="40"/>
      <c r="B204" s="41"/>
      <c r="C204" s="42"/>
      <c r="D204" s="228" t="s">
        <v>175</v>
      </c>
      <c r="E204" s="42"/>
      <c r="F204" s="229" t="s">
        <v>1844</v>
      </c>
      <c r="G204" s="42"/>
      <c r="H204" s="42"/>
      <c r="I204" s="230"/>
      <c r="J204" s="42"/>
      <c r="K204" s="42"/>
      <c r="L204" s="46"/>
      <c r="M204" s="231"/>
      <c r="N204" s="232"/>
      <c r="O204" s="87"/>
      <c r="P204" s="87"/>
      <c r="Q204" s="87"/>
      <c r="R204" s="87"/>
      <c r="S204" s="87"/>
      <c r="T204" s="88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175</v>
      </c>
      <c r="AU204" s="19" t="s">
        <v>173</v>
      </c>
    </row>
    <row r="205" s="13" customFormat="1">
      <c r="A205" s="13"/>
      <c r="B205" s="233"/>
      <c r="C205" s="234"/>
      <c r="D205" s="235" t="s">
        <v>177</v>
      </c>
      <c r="E205" s="236" t="s">
        <v>19</v>
      </c>
      <c r="F205" s="237" t="s">
        <v>1845</v>
      </c>
      <c r="G205" s="234"/>
      <c r="H205" s="238">
        <v>7.7000000000000002</v>
      </c>
      <c r="I205" s="239"/>
      <c r="J205" s="234"/>
      <c r="K205" s="234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177</v>
      </c>
      <c r="AU205" s="244" t="s">
        <v>173</v>
      </c>
      <c r="AV205" s="13" t="s">
        <v>78</v>
      </c>
      <c r="AW205" s="13" t="s">
        <v>31</v>
      </c>
      <c r="AX205" s="13" t="s">
        <v>69</v>
      </c>
      <c r="AY205" s="244" t="s">
        <v>163</v>
      </c>
    </row>
    <row r="206" s="14" customFormat="1">
      <c r="A206" s="14"/>
      <c r="B206" s="245"/>
      <c r="C206" s="246"/>
      <c r="D206" s="235" t="s">
        <v>177</v>
      </c>
      <c r="E206" s="247" t="s">
        <v>19</v>
      </c>
      <c r="F206" s="248" t="s">
        <v>179</v>
      </c>
      <c r="G206" s="246"/>
      <c r="H206" s="249">
        <v>7.7000000000000002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177</v>
      </c>
      <c r="AU206" s="255" t="s">
        <v>173</v>
      </c>
      <c r="AV206" s="14" t="s">
        <v>173</v>
      </c>
      <c r="AW206" s="14" t="s">
        <v>31</v>
      </c>
      <c r="AX206" s="14" t="s">
        <v>69</v>
      </c>
      <c r="AY206" s="255" t="s">
        <v>163</v>
      </c>
    </row>
    <row r="207" s="15" customFormat="1">
      <c r="A207" s="15"/>
      <c r="B207" s="256"/>
      <c r="C207" s="257"/>
      <c r="D207" s="235" t="s">
        <v>177</v>
      </c>
      <c r="E207" s="258" t="s">
        <v>19</v>
      </c>
      <c r="F207" s="259" t="s">
        <v>210</v>
      </c>
      <c r="G207" s="257"/>
      <c r="H207" s="260">
        <v>7.7000000000000002</v>
      </c>
      <c r="I207" s="261"/>
      <c r="J207" s="257"/>
      <c r="K207" s="257"/>
      <c r="L207" s="262"/>
      <c r="M207" s="263"/>
      <c r="N207" s="264"/>
      <c r="O207" s="264"/>
      <c r="P207" s="264"/>
      <c r="Q207" s="264"/>
      <c r="R207" s="264"/>
      <c r="S207" s="264"/>
      <c r="T207" s="265"/>
      <c r="U207" s="15"/>
      <c r="V207" s="15"/>
      <c r="W207" s="15"/>
      <c r="X207" s="15"/>
      <c r="Y207" s="15"/>
      <c r="Z207" s="15"/>
      <c r="AA207" s="15"/>
      <c r="AB207" s="15"/>
      <c r="AC207" s="15"/>
      <c r="AD207" s="15"/>
      <c r="AE207" s="15"/>
      <c r="AT207" s="266" t="s">
        <v>177</v>
      </c>
      <c r="AU207" s="266" t="s">
        <v>173</v>
      </c>
      <c r="AV207" s="15" t="s">
        <v>172</v>
      </c>
      <c r="AW207" s="15" t="s">
        <v>31</v>
      </c>
      <c r="AX207" s="15" t="s">
        <v>76</v>
      </c>
      <c r="AY207" s="266" t="s">
        <v>163</v>
      </c>
    </row>
    <row r="208" s="12" customFormat="1" ht="22.8" customHeight="1">
      <c r="A208" s="12"/>
      <c r="B208" s="199"/>
      <c r="C208" s="200"/>
      <c r="D208" s="201" t="s">
        <v>68</v>
      </c>
      <c r="E208" s="213" t="s">
        <v>227</v>
      </c>
      <c r="F208" s="213" t="s">
        <v>483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P209</f>
        <v>0</v>
      </c>
      <c r="Q208" s="207"/>
      <c r="R208" s="208">
        <f>R209</f>
        <v>16.420111239999997</v>
      </c>
      <c r="S208" s="207"/>
      <c r="T208" s="209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76</v>
      </c>
      <c r="AT208" s="211" t="s">
        <v>68</v>
      </c>
      <c r="AU208" s="211" t="s">
        <v>76</v>
      </c>
      <c r="AY208" s="210" t="s">
        <v>163</v>
      </c>
      <c r="BK208" s="212">
        <f>BK209</f>
        <v>0</v>
      </c>
    </row>
    <row r="209" s="12" customFormat="1" ht="20.88" customHeight="1">
      <c r="A209" s="12"/>
      <c r="B209" s="199"/>
      <c r="C209" s="200"/>
      <c r="D209" s="201" t="s">
        <v>68</v>
      </c>
      <c r="E209" s="213" t="s">
        <v>740</v>
      </c>
      <c r="F209" s="213" t="s">
        <v>1846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SUM(P210:P243)</f>
        <v>0</v>
      </c>
      <c r="Q209" s="207"/>
      <c r="R209" s="208">
        <f>SUM(R210:R243)</f>
        <v>16.420111239999997</v>
      </c>
      <c r="S209" s="207"/>
      <c r="T209" s="209">
        <f>SUM(T210:T243)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76</v>
      </c>
      <c r="AT209" s="211" t="s">
        <v>68</v>
      </c>
      <c r="AU209" s="211" t="s">
        <v>78</v>
      </c>
      <c r="AY209" s="210" t="s">
        <v>163</v>
      </c>
      <c r="BK209" s="212">
        <f>SUM(BK210:BK243)</f>
        <v>0</v>
      </c>
    </row>
    <row r="210" s="2" customFormat="1" ht="24.15" customHeight="1">
      <c r="A210" s="40"/>
      <c r="B210" s="41"/>
      <c r="C210" s="215" t="s">
        <v>297</v>
      </c>
      <c r="D210" s="215" t="s">
        <v>167</v>
      </c>
      <c r="E210" s="216" t="s">
        <v>1847</v>
      </c>
      <c r="F210" s="217" t="s">
        <v>1848</v>
      </c>
      <c r="G210" s="218" t="s">
        <v>320</v>
      </c>
      <c r="H210" s="219">
        <v>2</v>
      </c>
      <c r="I210" s="220"/>
      <c r="J210" s="221">
        <f>ROUND(I210*H210,2)</f>
        <v>0</v>
      </c>
      <c r="K210" s="217" t="s">
        <v>171</v>
      </c>
      <c r="L210" s="46"/>
      <c r="M210" s="222" t="s">
        <v>19</v>
      </c>
      <c r="N210" s="223" t="s">
        <v>42</v>
      </c>
      <c r="O210" s="87"/>
      <c r="P210" s="224">
        <f>O210*H210</f>
        <v>0</v>
      </c>
      <c r="Q210" s="224">
        <v>0.15539952000000001</v>
      </c>
      <c r="R210" s="224">
        <f>Q210*H210</f>
        <v>0.31079904000000003</v>
      </c>
      <c r="S210" s="224">
        <v>0</v>
      </c>
      <c r="T210" s="225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26" t="s">
        <v>172</v>
      </c>
      <c r="AT210" s="226" t="s">
        <v>167</v>
      </c>
      <c r="AU210" s="226" t="s">
        <v>173</v>
      </c>
      <c r="AY210" s="19" t="s">
        <v>163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19" t="s">
        <v>172</v>
      </c>
      <c r="BK210" s="227">
        <f>ROUND(I210*H210,2)</f>
        <v>0</v>
      </c>
      <c r="BL210" s="19" t="s">
        <v>172</v>
      </c>
      <c r="BM210" s="226" t="s">
        <v>1849</v>
      </c>
    </row>
    <row r="211" s="2" customFormat="1">
      <c r="A211" s="40"/>
      <c r="B211" s="41"/>
      <c r="C211" s="42"/>
      <c r="D211" s="228" t="s">
        <v>175</v>
      </c>
      <c r="E211" s="42"/>
      <c r="F211" s="229" t="s">
        <v>1850</v>
      </c>
      <c r="G211" s="42"/>
      <c r="H211" s="42"/>
      <c r="I211" s="230"/>
      <c r="J211" s="42"/>
      <c r="K211" s="42"/>
      <c r="L211" s="46"/>
      <c r="M211" s="231"/>
      <c r="N211" s="232"/>
      <c r="O211" s="87"/>
      <c r="P211" s="87"/>
      <c r="Q211" s="87"/>
      <c r="R211" s="87"/>
      <c r="S211" s="87"/>
      <c r="T211" s="88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175</v>
      </c>
      <c r="AU211" s="19" t="s">
        <v>173</v>
      </c>
    </row>
    <row r="212" s="13" customFormat="1">
      <c r="A212" s="13"/>
      <c r="B212" s="233"/>
      <c r="C212" s="234"/>
      <c r="D212" s="235" t="s">
        <v>177</v>
      </c>
      <c r="E212" s="236" t="s">
        <v>19</v>
      </c>
      <c r="F212" s="237" t="s">
        <v>1851</v>
      </c>
      <c r="G212" s="234"/>
      <c r="H212" s="238">
        <v>2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177</v>
      </c>
      <c r="AU212" s="244" t="s">
        <v>173</v>
      </c>
      <c r="AV212" s="13" t="s">
        <v>78</v>
      </c>
      <c r="AW212" s="13" t="s">
        <v>31</v>
      </c>
      <c r="AX212" s="13" t="s">
        <v>69</v>
      </c>
      <c r="AY212" s="244" t="s">
        <v>163</v>
      </c>
    </row>
    <row r="213" s="14" customFormat="1">
      <c r="A213" s="14"/>
      <c r="B213" s="245"/>
      <c r="C213" s="246"/>
      <c r="D213" s="235" t="s">
        <v>177</v>
      </c>
      <c r="E213" s="247" t="s">
        <v>19</v>
      </c>
      <c r="F213" s="248" t="s">
        <v>179</v>
      </c>
      <c r="G213" s="246"/>
      <c r="H213" s="249">
        <v>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177</v>
      </c>
      <c r="AU213" s="255" t="s">
        <v>173</v>
      </c>
      <c r="AV213" s="14" t="s">
        <v>173</v>
      </c>
      <c r="AW213" s="14" t="s">
        <v>31</v>
      </c>
      <c r="AX213" s="14" t="s">
        <v>76</v>
      </c>
      <c r="AY213" s="255" t="s">
        <v>163</v>
      </c>
    </row>
    <row r="214" s="2" customFormat="1" ht="16.5" customHeight="1">
      <c r="A214" s="40"/>
      <c r="B214" s="41"/>
      <c r="C214" s="267" t="s">
        <v>303</v>
      </c>
      <c r="D214" s="267" t="s">
        <v>212</v>
      </c>
      <c r="E214" s="268" t="s">
        <v>1852</v>
      </c>
      <c r="F214" s="269" t="s">
        <v>1853</v>
      </c>
      <c r="G214" s="270" t="s">
        <v>320</v>
      </c>
      <c r="H214" s="271">
        <v>2</v>
      </c>
      <c r="I214" s="272"/>
      <c r="J214" s="273">
        <f>ROUND(I214*H214,2)</f>
        <v>0</v>
      </c>
      <c r="K214" s="269" t="s">
        <v>171</v>
      </c>
      <c r="L214" s="274"/>
      <c r="M214" s="275" t="s">
        <v>19</v>
      </c>
      <c r="N214" s="276" t="s">
        <v>42</v>
      </c>
      <c r="O214" s="87"/>
      <c r="P214" s="224">
        <f>O214*H214</f>
        <v>0</v>
      </c>
      <c r="Q214" s="224">
        <v>0.048300000000000003</v>
      </c>
      <c r="R214" s="224">
        <f>Q214*H214</f>
        <v>0.096600000000000005</v>
      </c>
      <c r="S214" s="224">
        <v>0</v>
      </c>
      <c r="T214" s="225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26" t="s">
        <v>215</v>
      </c>
      <c r="AT214" s="226" t="s">
        <v>212</v>
      </c>
      <c r="AU214" s="226" t="s">
        <v>173</v>
      </c>
      <c r="AY214" s="19" t="s">
        <v>163</v>
      </c>
      <c r="BE214" s="227">
        <f>IF(N214="základní",J214,0)</f>
        <v>0</v>
      </c>
      <c r="BF214" s="227">
        <f>IF(N214="snížená",J214,0)</f>
        <v>0</v>
      </c>
      <c r="BG214" s="227">
        <f>IF(N214="zákl. přenesená",J214,0)</f>
        <v>0</v>
      </c>
      <c r="BH214" s="227">
        <f>IF(N214="sníž. přenesená",J214,0)</f>
        <v>0</v>
      </c>
      <c r="BI214" s="227">
        <f>IF(N214="nulová",J214,0)</f>
        <v>0</v>
      </c>
      <c r="BJ214" s="19" t="s">
        <v>172</v>
      </c>
      <c r="BK214" s="227">
        <f>ROUND(I214*H214,2)</f>
        <v>0</v>
      </c>
      <c r="BL214" s="19" t="s">
        <v>172</v>
      </c>
      <c r="BM214" s="226" t="s">
        <v>1854</v>
      </c>
    </row>
    <row r="215" s="13" customFormat="1">
      <c r="A215" s="13"/>
      <c r="B215" s="233"/>
      <c r="C215" s="234"/>
      <c r="D215" s="235" t="s">
        <v>177</v>
      </c>
      <c r="E215" s="236" t="s">
        <v>19</v>
      </c>
      <c r="F215" s="237" t="s">
        <v>78</v>
      </c>
      <c r="G215" s="234"/>
      <c r="H215" s="238">
        <v>2</v>
      </c>
      <c r="I215" s="239"/>
      <c r="J215" s="234"/>
      <c r="K215" s="234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177</v>
      </c>
      <c r="AU215" s="244" t="s">
        <v>173</v>
      </c>
      <c r="AV215" s="13" t="s">
        <v>78</v>
      </c>
      <c r="AW215" s="13" t="s">
        <v>31</v>
      </c>
      <c r="AX215" s="13" t="s">
        <v>76</v>
      </c>
      <c r="AY215" s="244" t="s">
        <v>163</v>
      </c>
    </row>
    <row r="216" s="2" customFormat="1" ht="24.15" customHeight="1">
      <c r="A216" s="40"/>
      <c r="B216" s="41"/>
      <c r="C216" s="215" t="s">
        <v>7</v>
      </c>
      <c r="D216" s="215" t="s">
        <v>167</v>
      </c>
      <c r="E216" s="216" t="s">
        <v>1855</v>
      </c>
      <c r="F216" s="217" t="s">
        <v>1856</v>
      </c>
      <c r="G216" s="218" t="s">
        <v>320</v>
      </c>
      <c r="H216" s="219">
        <v>94.5</v>
      </c>
      <c r="I216" s="220"/>
      <c r="J216" s="221">
        <f>ROUND(I216*H216,2)</f>
        <v>0</v>
      </c>
      <c r="K216" s="217" t="s">
        <v>171</v>
      </c>
      <c r="L216" s="46"/>
      <c r="M216" s="222" t="s">
        <v>19</v>
      </c>
      <c r="N216" s="223" t="s">
        <v>42</v>
      </c>
      <c r="O216" s="87"/>
      <c r="P216" s="224">
        <f>O216*H216</f>
        <v>0</v>
      </c>
      <c r="Q216" s="224">
        <v>0.12949959999999999</v>
      </c>
      <c r="R216" s="224">
        <f>Q216*H216</f>
        <v>12.237712199999999</v>
      </c>
      <c r="S216" s="224">
        <v>0</v>
      </c>
      <c r="T216" s="225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26" t="s">
        <v>172</v>
      </c>
      <c r="AT216" s="226" t="s">
        <v>167</v>
      </c>
      <c r="AU216" s="226" t="s">
        <v>173</v>
      </c>
      <c r="AY216" s="19" t="s">
        <v>163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19" t="s">
        <v>172</v>
      </c>
      <c r="BK216" s="227">
        <f>ROUND(I216*H216,2)</f>
        <v>0</v>
      </c>
      <c r="BL216" s="19" t="s">
        <v>172</v>
      </c>
      <c r="BM216" s="226" t="s">
        <v>1857</v>
      </c>
    </row>
    <row r="217" s="2" customFormat="1">
      <c r="A217" s="40"/>
      <c r="B217" s="41"/>
      <c r="C217" s="42"/>
      <c r="D217" s="228" t="s">
        <v>175</v>
      </c>
      <c r="E217" s="42"/>
      <c r="F217" s="229" t="s">
        <v>1858</v>
      </c>
      <c r="G217" s="42"/>
      <c r="H217" s="42"/>
      <c r="I217" s="230"/>
      <c r="J217" s="42"/>
      <c r="K217" s="42"/>
      <c r="L217" s="46"/>
      <c r="M217" s="231"/>
      <c r="N217" s="232"/>
      <c r="O217" s="87"/>
      <c r="P217" s="87"/>
      <c r="Q217" s="87"/>
      <c r="R217" s="87"/>
      <c r="S217" s="87"/>
      <c r="T217" s="88"/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T217" s="19" t="s">
        <v>175</v>
      </c>
      <c r="AU217" s="19" t="s">
        <v>173</v>
      </c>
    </row>
    <row r="218" s="16" customFormat="1">
      <c r="A218" s="16"/>
      <c r="B218" s="277"/>
      <c r="C218" s="278"/>
      <c r="D218" s="235" t="s">
        <v>177</v>
      </c>
      <c r="E218" s="279" t="s">
        <v>19</v>
      </c>
      <c r="F218" s="280" t="s">
        <v>1859</v>
      </c>
      <c r="G218" s="278"/>
      <c r="H218" s="279" t="s">
        <v>19</v>
      </c>
      <c r="I218" s="281"/>
      <c r="J218" s="278"/>
      <c r="K218" s="278"/>
      <c r="L218" s="282"/>
      <c r="M218" s="283"/>
      <c r="N218" s="284"/>
      <c r="O218" s="284"/>
      <c r="P218" s="284"/>
      <c r="Q218" s="284"/>
      <c r="R218" s="284"/>
      <c r="S218" s="284"/>
      <c r="T218" s="285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86" t="s">
        <v>177</v>
      </c>
      <c r="AU218" s="286" t="s">
        <v>173</v>
      </c>
      <c r="AV218" s="16" t="s">
        <v>76</v>
      </c>
      <c r="AW218" s="16" t="s">
        <v>31</v>
      </c>
      <c r="AX218" s="16" t="s">
        <v>69</v>
      </c>
      <c r="AY218" s="286" t="s">
        <v>163</v>
      </c>
    </row>
    <row r="219" s="13" customFormat="1">
      <c r="A219" s="13"/>
      <c r="B219" s="233"/>
      <c r="C219" s="234"/>
      <c r="D219" s="235" t="s">
        <v>177</v>
      </c>
      <c r="E219" s="236" t="s">
        <v>19</v>
      </c>
      <c r="F219" s="237" t="s">
        <v>1860</v>
      </c>
      <c r="G219" s="234"/>
      <c r="H219" s="238">
        <v>29.600000000000001</v>
      </c>
      <c r="I219" s="239"/>
      <c r="J219" s="234"/>
      <c r="K219" s="234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177</v>
      </c>
      <c r="AU219" s="244" t="s">
        <v>173</v>
      </c>
      <c r="AV219" s="13" t="s">
        <v>78</v>
      </c>
      <c r="AW219" s="13" t="s">
        <v>31</v>
      </c>
      <c r="AX219" s="13" t="s">
        <v>69</v>
      </c>
      <c r="AY219" s="244" t="s">
        <v>163</v>
      </c>
    </row>
    <row r="220" s="14" customFormat="1">
      <c r="A220" s="14"/>
      <c r="B220" s="245"/>
      <c r="C220" s="246"/>
      <c r="D220" s="235" t="s">
        <v>177</v>
      </c>
      <c r="E220" s="247" t="s">
        <v>19</v>
      </c>
      <c r="F220" s="248" t="s">
        <v>179</v>
      </c>
      <c r="G220" s="246"/>
      <c r="H220" s="249">
        <v>29.600000000000001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177</v>
      </c>
      <c r="AU220" s="255" t="s">
        <v>173</v>
      </c>
      <c r="AV220" s="14" t="s">
        <v>173</v>
      </c>
      <c r="AW220" s="14" t="s">
        <v>31</v>
      </c>
      <c r="AX220" s="14" t="s">
        <v>69</v>
      </c>
      <c r="AY220" s="255" t="s">
        <v>163</v>
      </c>
    </row>
    <row r="221" s="13" customFormat="1">
      <c r="A221" s="13"/>
      <c r="B221" s="233"/>
      <c r="C221" s="234"/>
      <c r="D221" s="235" t="s">
        <v>177</v>
      </c>
      <c r="E221" s="236" t="s">
        <v>19</v>
      </c>
      <c r="F221" s="237" t="s">
        <v>1861</v>
      </c>
      <c r="G221" s="234"/>
      <c r="H221" s="238">
        <v>7.7999999999999998</v>
      </c>
      <c r="I221" s="239"/>
      <c r="J221" s="234"/>
      <c r="K221" s="234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177</v>
      </c>
      <c r="AU221" s="244" t="s">
        <v>173</v>
      </c>
      <c r="AV221" s="13" t="s">
        <v>78</v>
      </c>
      <c r="AW221" s="13" t="s">
        <v>31</v>
      </c>
      <c r="AX221" s="13" t="s">
        <v>69</v>
      </c>
      <c r="AY221" s="244" t="s">
        <v>163</v>
      </c>
    </row>
    <row r="222" s="14" customFormat="1">
      <c r="A222" s="14"/>
      <c r="B222" s="245"/>
      <c r="C222" s="246"/>
      <c r="D222" s="235" t="s">
        <v>177</v>
      </c>
      <c r="E222" s="247" t="s">
        <v>19</v>
      </c>
      <c r="F222" s="248" t="s">
        <v>179</v>
      </c>
      <c r="G222" s="246"/>
      <c r="H222" s="249">
        <v>7.7999999999999998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177</v>
      </c>
      <c r="AU222" s="255" t="s">
        <v>173</v>
      </c>
      <c r="AV222" s="14" t="s">
        <v>173</v>
      </c>
      <c r="AW222" s="14" t="s">
        <v>31</v>
      </c>
      <c r="AX222" s="14" t="s">
        <v>69</v>
      </c>
      <c r="AY222" s="255" t="s">
        <v>163</v>
      </c>
    </row>
    <row r="223" s="13" customFormat="1">
      <c r="A223" s="13"/>
      <c r="B223" s="233"/>
      <c r="C223" s="234"/>
      <c r="D223" s="235" t="s">
        <v>177</v>
      </c>
      <c r="E223" s="236" t="s">
        <v>19</v>
      </c>
      <c r="F223" s="237" t="s">
        <v>1862</v>
      </c>
      <c r="G223" s="234"/>
      <c r="H223" s="238">
        <v>48.899999999999999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177</v>
      </c>
      <c r="AU223" s="244" t="s">
        <v>173</v>
      </c>
      <c r="AV223" s="13" t="s">
        <v>78</v>
      </c>
      <c r="AW223" s="13" t="s">
        <v>31</v>
      </c>
      <c r="AX223" s="13" t="s">
        <v>69</v>
      </c>
      <c r="AY223" s="244" t="s">
        <v>163</v>
      </c>
    </row>
    <row r="224" s="14" customFormat="1">
      <c r="A224" s="14"/>
      <c r="B224" s="245"/>
      <c r="C224" s="246"/>
      <c r="D224" s="235" t="s">
        <v>177</v>
      </c>
      <c r="E224" s="247" t="s">
        <v>19</v>
      </c>
      <c r="F224" s="248" t="s">
        <v>179</v>
      </c>
      <c r="G224" s="246"/>
      <c r="H224" s="249">
        <v>48.899999999999999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177</v>
      </c>
      <c r="AU224" s="255" t="s">
        <v>173</v>
      </c>
      <c r="AV224" s="14" t="s">
        <v>173</v>
      </c>
      <c r="AW224" s="14" t="s">
        <v>31</v>
      </c>
      <c r="AX224" s="14" t="s">
        <v>69</v>
      </c>
      <c r="AY224" s="255" t="s">
        <v>163</v>
      </c>
    </row>
    <row r="225" s="13" customFormat="1">
      <c r="A225" s="13"/>
      <c r="B225" s="233"/>
      <c r="C225" s="234"/>
      <c r="D225" s="235" t="s">
        <v>177</v>
      </c>
      <c r="E225" s="236" t="s">
        <v>19</v>
      </c>
      <c r="F225" s="237" t="s">
        <v>1863</v>
      </c>
      <c r="G225" s="234"/>
      <c r="H225" s="238">
        <v>8.1999999999999993</v>
      </c>
      <c r="I225" s="239"/>
      <c r="J225" s="234"/>
      <c r="K225" s="234"/>
      <c r="L225" s="240"/>
      <c r="M225" s="241"/>
      <c r="N225" s="242"/>
      <c r="O225" s="242"/>
      <c r="P225" s="242"/>
      <c r="Q225" s="242"/>
      <c r="R225" s="242"/>
      <c r="S225" s="242"/>
      <c r="T225" s="243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4" t="s">
        <v>177</v>
      </c>
      <c r="AU225" s="244" t="s">
        <v>173</v>
      </c>
      <c r="AV225" s="13" t="s">
        <v>78</v>
      </c>
      <c r="AW225" s="13" t="s">
        <v>31</v>
      </c>
      <c r="AX225" s="13" t="s">
        <v>69</v>
      </c>
      <c r="AY225" s="244" t="s">
        <v>163</v>
      </c>
    </row>
    <row r="226" s="14" customFormat="1">
      <c r="A226" s="14"/>
      <c r="B226" s="245"/>
      <c r="C226" s="246"/>
      <c r="D226" s="235" t="s">
        <v>177</v>
      </c>
      <c r="E226" s="247" t="s">
        <v>19</v>
      </c>
      <c r="F226" s="248" t="s">
        <v>179</v>
      </c>
      <c r="G226" s="246"/>
      <c r="H226" s="249">
        <v>8.1999999999999993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177</v>
      </c>
      <c r="AU226" s="255" t="s">
        <v>173</v>
      </c>
      <c r="AV226" s="14" t="s">
        <v>173</v>
      </c>
      <c r="AW226" s="14" t="s">
        <v>31</v>
      </c>
      <c r="AX226" s="14" t="s">
        <v>69</v>
      </c>
      <c r="AY226" s="255" t="s">
        <v>163</v>
      </c>
    </row>
    <row r="227" s="15" customFormat="1">
      <c r="A227" s="15"/>
      <c r="B227" s="256"/>
      <c r="C227" s="257"/>
      <c r="D227" s="235" t="s">
        <v>177</v>
      </c>
      <c r="E227" s="258" t="s">
        <v>19</v>
      </c>
      <c r="F227" s="259" t="s">
        <v>210</v>
      </c>
      <c r="G227" s="257"/>
      <c r="H227" s="260">
        <v>94.5</v>
      </c>
      <c r="I227" s="261"/>
      <c r="J227" s="257"/>
      <c r="K227" s="257"/>
      <c r="L227" s="262"/>
      <c r="M227" s="263"/>
      <c r="N227" s="264"/>
      <c r="O227" s="264"/>
      <c r="P227" s="264"/>
      <c r="Q227" s="264"/>
      <c r="R227" s="264"/>
      <c r="S227" s="264"/>
      <c r="T227" s="265"/>
      <c r="U227" s="15"/>
      <c r="V227" s="15"/>
      <c r="W227" s="15"/>
      <c r="X227" s="15"/>
      <c r="Y227" s="15"/>
      <c r="Z227" s="15"/>
      <c r="AA227" s="15"/>
      <c r="AB227" s="15"/>
      <c r="AC227" s="15"/>
      <c r="AD227" s="15"/>
      <c r="AE227" s="15"/>
      <c r="AT227" s="266" t="s">
        <v>177</v>
      </c>
      <c r="AU227" s="266" t="s">
        <v>173</v>
      </c>
      <c r="AV227" s="15" t="s">
        <v>172</v>
      </c>
      <c r="AW227" s="15" t="s">
        <v>31</v>
      </c>
      <c r="AX227" s="15" t="s">
        <v>76</v>
      </c>
      <c r="AY227" s="266" t="s">
        <v>163</v>
      </c>
    </row>
    <row r="228" s="2" customFormat="1" ht="16.5" customHeight="1">
      <c r="A228" s="40"/>
      <c r="B228" s="41"/>
      <c r="C228" s="267" t="s">
        <v>317</v>
      </c>
      <c r="D228" s="267" t="s">
        <v>212</v>
      </c>
      <c r="E228" s="268" t="s">
        <v>1864</v>
      </c>
      <c r="F228" s="269" t="s">
        <v>1865</v>
      </c>
      <c r="G228" s="270" t="s">
        <v>320</v>
      </c>
      <c r="H228" s="271">
        <v>59</v>
      </c>
      <c r="I228" s="272"/>
      <c r="J228" s="273">
        <f>ROUND(I228*H228,2)</f>
        <v>0</v>
      </c>
      <c r="K228" s="269" t="s">
        <v>171</v>
      </c>
      <c r="L228" s="274"/>
      <c r="M228" s="275" t="s">
        <v>19</v>
      </c>
      <c r="N228" s="276" t="s">
        <v>42</v>
      </c>
      <c r="O228" s="87"/>
      <c r="P228" s="224">
        <f>O228*H228</f>
        <v>0</v>
      </c>
      <c r="Q228" s="224">
        <v>0.044999999999999998</v>
      </c>
      <c r="R228" s="224">
        <f>Q228*H228</f>
        <v>2.6549999999999998</v>
      </c>
      <c r="S228" s="224">
        <v>0</v>
      </c>
      <c r="T228" s="225">
        <f>S228*H228</f>
        <v>0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26" t="s">
        <v>215</v>
      </c>
      <c r="AT228" s="226" t="s">
        <v>212</v>
      </c>
      <c r="AU228" s="226" t="s">
        <v>173</v>
      </c>
      <c r="AY228" s="19" t="s">
        <v>163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19" t="s">
        <v>172</v>
      </c>
      <c r="BK228" s="227">
        <f>ROUND(I228*H228,2)</f>
        <v>0</v>
      </c>
      <c r="BL228" s="19" t="s">
        <v>172</v>
      </c>
      <c r="BM228" s="226" t="s">
        <v>1866</v>
      </c>
    </row>
    <row r="229" s="13" customFormat="1">
      <c r="A229" s="13"/>
      <c r="B229" s="233"/>
      <c r="C229" s="234"/>
      <c r="D229" s="235" t="s">
        <v>177</v>
      </c>
      <c r="E229" s="236" t="s">
        <v>19</v>
      </c>
      <c r="F229" s="237" t="s">
        <v>1861</v>
      </c>
      <c r="G229" s="234"/>
      <c r="H229" s="238">
        <v>7.7999999999999998</v>
      </c>
      <c r="I229" s="239"/>
      <c r="J229" s="234"/>
      <c r="K229" s="234"/>
      <c r="L229" s="240"/>
      <c r="M229" s="241"/>
      <c r="N229" s="242"/>
      <c r="O229" s="242"/>
      <c r="P229" s="242"/>
      <c r="Q229" s="242"/>
      <c r="R229" s="242"/>
      <c r="S229" s="242"/>
      <c r="T229" s="24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4" t="s">
        <v>177</v>
      </c>
      <c r="AU229" s="244" t="s">
        <v>173</v>
      </c>
      <c r="AV229" s="13" t="s">
        <v>78</v>
      </c>
      <c r="AW229" s="13" t="s">
        <v>31</v>
      </c>
      <c r="AX229" s="13" t="s">
        <v>69</v>
      </c>
      <c r="AY229" s="244" t="s">
        <v>163</v>
      </c>
    </row>
    <row r="230" s="14" customFormat="1">
      <c r="A230" s="14"/>
      <c r="B230" s="245"/>
      <c r="C230" s="246"/>
      <c r="D230" s="235" t="s">
        <v>177</v>
      </c>
      <c r="E230" s="247" t="s">
        <v>19</v>
      </c>
      <c r="F230" s="248" t="s">
        <v>179</v>
      </c>
      <c r="G230" s="246"/>
      <c r="H230" s="249">
        <v>7.7999999999999998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177</v>
      </c>
      <c r="AU230" s="255" t="s">
        <v>173</v>
      </c>
      <c r="AV230" s="14" t="s">
        <v>173</v>
      </c>
      <c r="AW230" s="14" t="s">
        <v>31</v>
      </c>
      <c r="AX230" s="14" t="s">
        <v>69</v>
      </c>
      <c r="AY230" s="255" t="s">
        <v>163</v>
      </c>
    </row>
    <row r="231" s="13" customFormat="1">
      <c r="A231" s="13"/>
      <c r="B231" s="233"/>
      <c r="C231" s="234"/>
      <c r="D231" s="235" t="s">
        <v>177</v>
      </c>
      <c r="E231" s="236" t="s">
        <v>19</v>
      </c>
      <c r="F231" s="237" t="s">
        <v>1862</v>
      </c>
      <c r="G231" s="234"/>
      <c r="H231" s="238">
        <v>48.899999999999999</v>
      </c>
      <c r="I231" s="239"/>
      <c r="J231" s="234"/>
      <c r="K231" s="234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177</v>
      </c>
      <c r="AU231" s="244" t="s">
        <v>173</v>
      </c>
      <c r="AV231" s="13" t="s">
        <v>78</v>
      </c>
      <c r="AW231" s="13" t="s">
        <v>31</v>
      </c>
      <c r="AX231" s="13" t="s">
        <v>69</v>
      </c>
      <c r="AY231" s="244" t="s">
        <v>163</v>
      </c>
    </row>
    <row r="232" s="14" customFormat="1">
      <c r="A232" s="14"/>
      <c r="B232" s="245"/>
      <c r="C232" s="246"/>
      <c r="D232" s="235" t="s">
        <v>177</v>
      </c>
      <c r="E232" s="247" t="s">
        <v>19</v>
      </c>
      <c r="F232" s="248" t="s">
        <v>179</v>
      </c>
      <c r="G232" s="246"/>
      <c r="H232" s="249">
        <v>48.899999999999999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177</v>
      </c>
      <c r="AU232" s="255" t="s">
        <v>173</v>
      </c>
      <c r="AV232" s="14" t="s">
        <v>173</v>
      </c>
      <c r="AW232" s="14" t="s">
        <v>31</v>
      </c>
      <c r="AX232" s="14" t="s">
        <v>69</v>
      </c>
      <c r="AY232" s="255" t="s">
        <v>163</v>
      </c>
    </row>
    <row r="233" s="13" customFormat="1">
      <c r="A233" s="13"/>
      <c r="B233" s="233"/>
      <c r="C233" s="234"/>
      <c r="D233" s="235" t="s">
        <v>177</v>
      </c>
      <c r="E233" s="236" t="s">
        <v>19</v>
      </c>
      <c r="F233" s="237" t="s">
        <v>1867</v>
      </c>
      <c r="G233" s="234"/>
      <c r="H233" s="238">
        <v>2.2999999999999998</v>
      </c>
      <c r="I233" s="239"/>
      <c r="J233" s="234"/>
      <c r="K233" s="234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177</v>
      </c>
      <c r="AU233" s="244" t="s">
        <v>173</v>
      </c>
      <c r="AV233" s="13" t="s">
        <v>78</v>
      </c>
      <c r="AW233" s="13" t="s">
        <v>31</v>
      </c>
      <c r="AX233" s="13" t="s">
        <v>69</v>
      </c>
      <c r="AY233" s="244" t="s">
        <v>163</v>
      </c>
    </row>
    <row r="234" s="14" customFormat="1">
      <c r="A234" s="14"/>
      <c r="B234" s="245"/>
      <c r="C234" s="246"/>
      <c r="D234" s="235" t="s">
        <v>177</v>
      </c>
      <c r="E234" s="247" t="s">
        <v>19</v>
      </c>
      <c r="F234" s="248" t="s">
        <v>179</v>
      </c>
      <c r="G234" s="246"/>
      <c r="H234" s="249">
        <v>2.2999999999999998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177</v>
      </c>
      <c r="AU234" s="255" t="s">
        <v>173</v>
      </c>
      <c r="AV234" s="14" t="s">
        <v>173</v>
      </c>
      <c r="AW234" s="14" t="s">
        <v>31</v>
      </c>
      <c r="AX234" s="14" t="s">
        <v>69</v>
      </c>
      <c r="AY234" s="255" t="s">
        <v>163</v>
      </c>
    </row>
    <row r="235" s="15" customFormat="1">
      <c r="A235" s="15"/>
      <c r="B235" s="256"/>
      <c r="C235" s="257"/>
      <c r="D235" s="235" t="s">
        <v>177</v>
      </c>
      <c r="E235" s="258" t="s">
        <v>19</v>
      </c>
      <c r="F235" s="259" t="s">
        <v>210</v>
      </c>
      <c r="G235" s="257"/>
      <c r="H235" s="260">
        <v>58.999999999999993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177</v>
      </c>
      <c r="AU235" s="266" t="s">
        <v>173</v>
      </c>
      <c r="AV235" s="15" t="s">
        <v>172</v>
      </c>
      <c r="AW235" s="15" t="s">
        <v>31</v>
      </c>
      <c r="AX235" s="15" t="s">
        <v>76</v>
      </c>
      <c r="AY235" s="266" t="s">
        <v>163</v>
      </c>
    </row>
    <row r="236" s="2" customFormat="1" ht="16.5" customHeight="1">
      <c r="A236" s="40"/>
      <c r="B236" s="41"/>
      <c r="C236" s="267" t="s">
        <v>324</v>
      </c>
      <c r="D236" s="267" t="s">
        <v>212</v>
      </c>
      <c r="E236" s="268" t="s">
        <v>1868</v>
      </c>
      <c r="F236" s="269" t="s">
        <v>1869</v>
      </c>
      <c r="G236" s="270" t="s">
        <v>320</v>
      </c>
      <c r="H236" s="271">
        <v>40</v>
      </c>
      <c r="I236" s="272"/>
      <c r="J236" s="273">
        <f>ROUND(I236*H236,2)</f>
        <v>0</v>
      </c>
      <c r="K236" s="269" t="s">
        <v>171</v>
      </c>
      <c r="L236" s="274"/>
      <c r="M236" s="275" t="s">
        <v>19</v>
      </c>
      <c r="N236" s="276" t="s">
        <v>42</v>
      </c>
      <c r="O236" s="87"/>
      <c r="P236" s="224">
        <f>O236*H236</f>
        <v>0</v>
      </c>
      <c r="Q236" s="224">
        <v>0.028000000000000001</v>
      </c>
      <c r="R236" s="224">
        <f>Q236*H236</f>
        <v>1.1200000000000001</v>
      </c>
      <c r="S236" s="224">
        <v>0</v>
      </c>
      <c r="T236" s="225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26" t="s">
        <v>215</v>
      </c>
      <c r="AT236" s="226" t="s">
        <v>212</v>
      </c>
      <c r="AU236" s="226" t="s">
        <v>173</v>
      </c>
      <c r="AY236" s="19" t="s">
        <v>163</v>
      </c>
      <c r="BE236" s="227">
        <f>IF(N236="základní",J236,0)</f>
        <v>0</v>
      </c>
      <c r="BF236" s="227">
        <f>IF(N236="snížená",J236,0)</f>
        <v>0</v>
      </c>
      <c r="BG236" s="227">
        <f>IF(N236="zákl. přenesená",J236,0)</f>
        <v>0</v>
      </c>
      <c r="BH236" s="227">
        <f>IF(N236="sníž. přenesená",J236,0)</f>
        <v>0</v>
      </c>
      <c r="BI236" s="227">
        <f>IF(N236="nulová",J236,0)</f>
        <v>0</v>
      </c>
      <c r="BJ236" s="19" t="s">
        <v>172</v>
      </c>
      <c r="BK236" s="227">
        <f>ROUND(I236*H236,2)</f>
        <v>0</v>
      </c>
      <c r="BL236" s="19" t="s">
        <v>172</v>
      </c>
      <c r="BM236" s="226" t="s">
        <v>1870</v>
      </c>
    </row>
    <row r="237" s="13" customFormat="1">
      <c r="A237" s="13"/>
      <c r="B237" s="233"/>
      <c r="C237" s="234"/>
      <c r="D237" s="235" t="s">
        <v>177</v>
      </c>
      <c r="E237" s="236" t="s">
        <v>19</v>
      </c>
      <c r="F237" s="237" t="s">
        <v>1860</v>
      </c>
      <c r="G237" s="234"/>
      <c r="H237" s="238">
        <v>29.600000000000001</v>
      </c>
      <c r="I237" s="239"/>
      <c r="J237" s="234"/>
      <c r="K237" s="234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177</v>
      </c>
      <c r="AU237" s="244" t="s">
        <v>173</v>
      </c>
      <c r="AV237" s="13" t="s">
        <v>78</v>
      </c>
      <c r="AW237" s="13" t="s">
        <v>31</v>
      </c>
      <c r="AX237" s="13" t="s">
        <v>69</v>
      </c>
      <c r="AY237" s="244" t="s">
        <v>163</v>
      </c>
    </row>
    <row r="238" s="14" customFormat="1">
      <c r="A238" s="14"/>
      <c r="B238" s="245"/>
      <c r="C238" s="246"/>
      <c r="D238" s="235" t="s">
        <v>177</v>
      </c>
      <c r="E238" s="247" t="s">
        <v>19</v>
      </c>
      <c r="F238" s="248" t="s">
        <v>179</v>
      </c>
      <c r="G238" s="246"/>
      <c r="H238" s="249">
        <v>29.600000000000001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177</v>
      </c>
      <c r="AU238" s="255" t="s">
        <v>173</v>
      </c>
      <c r="AV238" s="14" t="s">
        <v>173</v>
      </c>
      <c r="AW238" s="14" t="s">
        <v>31</v>
      </c>
      <c r="AX238" s="14" t="s">
        <v>69</v>
      </c>
      <c r="AY238" s="255" t="s">
        <v>163</v>
      </c>
    </row>
    <row r="239" s="13" customFormat="1">
      <c r="A239" s="13"/>
      <c r="B239" s="233"/>
      <c r="C239" s="234"/>
      <c r="D239" s="235" t="s">
        <v>177</v>
      </c>
      <c r="E239" s="236" t="s">
        <v>19</v>
      </c>
      <c r="F239" s="237" t="s">
        <v>1863</v>
      </c>
      <c r="G239" s="234"/>
      <c r="H239" s="238">
        <v>8.1999999999999993</v>
      </c>
      <c r="I239" s="239"/>
      <c r="J239" s="234"/>
      <c r="K239" s="234"/>
      <c r="L239" s="240"/>
      <c r="M239" s="241"/>
      <c r="N239" s="242"/>
      <c r="O239" s="242"/>
      <c r="P239" s="242"/>
      <c r="Q239" s="242"/>
      <c r="R239" s="242"/>
      <c r="S239" s="242"/>
      <c r="T239" s="24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4" t="s">
        <v>177</v>
      </c>
      <c r="AU239" s="244" t="s">
        <v>173</v>
      </c>
      <c r="AV239" s="13" t="s">
        <v>78</v>
      </c>
      <c r="AW239" s="13" t="s">
        <v>31</v>
      </c>
      <c r="AX239" s="13" t="s">
        <v>69</v>
      </c>
      <c r="AY239" s="244" t="s">
        <v>163</v>
      </c>
    </row>
    <row r="240" s="14" customFormat="1">
      <c r="A240" s="14"/>
      <c r="B240" s="245"/>
      <c r="C240" s="246"/>
      <c r="D240" s="235" t="s">
        <v>177</v>
      </c>
      <c r="E240" s="247" t="s">
        <v>19</v>
      </c>
      <c r="F240" s="248" t="s">
        <v>179</v>
      </c>
      <c r="G240" s="246"/>
      <c r="H240" s="249">
        <v>8.1999999999999993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177</v>
      </c>
      <c r="AU240" s="255" t="s">
        <v>173</v>
      </c>
      <c r="AV240" s="14" t="s">
        <v>173</v>
      </c>
      <c r="AW240" s="14" t="s">
        <v>31</v>
      </c>
      <c r="AX240" s="14" t="s">
        <v>69</v>
      </c>
      <c r="AY240" s="255" t="s">
        <v>163</v>
      </c>
    </row>
    <row r="241" s="13" customFormat="1">
      <c r="A241" s="13"/>
      <c r="B241" s="233"/>
      <c r="C241" s="234"/>
      <c r="D241" s="235" t="s">
        <v>177</v>
      </c>
      <c r="E241" s="236" t="s">
        <v>19</v>
      </c>
      <c r="F241" s="237" t="s">
        <v>1871</v>
      </c>
      <c r="G241" s="234"/>
      <c r="H241" s="238">
        <v>2.2000000000000002</v>
      </c>
      <c r="I241" s="239"/>
      <c r="J241" s="234"/>
      <c r="K241" s="234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177</v>
      </c>
      <c r="AU241" s="244" t="s">
        <v>173</v>
      </c>
      <c r="AV241" s="13" t="s">
        <v>78</v>
      </c>
      <c r="AW241" s="13" t="s">
        <v>31</v>
      </c>
      <c r="AX241" s="13" t="s">
        <v>69</v>
      </c>
      <c r="AY241" s="244" t="s">
        <v>163</v>
      </c>
    </row>
    <row r="242" s="14" customFormat="1">
      <c r="A242" s="14"/>
      <c r="B242" s="245"/>
      <c r="C242" s="246"/>
      <c r="D242" s="235" t="s">
        <v>177</v>
      </c>
      <c r="E242" s="247" t="s">
        <v>19</v>
      </c>
      <c r="F242" s="248" t="s">
        <v>179</v>
      </c>
      <c r="G242" s="246"/>
      <c r="H242" s="249">
        <v>2.2000000000000002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177</v>
      </c>
      <c r="AU242" s="255" t="s">
        <v>173</v>
      </c>
      <c r="AV242" s="14" t="s">
        <v>173</v>
      </c>
      <c r="AW242" s="14" t="s">
        <v>31</v>
      </c>
      <c r="AX242" s="14" t="s">
        <v>69</v>
      </c>
      <c r="AY242" s="255" t="s">
        <v>163</v>
      </c>
    </row>
    <row r="243" s="15" customFormat="1">
      <c r="A243" s="15"/>
      <c r="B243" s="256"/>
      <c r="C243" s="257"/>
      <c r="D243" s="235" t="s">
        <v>177</v>
      </c>
      <c r="E243" s="258" t="s">
        <v>19</v>
      </c>
      <c r="F243" s="259" t="s">
        <v>210</v>
      </c>
      <c r="G243" s="257"/>
      <c r="H243" s="260">
        <v>40</v>
      </c>
      <c r="I243" s="261"/>
      <c r="J243" s="257"/>
      <c r="K243" s="257"/>
      <c r="L243" s="262"/>
      <c r="M243" s="263"/>
      <c r="N243" s="264"/>
      <c r="O243" s="264"/>
      <c r="P243" s="264"/>
      <c r="Q243" s="264"/>
      <c r="R243" s="264"/>
      <c r="S243" s="264"/>
      <c r="T243" s="265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6" t="s">
        <v>177</v>
      </c>
      <c r="AU243" s="266" t="s">
        <v>173</v>
      </c>
      <c r="AV243" s="15" t="s">
        <v>172</v>
      </c>
      <c r="AW243" s="15" t="s">
        <v>31</v>
      </c>
      <c r="AX243" s="15" t="s">
        <v>76</v>
      </c>
      <c r="AY243" s="266" t="s">
        <v>163</v>
      </c>
    </row>
    <row r="244" s="12" customFormat="1" ht="22.8" customHeight="1">
      <c r="A244" s="12"/>
      <c r="B244" s="199"/>
      <c r="C244" s="200"/>
      <c r="D244" s="201" t="s">
        <v>68</v>
      </c>
      <c r="E244" s="213" t="s">
        <v>563</v>
      </c>
      <c r="F244" s="213" t="s">
        <v>564</v>
      </c>
      <c r="G244" s="200"/>
      <c r="H244" s="200"/>
      <c r="I244" s="203"/>
      <c r="J244" s="214">
        <f>BK244</f>
        <v>0</v>
      </c>
      <c r="K244" s="200"/>
      <c r="L244" s="205"/>
      <c r="M244" s="206"/>
      <c r="N244" s="207"/>
      <c r="O244" s="207"/>
      <c r="P244" s="208">
        <f>SUM(P245:P246)</f>
        <v>0</v>
      </c>
      <c r="Q244" s="207"/>
      <c r="R244" s="208">
        <f>SUM(R245:R246)</f>
        <v>0</v>
      </c>
      <c r="S244" s="207"/>
      <c r="T244" s="209">
        <f>SUM(T245:T246)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0" t="s">
        <v>76</v>
      </c>
      <c r="AT244" s="211" t="s">
        <v>68</v>
      </c>
      <c r="AU244" s="211" t="s">
        <v>76</v>
      </c>
      <c r="AY244" s="210" t="s">
        <v>163</v>
      </c>
      <c r="BK244" s="212">
        <f>SUM(BK245:BK246)</f>
        <v>0</v>
      </c>
    </row>
    <row r="245" s="2" customFormat="1" ht="24.15" customHeight="1">
      <c r="A245" s="40"/>
      <c r="B245" s="41"/>
      <c r="C245" s="215" t="s">
        <v>330</v>
      </c>
      <c r="D245" s="215" t="s">
        <v>167</v>
      </c>
      <c r="E245" s="216" t="s">
        <v>1872</v>
      </c>
      <c r="F245" s="217" t="s">
        <v>1873</v>
      </c>
      <c r="G245" s="218" t="s">
        <v>201</v>
      </c>
      <c r="H245" s="219">
        <v>101.87900000000001</v>
      </c>
      <c r="I245" s="220"/>
      <c r="J245" s="221">
        <f>ROUND(I245*H245,2)</f>
        <v>0</v>
      </c>
      <c r="K245" s="217" t="s">
        <v>171</v>
      </c>
      <c r="L245" s="46"/>
      <c r="M245" s="222" t="s">
        <v>19</v>
      </c>
      <c r="N245" s="223" t="s">
        <v>42</v>
      </c>
      <c r="O245" s="87"/>
      <c r="P245" s="224">
        <f>O245*H245</f>
        <v>0</v>
      </c>
      <c r="Q245" s="224">
        <v>0</v>
      </c>
      <c r="R245" s="224">
        <f>Q245*H245</f>
        <v>0</v>
      </c>
      <c r="S245" s="224">
        <v>0</v>
      </c>
      <c r="T245" s="225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26" t="s">
        <v>172</v>
      </c>
      <c r="AT245" s="226" t="s">
        <v>167</v>
      </c>
      <c r="AU245" s="226" t="s">
        <v>78</v>
      </c>
      <c r="AY245" s="19" t="s">
        <v>163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19" t="s">
        <v>172</v>
      </c>
      <c r="BK245" s="227">
        <f>ROUND(I245*H245,2)</f>
        <v>0</v>
      </c>
      <c r="BL245" s="19" t="s">
        <v>172</v>
      </c>
      <c r="BM245" s="226" t="s">
        <v>1874</v>
      </c>
    </row>
    <row r="246" s="2" customFormat="1">
      <c r="A246" s="40"/>
      <c r="B246" s="41"/>
      <c r="C246" s="42"/>
      <c r="D246" s="228" t="s">
        <v>175</v>
      </c>
      <c r="E246" s="42"/>
      <c r="F246" s="229" t="s">
        <v>1875</v>
      </c>
      <c r="G246" s="42"/>
      <c r="H246" s="42"/>
      <c r="I246" s="230"/>
      <c r="J246" s="42"/>
      <c r="K246" s="42"/>
      <c r="L246" s="46"/>
      <c r="M246" s="299"/>
      <c r="N246" s="300"/>
      <c r="O246" s="296"/>
      <c r="P246" s="296"/>
      <c r="Q246" s="296"/>
      <c r="R246" s="296"/>
      <c r="S246" s="296"/>
      <c r="T246" s="301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175</v>
      </c>
      <c r="AU246" s="19" t="s">
        <v>78</v>
      </c>
    </row>
    <row r="247" s="2" customFormat="1" ht="6.96" customHeight="1">
      <c r="A247" s="40"/>
      <c r="B247" s="62"/>
      <c r="C247" s="63"/>
      <c r="D247" s="63"/>
      <c r="E247" s="63"/>
      <c r="F247" s="63"/>
      <c r="G247" s="63"/>
      <c r="H247" s="63"/>
      <c r="I247" s="63"/>
      <c r="J247" s="63"/>
      <c r="K247" s="63"/>
      <c r="L247" s="46"/>
      <c r="M247" s="40"/>
      <c r="O247" s="40"/>
      <c r="P247" s="40"/>
      <c r="Q247" s="40"/>
      <c r="R247" s="40"/>
      <c r="S247" s="40"/>
      <c r="T247" s="40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</row>
  </sheetData>
  <sheetProtection sheet="1" autoFilter="0" formatColumns="0" formatRows="0" objects="1" scenarios="1" spinCount="100000" saltValue="Z+PXYx/X86Pjfhd+ZchYJpzwvuLcU88D4YURy30VxFnaV8I6Y8IMNc1Nr6+F3R3jgQOZTRe3ta9kRlqzNS3u9w==" hashValue="zzCV209BRodGFqPOoJpMjoXON78Z1AviBa/mwbPp3IIb70iA2LRTrEBwDuLpfA02Tipry7Gt4jfa/W8jIY5icg==" algorithmName="SHA-512" password="CC35"/>
  <autoFilter ref="C93:K246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9" r:id="rId1" display="https://podminky.urs.cz/item/CS_URS_2023_01/113106123"/>
    <hyperlink ref="F104" r:id="rId2" display="https://podminky.urs.cz/item/CS_URS_2023_01/122151101"/>
    <hyperlink ref="F118" r:id="rId3" display="https://podminky.urs.cz/item/CS_URS_2023_01/162751117"/>
    <hyperlink ref="F122" r:id="rId4" display="https://podminky.urs.cz/item/CS_URS_2023_01/162751119"/>
    <hyperlink ref="F127" r:id="rId5" display="https://podminky.urs.cz/item/CS_URS_2023_01/171201201"/>
    <hyperlink ref="F131" r:id="rId6" display="https://podminky.urs.cz/item/CS_URS_2023_01/171201221"/>
    <hyperlink ref="F136" r:id="rId7" display="https://podminky.urs.cz/item/CS_URS_2023_01/181351003"/>
    <hyperlink ref="F143" r:id="rId8" display="https://podminky.urs.cz/item/CS_URS_2023_01/181411131"/>
    <hyperlink ref="F149" r:id="rId9" display="https://podminky.urs.cz/item/CS_URS_2023_01/181951112"/>
    <hyperlink ref="F154" r:id="rId10" display="https://podminky.urs.cz/item/CS_URS_2023_01/185803111"/>
    <hyperlink ref="F160" r:id="rId11" display="https://podminky.urs.cz/item/CS_URS_2023_01/564801111"/>
    <hyperlink ref="F164" r:id="rId12" display="https://podminky.urs.cz/item/CS_URS_2023_01/564851111"/>
    <hyperlink ref="F174" r:id="rId13" display="https://podminky.urs.cz/item/CS_URS_2023_01/596211110"/>
    <hyperlink ref="F204" r:id="rId14" display="https://podminky.urs.cz/item/CS_URS_2023_01/637121111"/>
    <hyperlink ref="F211" r:id="rId15" display="https://podminky.urs.cz/item/CS_URS_2023_01/916131213"/>
    <hyperlink ref="F217" r:id="rId16" display="https://podminky.urs.cz/item/CS_URS_2023_01/916231213"/>
    <hyperlink ref="F246" r:id="rId17" display="https://podminky.urs.cz/item/CS_URS_2023_01/9982230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8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2"/>
      <c r="AT3" s="19" t="s">
        <v>78</v>
      </c>
    </row>
    <row r="4" s="1" customFormat="1" ht="24.96" customHeight="1">
      <c r="B4" s="22"/>
      <c r="D4" s="143" t="s">
        <v>107</v>
      </c>
      <c r="L4" s="22"/>
      <c r="M4" s="144" t="s">
        <v>10</v>
      </c>
      <c r="AT4" s="19" t="s">
        <v>31</v>
      </c>
    </row>
    <row r="5" s="1" customFormat="1" ht="6.96" customHeight="1">
      <c r="B5" s="22"/>
      <c r="L5" s="22"/>
    </row>
    <row r="6" s="1" customFormat="1" ht="12" customHeight="1">
      <c r="B6" s="22"/>
      <c r="D6" s="145" t="s">
        <v>16</v>
      </c>
      <c r="L6" s="22"/>
    </row>
    <row r="7" s="1" customFormat="1" ht="16.5" customHeight="1">
      <c r="B7" s="22"/>
      <c r="E7" s="146" t="str">
        <f>'Rekapitulace stavby'!K6</f>
        <v>Kozmice ON</v>
      </c>
      <c r="F7" s="145"/>
      <c r="G7" s="145"/>
      <c r="H7" s="145"/>
      <c r="L7" s="22"/>
    </row>
    <row r="8" s="2" customFormat="1" ht="12" customHeight="1">
      <c r="A8" s="40"/>
      <c r="B8" s="46"/>
      <c r="C8" s="40"/>
      <c r="D8" s="145" t="s">
        <v>108</v>
      </c>
      <c r="E8" s="40"/>
      <c r="F8" s="40"/>
      <c r="G8" s="40"/>
      <c r="H8" s="40"/>
      <c r="I8" s="40"/>
      <c r="J8" s="40"/>
      <c r="K8" s="40"/>
      <c r="L8" s="14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8" t="s">
        <v>1876</v>
      </c>
      <c r="F9" s="40"/>
      <c r="G9" s="40"/>
      <c r="H9" s="40"/>
      <c r="I9" s="40"/>
      <c r="J9" s="40"/>
      <c r="K9" s="40"/>
      <c r="L9" s="14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4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45" t="s">
        <v>18</v>
      </c>
      <c r="E11" s="40"/>
      <c r="F11" s="136" t="s">
        <v>19</v>
      </c>
      <c r="G11" s="40"/>
      <c r="H11" s="40"/>
      <c r="I11" s="145" t="s">
        <v>20</v>
      </c>
      <c r="J11" s="136" t="s">
        <v>19</v>
      </c>
      <c r="K11" s="40"/>
      <c r="L11" s="14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45" t="s">
        <v>21</v>
      </c>
      <c r="E12" s="40"/>
      <c r="F12" s="136" t="s">
        <v>22</v>
      </c>
      <c r="G12" s="40"/>
      <c r="H12" s="40"/>
      <c r="I12" s="145" t="s">
        <v>23</v>
      </c>
      <c r="J12" s="149" t="str">
        <f>'Rekapitulace stavby'!AN8</f>
        <v>17. 3. 2023</v>
      </c>
      <c r="K12" s="40"/>
      <c r="L12" s="14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4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45" t="s">
        <v>25</v>
      </c>
      <c r="E14" s="40"/>
      <c r="F14" s="40"/>
      <c r="G14" s="40"/>
      <c r="H14" s="40"/>
      <c r="I14" s="145" t="s">
        <v>26</v>
      </c>
      <c r="J14" s="136" t="s">
        <v>19</v>
      </c>
      <c r="K14" s="40"/>
      <c r="L14" s="14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6" t="s">
        <v>22</v>
      </c>
      <c r="F15" s="40"/>
      <c r="G15" s="40"/>
      <c r="H15" s="40"/>
      <c r="I15" s="145" t="s">
        <v>27</v>
      </c>
      <c r="J15" s="136" t="s">
        <v>19</v>
      </c>
      <c r="K15" s="40"/>
      <c r="L15" s="14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4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45" t="s">
        <v>28</v>
      </c>
      <c r="E17" s="40"/>
      <c r="F17" s="40"/>
      <c r="G17" s="40"/>
      <c r="H17" s="40"/>
      <c r="I17" s="145" t="s">
        <v>26</v>
      </c>
      <c r="J17" s="35" t="str">
        <f>'Rekapitulace stavby'!AN13</f>
        <v>Vyplň údaj</v>
      </c>
      <c r="K17" s="40"/>
      <c r="L17" s="14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6"/>
      <c r="G18" s="136"/>
      <c r="H18" s="136"/>
      <c r="I18" s="145" t="s">
        <v>27</v>
      </c>
      <c r="J18" s="35" t="str">
        <f>'Rekapitulace stavby'!AN14</f>
        <v>Vyplň údaj</v>
      </c>
      <c r="K18" s="40"/>
      <c r="L18" s="14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4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45" t="s">
        <v>30</v>
      </c>
      <c r="E20" s="40"/>
      <c r="F20" s="40"/>
      <c r="G20" s="40"/>
      <c r="H20" s="40"/>
      <c r="I20" s="145" t="s">
        <v>26</v>
      </c>
      <c r="J20" s="136" t="s">
        <v>19</v>
      </c>
      <c r="K20" s="40"/>
      <c r="L20" s="14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6" t="s">
        <v>22</v>
      </c>
      <c r="F21" s="40"/>
      <c r="G21" s="40"/>
      <c r="H21" s="40"/>
      <c r="I21" s="145" t="s">
        <v>27</v>
      </c>
      <c r="J21" s="136" t="s">
        <v>19</v>
      </c>
      <c r="K21" s="40"/>
      <c r="L21" s="14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4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45" t="s">
        <v>32</v>
      </c>
      <c r="E23" s="40"/>
      <c r="F23" s="40"/>
      <c r="G23" s="40"/>
      <c r="H23" s="40"/>
      <c r="I23" s="145" t="s">
        <v>26</v>
      </c>
      <c r="J23" s="136" t="s">
        <v>19</v>
      </c>
      <c r="K23" s="40"/>
      <c r="L23" s="14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6" t="s">
        <v>22</v>
      </c>
      <c r="F24" s="40"/>
      <c r="G24" s="40"/>
      <c r="H24" s="40"/>
      <c r="I24" s="145" t="s">
        <v>27</v>
      </c>
      <c r="J24" s="136" t="s">
        <v>19</v>
      </c>
      <c r="K24" s="40"/>
      <c r="L24" s="14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4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45" t="s">
        <v>33</v>
      </c>
      <c r="E26" s="40"/>
      <c r="F26" s="40"/>
      <c r="G26" s="40"/>
      <c r="H26" s="40"/>
      <c r="I26" s="40"/>
      <c r="J26" s="40"/>
      <c r="K26" s="40"/>
      <c r="L26" s="14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4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54"/>
      <c r="E29" s="154"/>
      <c r="F29" s="154"/>
      <c r="G29" s="154"/>
      <c r="H29" s="154"/>
      <c r="I29" s="154"/>
      <c r="J29" s="154"/>
      <c r="K29" s="154"/>
      <c r="L29" s="14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5" t="s">
        <v>35</v>
      </c>
      <c r="E30" s="40"/>
      <c r="F30" s="40"/>
      <c r="G30" s="40"/>
      <c r="H30" s="40"/>
      <c r="I30" s="40"/>
      <c r="J30" s="156">
        <f>ROUND(J81, 2)</f>
        <v>0</v>
      </c>
      <c r="K30" s="40"/>
      <c r="L30" s="14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54"/>
      <c r="E31" s="154"/>
      <c r="F31" s="154"/>
      <c r="G31" s="154"/>
      <c r="H31" s="154"/>
      <c r="I31" s="154"/>
      <c r="J31" s="154"/>
      <c r="K31" s="154"/>
      <c r="L31" s="14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7" t="s">
        <v>37</v>
      </c>
      <c r="G32" s="40"/>
      <c r="H32" s="40"/>
      <c r="I32" s="157" t="s">
        <v>36</v>
      </c>
      <c r="J32" s="157" t="s">
        <v>38</v>
      </c>
      <c r="K32" s="40"/>
      <c r="L32" s="14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158" t="s">
        <v>39</v>
      </c>
      <c r="E33" s="145" t="s">
        <v>40</v>
      </c>
      <c r="F33" s="159">
        <f>ROUND((SUM(BE81:BE100)),  2)</f>
        <v>0</v>
      </c>
      <c r="G33" s="40"/>
      <c r="H33" s="40"/>
      <c r="I33" s="160">
        <v>0.20999999999999999</v>
      </c>
      <c r="J33" s="159">
        <f>ROUND(((SUM(BE81:BE100))*I33),  2)</f>
        <v>0</v>
      </c>
      <c r="K33" s="40"/>
      <c r="L33" s="14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45" t="s">
        <v>41</v>
      </c>
      <c r="F34" s="159">
        <f>ROUND((SUM(BF81:BF100)),  2)</f>
        <v>0</v>
      </c>
      <c r="G34" s="40"/>
      <c r="H34" s="40"/>
      <c r="I34" s="160">
        <v>0.14999999999999999</v>
      </c>
      <c r="J34" s="159">
        <f>ROUND(((SUM(BF81:BF100))*I34),  2)</f>
        <v>0</v>
      </c>
      <c r="K34" s="40"/>
      <c r="L34" s="14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s="2" customFormat="1" ht="14.4" customHeight="1">
      <c r="A35" s="40"/>
      <c r="B35" s="46"/>
      <c r="C35" s="40"/>
      <c r="D35" s="145" t="s">
        <v>39</v>
      </c>
      <c r="E35" s="145" t="s">
        <v>42</v>
      </c>
      <c r="F35" s="159">
        <f>ROUND((SUM(BG81:BG100)),  2)</f>
        <v>0</v>
      </c>
      <c r="G35" s="40"/>
      <c r="H35" s="40"/>
      <c r="I35" s="160">
        <v>0.20999999999999999</v>
      </c>
      <c r="J35" s="159">
        <f>0</f>
        <v>0</v>
      </c>
      <c r="K35" s="40"/>
      <c r="L35" s="14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14.4" customHeight="1">
      <c r="A36" s="40"/>
      <c r="B36" s="46"/>
      <c r="C36" s="40"/>
      <c r="D36" s="40"/>
      <c r="E36" s="145" t="s">
        <v>43</v>
      </c>
      <c r="F36" s="159">
        <f>ROUND((SUM(BH81:BH100)),  2)</f>
        <v>0</v>
      </c>
      <c r="G36" s="40"/>
      <c r="H36" s="40"/>
      <c r="I36" s="160">
        <v>0.14999999999999999</v>
      </c>
      <c r="J36" s="159">
        <f>0</f>
        <v>0</v>
      </c>
      <c r="K36" s="40"/>
      <c r="L36" s="14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45" t="s">
        <v>44</v>
      </c>
      <c r="F37" s="159">
        <f>ROUND((SUM(BI81:BI100)),  2)</f>
        <v>0</v>
      </c>
      <c r="G37" s="40"/>
      <c r="H37" s="40"/>
      <c r="I37" s="160">
        <v>0</v>
      </c>
      <c r="J37" s="159">
        <f>0</f>
        <v>0</v>
      </c>
      <c r="K37" s="40"/>
      <c r="L37" s="14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4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61"/>
      <c r="D39" s="162" t="s">
        <v>45</v>
      </c>
      <c r="E39" s="163"/>
      <c r="F39" s="163"/>
      <c r="G39" s="164" t="s">
        <v>46</v>
      </c>
      <c r="H39" s="165" t="s">
        <v>47</v>
      </c>
      <c r="I39" s="163"/>
      <c r="J39" s="166">
        <f>SUM(J30:J37)</f>
        <v>0</v>
      </c>
      <c r="K39" s="167"/>
      <c r="L39" s="14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112</v>
      </c>
      <c r="D45" s="42"/>
      <c r="E45" s="42"/>
      <c r="F45" s="42"/>
      <c r="G45" s="42"/>
      <c r="H45" s="42"/>
      <c r="I45" s="42"/>
      <c r="J45" s="42"/>
      <c r="K45" s="42"/>
      <c r="L45" s="14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4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4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Kozmice ON</v>
      </c>
      <c r="F48" s="34"/>
      <c r="G48" s="34"/>
      <c r="H48" s="34"/>
      <c r="I48" s="42"/>
      <c r="J48" s="42"/>
      <c r="K48" s="42"/>
      <c r="L48" s="14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108</v>
      </c>
      <c r="D49" s="42"/>
      <c r="E49" s="42"/>
      <c r="F49" s="42"/>
      <c r="G49" s="42"/>
      <c r="H49" s="42"/>
      <c r="I49" s="42"/>
      <c r="J49" s="42"/>
      <c r="K49" s="42"/>
      <c r="L49" s="14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2" t="str">
        <f>E9</f>
        <v>VO - Všeobecný objekt</v>
      </c>
      <c r="F50" s="42"/>
      <c r="G50" s="42"/>
      <c r="H50" s="42"/>
      <c r="I50" s="42"/>
      <c r="J50" s="42"/>
      <c r="K50" s="42"/>
      <c r="L50" s="14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4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 xml:space="preserve"> </v>
      </c>
      <c r="G52" s="42"/>
      <c r="H52" s="42"/>
      <c r="I52" s="34" t="s">
        <v>23</v>
      </c>
      <c r="J52" s="75" t="str">
        <f>IF(J12="","",J12)</f>
        <v>17. 3. 2023</v>
      </c>
      <c r="K52" s="42"/>
      <c r="L52" s="14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4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30</v>
      </c>
      <c r="J54" s="38" t="str">
        <f>E21</f>
        <v xml:space="preserve"> </v>
      </c>
      <c r="K54" s="42"/>
      <c r="L54" s="14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28</v>
      </c>
      <c r="D55" s="42"/>
      <c r="E55" s="42"/>
      <c r="F55" s="29" t="str">
        <f>IF(E18="","",E18)</f>
        <v>Vyplň údaj</v>
      </c>
      <c r="G55" s="42"/>
      <c r="H55" s="42"/>
      <c r="I55" s="34" t="s">
        <v>32</v>
      </c>
      <c r="J55" s="38" t="str">
        <f>E24</f>
        <v xml:space="preserve"> </v>
      </c>
      <c r="K55" s="42"/>
      <c r="L55" s="14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4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113</v>
      </c>
      <c r="D57" s="174"/>
      <c r="E57" s="174"/>
      <c r="F57" s="174"/>
      <c r="G57" s="174"/>
      <c r="H57" s="174"/>
      <c r="I57" s="174"/>
      <c r="J57" s="175" t="s">
        <v>114</v>
      </c>
      <c r="K57" s="174"/>
      <c r="L57" s="14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4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6" t="s">
        <v>67</v>
      </c>
      <c r="D59" s="42"/>
      <c r="E59" s="42"/>
      <c r="F59" s="42"/>
      <c r="G59" s="42"/>
      <c r="H59" s="42"/>
      <c r="I59" s="42"/>
      <c r="J59" s="105">
        <f>J81</f>
        <v>0</v>
      </c>
      <c r="K59" s="42"/>
      <c r="L59" s="14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115</v>
      </c>
    </row>
    <row r="60" s="9" customFormat="1" ht="24.96" customHeight="1">
      <c r="A60" s="9"/>
      <c r="B60" s="177"/>
      <c r="C60" s="178"/>
      <c r="D60" s="179" t="s">
        <v>1877</v>
      </c>
      <c r="E60" s="180"/>
      <c r="F60" s="180"/>
      <c r="G60" s="180"/>
      <c r="H60" s="180"/>
      <c r="I60" s="180"/>
      <c r="J60" s="181">
        <f>J82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1878</v>
      </c>
      <c r="E61" s="185"/>
      <c r="F61" s="185"/>
      <c r="G61" s="185"/>
      <c r="H61" s="185"/>
      <c r="I61" s="185"/>
      <c r="J61" s="186">
        <f>J94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4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14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4"/>
      <c r="C67" s="65"/>
      <c r="D67" s="65"/>
      <c r="E67" s="65"/>
      <c r="F67" s="65"/>
      <c r="G67" s="65"/>
      <c r="H67" s="65"/>
      <c r="I67" s="65"/>
      <c r="J67" s="65"/>
      <c r="K67" s="65"/>
      <c r="L67" s="14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148</v>
      </c>
      <c r="D68" s="42"/>
      <c r="E68" s="42"/>
      <c r="F68" s="42"/>
      <c r="G68" s="42"/>
      <c r="H68" s="42"/>
      <c r="I68" s="42"/>
      <c r="J68" s="42"/>
      <c r="K68" s="42"/>
      <c r="L68" s="14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4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4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6.5" customHeight="1">
      <c r="A71" s="40"/>
      <c r="B71" s="41"/>
      <c r="C71" s="42"/>
      <c r="D71" s="42"/>
      <c r="E71" s="172" t="str">
        <f>E7</f>
        <v>Kozmice ON</v>
      </c>
      <c r="F71" s="34"/>
      <c r="G71" s="34"/>
      <c r="H71" s="34"/>
      <c r="I71" s="42"/>
      <c r="J71" s="42"/>
      <c r="K71" s="42"/>
      <c r="L71" s="14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108</v>
      </c>
      <c r="D72" s="42"/>
      <c r="E72" s="42"/>
      <c r="F72" s="42"/>
      <c r="G72" s="42"/>
      <c r="H72" s="42"/>
      <c r="I72" s="42"/>
      <c r="J72" s="42"/>
      <c r="K72" s="42"/>
      <c r="L72" s="14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2" t="str">
        <f>E9</f>
        <v>VO - Všeobecný objekt</v>
      </c>
      <c r="F73" s="42"/>
      <c r="G73" s="42"/>
      <c r="H73" s="42"/>
      <c r="I73" s="42"/>
      <c r="J73" s="42"/>
      <c r="K73" s="42"/>
      <c r="L73" s="14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4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F12</f>
        <v xml:space="preserve"> </v>
      </c>
      <c r="G75" s="42"/>
      <c r="H75" s="42"/>
      <c r="I75" s="34" t="s">
        <v>23</v>
      </c>
      <c r="J75" s="75" t="str">
        <f>IF(J12="","",J12)</f>
        <v>17. 3. 2023</v>
      </c>
      <c r="K75" s="42"/>
      <c r="L75" s="14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4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E15</f>
        <v xml:space="preserve"> </v>
      </c>
      <c r="G77" s="42"/>
      <c r="H77" s="42"/>
      <c r="I77" s="34" t="s">
        <v>30</v>
      </c>
      <c r="J77" s="38" t="str">
        <f>E21</f>
        <v xml:space="preserve"> </v>
      </c>
      <c r="K77" s="42"/>
      <c r="L77" s="14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28</v>
      </c>
      <c r="D78" s="42"/>
      <c r="E78" s="42"/>
      <c r="F78" s="29" t="str">
        <f>IF(E18="","",E18)</f>
        <v>Vyplň údaj</v>
      </c>
      <c r="G78" s="42"/>
      <c r="H78" s="42"/>
      <c r="I78" s="34" t="s">
        <v>32</v>
      </c>
      <c r="J78" s="38" t="str">
        <f>E24</f>
        <v xml:space="preserve"> </v>
      </c>
      <c r="K78" s="42"/>
      <c r="L78" s="14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4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8"/>
      <c r="B80" s="189"/>
      <c r="C80" s="190" t="s">
        <v>149</v>
      </c>
      <c r="D80" s="191" t="s">
        <v>54</v>
      </c>
      <c r="E80" s="191" t="s">
        <v>50</v>
      </c>
      <c r="F80" s="191" t="s">
        <v>51</v>
      </c>
      <c r="G80" s="191" t="s">
        <v>150</v>
      </c>
      <c r="H80" s="191" t="s">
        <v>151</v>
      </c>
      <c r="I80" s="191" t="s">
        <v>152</v>
      </c>
      <c r="J80" s="191" t="s">
        <v>114</v>
      </c>
      <c r="K80" s="192" t="s">
        <v>153</v>
      </c>
      <c r="L80" s="193"/>
      <c r="M80" s="95" t="s">
        <v>19</v>
      </c>
      <c r="N80" s="96" t="s">
        <v>39</v>
      </c>
      <c r="O80" s="96" t="s">
        <v>154</v>
      </c>
      <c r="P80" s="96" t="s">
        <v>155</v>
      </c>
      <c r="Q80" s="96" t="s">
        <v>156</v>
      </c>
      <c r="R80" s="96" t="s">
        <v>157</v>
      </c>
      <c r="S80" s="96" t="s">
        <v>158</v>
      </c>
      <c r="T80" s="97" t="s">
        <v>159</v>
      </c>
      <c r="U80" s="188"/>
      <c r="V80" s="188"/>
      <c r="W80" s="188"/>
      <c r="X80" s="188"/>
      <c r="Y80" s="188"/>
      <c r="Z80" s="188"/>
      <c r="AA80" s="188"/>
      <c r="AB80" s="188"/>
      <c r="AC80" s="188"/>
      <c r="AD80" s="188"/>
      <c r="AE80" s="188"/>
    </row>
    <row r="81" s="2" customFormat="1" ht="22.8" customHeight="1">
      <c r="A81" s="40"/>
      <c r="B81" s="41"/>
      <c r="C81" s="102" t="s">
        <v>160</v>
      </c>
      <c r="D81" s="42"/>
      <c r="E81" s="42"/>
      <c r="F81" s="42"/>
      <c r="G81" s="42"/>
      <c r="H81" s="42"/>
      <c r="I81" s="42"/>
      <c r="J81" s="194">
        <f>BK81</f>
        <v>0</v>
      </c>
      <c r="K81" s="42"/>
      <c r="L81" s="46"/>
      <c r="M81" s="98"/>
      <c r="N81" s="195"/>
      <c r="O81" s="99"/>
      <c r="P81" s="196">
        <f>P82</f>
        <v>0</v>
      </c>
      <c r="Q81" s="99"/>
      <c r="R81" s="196">
        <f>R82</f>
        <v>0</v>
      </c>
      <c r="S81" s="99"/>
      <c r="T81" s="197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68</v>
      </c>
      <c r="AU81" s="19" t="s">
        <v>115</v>
      </c>
      <c r="BK81" s="198">
        <f>BK82</f>
        <v>0</v>
      </c>
    </row>
    <row r="82" s="12" customFormat="1" ht="25.92" customHeight="1">
      <c r="A82" s="12"/>
      <c r="B82" s="199"/>
      <c r="C82" s="200"/>
      <c r="D82" s="201" t="s">
        <v>68</v>
      </c>
      <c r="E82" s="202" t="s">
        <v>1879</v>
      </c>
      <c r="F82" s="202" t="s">
        <v>104</v>
      </c>
      <c r="G82" s="200"/>
      <c r="H82" s="200"/>
      <c r="I82" s="203"/>
      <c r="J82" s="204">
        <f>BK82</f>
        <v>0</v>
      </c>
      <c r="K82" s="200"/>
      <c r="L82" s="205"/>
      <c r="M82" s="206"/>
      <c r="N82" s="207"/>
      <c r="O82" s="207"/>
      <c r="P82" s="208">
        <f>P83+SUM(P84:P94)</f>
        <v>0</v>
      </c>
      <c r="Q82" s="207"/>
      <c r="R82" s="208">
        <f>R83+SUM(R84:R94)</f>
        <v>0</v>
      </c>
      <c r="S82" s="207"/>
      <c r="T82" s="209">
        <f>T83+SUM(T84:T94)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10" t="s">
        <v>198</v>
      </c>
      <c r="AT82" s="211" t="s">
        <v>68</v>
      </c>
      <c r="AU82" s="211" t="s">
        <v>69</v>
      </c>
      <c r="AY82" s="210" t="s">
        <v>163</v>
      </c>
      <c r="BK82" s="212">
        <f>BK83+SUM(BK84:BK94)</f>
        <v>0</v>
      </c>
    </row>
    <row r="83" s="2" customFormat="1" ht="24.15" customHeight="1">
      <c r="A83" s="40"/>
      <c r="B83" s="41"/>
      <c r="C83" s="215" t="s">
        <v>76</v>
      </c>
      <c r="D83" s="215" t="s">
        <v>167</v>
      </c>
      <c r="E83" s="216" t="s">
        <v>1880</v>
      </c>
      <c r="F83" s="217" t="s">
        <v>1881</v>
      </c>
      <c r="G83" s="218" t="s">
        <v>1266</v>
      </c>
      <c r="H83" s="219">
        <v>1</v>
      </c>
      <c r="I83" s="220"/>
      <c r="J83" s="221">
        <f>ROUND(I83*H83,2)</f>
        <v>0</v>
      </c>
      <c r="K83" s="217" t="s">
        <v>353</v>
      </c>
      <c r="L83" s="46"/>
      <c r="M83" s="222" t="s">
        <v>19</v>
      </c>
      <c r="N83" s="223" t="s">
        <v>42</v>
      </c>
      <c r="O83" s="87"/>
      <c r="P83" s="224">
        <f>O83*H83</f>
        <v>0</v>
      </c>
      <c r="Q83" s="224">
        <v>0</v>
      </c>
      <c r="R83" s="224">
        <f>Q83*H83</f>
        <v>0</v>
      </c>
      <c r="S83" s="224">
        <v>0</v>
      </c>
      <c r="T83" s="225">
        <f>S83*H83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R83" s="226" t="s">
        <v>1882</v>
      </c>
      <c r="AT83" s="226" t="s">
        <v>167</v>
      </c>
      <c r="AU83" s="226" t="s">
        <v>76</v>
      </c>
      <c r="AY83" s="19" t="s">
        <v>163</v>
      </c>
      <c r="BE83" s="227">
        <f>IF(N83="základní",J83,0)</f>
        <v>0</v>
      </c>
      <c r="BF83" s="227">
        <f>IF(N83="snížená",J83,0)</f>
        <v>0</v>
      </c>
      <c r="BG83" s="227">
        <f>IF(N83="zákl. přenesená",J83,0)</f>
        <v>0</v>
      </c>
      <c r="BH83" s="227">
        <f>IF(N83="sníž. přenesená",J83,0)</f>
        <v>0</v>
      </c>
      <c r="BI83" s="227">
        <f>IF(N83="nulová",J83,0)</f>
        <v>0</v>
      </c>
      <c r="BJ83" s="19" t="s">
        <v>172</v>
      </c>
      <c r="BK83" s="227">
        <f>ROUND(I83*H83,2)</f>
        <v>0</v>
      </c>
      <c r="BL83" s="19" t="s">
        <v>1882</v>
      </c>
      <c r="BM83" s="226" t="s">
        <v>1883</v>
      </c>
    </row>
    <row r="84" s="13" customFormat="1">
      <c r="A84" s="13"/>
      <c r="B84" s="233"/>
      <c r="C84" s="234"/>
      <c r="D84" s="235" t="s">
        <v>177</v>
      </c>
      <c r="E84" s="236" t="s">
        <v>19</v>
      </c>
      <c r="F84" s="237" t="s">
        <v>1884</v>
      </c>
      <c r="G84" s="234"/>
      <c r="H84" s="238">
        <v>1</v>
      </c>
      <c r="I84" s="239"/>
      <c r="J84" s="234"/>
      <c r="K84" s="234"/>
      <c r="L84" s="240"/>
      <c r="M84" s="241"/>
      <c r="N84" s="242"/>
      <c r="O84" s="242"/>
      <c r="P84" s="242"/>
      <c r="Q84" s="242"/>
      <c r="R84" s="242"/>
      <c r="S84" s="242"/>
      <c r="T84" s="24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44" t="s">
        <v>177</v>
      </c>
      <c r="AU84" s="244" t="s">
        <v>76</v>
      </c>
      <c r="AV84" s="13" t="s">
        <v>78</v>
      </c>
      <c r="AW84" s="13" t="s">
        <v>31</v>
      </c>
      <c r="AX84" s="13" t="s">
        <v>69</v>
      </c>
      <c r="AY84" s="244" t="s">
        <v>163</v>
      </c>
    </row>
    <row r="85" s="14" customFormat="1">
      <c r="A85" s="14"/>
      <c r="B85" s="245"/>
      <c r="C85" s="246"/>
      <c r="D85" s="235" t="s">
        <v>177</v>
      </c>
      <c r="E85" s="247" t="s">
        <v>19</v>
      </c>
      <c r="F85" s="248" t="s">
        <v>179</v>
      </c>
      <c r="G85" s="246"/>
      <c r="H85" s="249">
        <v>1</v>
      </c>
      <c r="I85" s="250"/>
      <c r="J85" s="246"/>
      <c r="K85" s="246"/>
      <c r="L85" s="251"/>
      <c r="M85" s="252"/>
      <c r="N85" s="253"/>
      <c r="O85" s="253"/>
      <c r="P85" s="253"/>
      <c r="Q85" s="253"/>
      <c r="R85" s="253"/>
      <c r="S85" s="253"/>
      <c r="T85" s="254"/>
      <c r="U85" s="14"/>
      <c r="V85" s="14"/>
      <c r="W85" s="14"/>
      <c r="X85" s="14"/>
      <c r="Y85" s="14"/>
      <c r="Z85" s="14"/>
      <c r="AA85" s="14"/>
      <c r="AB85" s="14"/>
      <c r="AC85" s="14"/>
      <c r="AD85" s="14"/>
      <c r="AE85" s="14"/>
      <c r="AT85" s="255" t="s">
        <v>177</v>
      </c>
      <c r="AU85" s="255" t="s">
        <v>76</v>
      </c>
      <c r="AV85" s="14" t="s">
        <v>173</v>
      </c>
      <c r="AW85" s="14" t="s">
        <v>31</v>
      </c>
      <c r="AX85" s="14" t="s">
        <v>76</v>
      </c>
      <c r="AY85" s="255" t="s">
        <v>163</v>
      </c>
    </row>
    <row r="86" s="2" customFormat="1" ht="16.5" customHeight="1">
      <c r="A86" s="40"/>
      <c r="B86" s="41"/>
      <c r="C86" s="215" t="s">
        <v>78</v>
      </c>
      <c r="D86" s="215" t="s">
        <v>167</v>
      </c>
      <c r="E86" s="216" t="s">
        <v>1885</v>
      </c>
      <c r="F86" s="217" t="s">
        <v>1886</v>
      </c>
      <c r="G86" s="218" t="s">
        <v>1266</v>
      </c>
      <c r="H86" s="219">
        <v>1</v>
      </c>
      <c r="I86" s="220"/>
      <c r="J86" s="221">
        <f>ROUND(I86*H86,2)</f>
        <v>0</v>
      </c>
      <c r="K86" s="217" t="s">
        <v>353</v>
      </c>
      <c r="L86" s="46"/>
      <c r="M86" s="222" t="s">
        <v>19</v>
      </c>
      <c r="N86" s="223" t="s">
        <v>42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26" t="s">
        <v>1882</v>
      </c>
      <c r="AT86" s="226" t="s">
        <v>167</v>
      </c>
      <c r="AU86" s="226" t="s">
        <v>76</v>
      </c>
      <c r="AY86" s="19" t="s">
        <v>163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19" t="s">
        <v>172</v>
      </c>
      <c r="BK86" s="227">
        <f>ROUND(I86*H86,2)</f>
        <v>0</v>
      </c>
      <c r="BL86" s="19" t="s">
        <v>1882</v>
      </c>
      <c r="BM86" s="226" t="s">
        <v>1887</v>
      </c>
    </row>
    <row r="87" s="13" customFormat="1">
      <c r="A87" s="13"/>
      <c r="B87" s="233"/>
      <c r="C87" s="234"/>
      <c r="D87" s="235" t="s">
        <v>177</v>
      </c>
      <c r="E87" s="236" t="s">
        <v>19</v>
      </c>
      <c r="F87" s="237" t="s">
        <v>1888</v>
      </c>
      <c r="G87" s="234"/>
      <c r="H87" s="238">
        <v>1</v>
      </c>
      <c r="I87" s="239"/>
      <c r="J87" s="234"/>
      <c r="K87" s="234"/>
      <c r="L87" s="240"/>
      <c r="M87" s="241"/>
      <c r="N87" s="242"/>
      <c r="O87" s="242"/>
      <c r="P87" s="242"/>
      <c r="Q87" s="242"/>
      <c r="R87" s="242"/>
      <c r="S87" s="242"/>
      <c r="T87" s="24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4" t="s">
        <v>177</v>
      </c>
      <c r="AU87" s="244" t="s">
        <v>76</v>
      </c>
      <c r="AV87" s="13" t="s">
        <v>78</v>
      </c>
      <c r="AW87" s="13" t="s">
        <v>31</v>
      </c>
      <c r="AX87" s="13" t="s">
        <v>76</v>
      </c>
      <c r="AY87" s="244" t="s">
        <v>163</v>
      </c>
    </row>
    <row r="88" s="2" customFormat="1" ht="16.5" customHeight="1">
      <c r="A88" s="40"/>
      <c r="B88" s="41"/>
      <c r="C88" s="215" t="s">
        <v>173</v>
      </c>
      <c r="D88" s="215" t="s">
        <v>167</v>
      </c>
      <c r="E88" s="216" t="s">
        <v>1889</v>
      </c>
      <c r="F88" s="217" t="s">
        <v>1890</v>
      </c>
      <c r="G88" s="218" t="s">
        <v>1266</v>
      </c>
      <c r="H88" s="219">
        <v>1</v>
      </c>
      <c r="I88" s="220"/>
      <c r="J88" s="221">
        <f>ROUND(I88*H88,2)</f>
        <v>0</v>
      </c>
      <c r="K88" s="217" t="s">
        <v>353</v>
      </c>
      <c r="L88" s="46"/>
      <c r="M88" s="222" t="s">
        <v>19</v>
      </c>
      <c r="N88" s="223" t="s">
        <v>42</v>
      </c>
      <c r="O88" s="87"/>
      <c r="P88" s="224">
        <f>O88*H88</f>
        <v>0</v>
      </c>
      <c r="Q88" s="224">
        <v>0</v>
      </c>
      <c r="R88" s="224">
        <f>Q88*H88</f>
        <v>0</v>
      </c>
      <c r="S88" s="224">
        <v>0</v>
      </c>
      <c r="T88" s="225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26" t="s">
        <v>1882</v>
      </c>
      <c r="AT88" s="226" t="s">
        <v>167</v>
      </c>
      <c r="AU88" s="226" t="s">
        <v>76</v>
      </c>
      <c r="AY88" s="19" t="s">
        <v>163</v>
      </c>
      <c r="BE88" s="227">
        <f>IF(N88="základní",J88,0)</f>
        <v>0</v>
      </c>
      <c r="BF88" s="227">
        <f>IF(N88="snížená",J88,0)</f>
        <v>0</v>
      </c>
      <c r="BG88" s="227">
        <f>IF(N88="zákl. přenesená",J88,0)</f>
        <v>0</v>
      </c>
      <c r="BH88" s="227">
        <f>IF(N88="sníž. přenesená",J88,0)</f>
        <v>0</v>
      </c>
      <c r="BI88" s="227">
        <f>IF(N88="nulová",J88,0)</f>
        <v>0</v>
      </c>
      <c r="BJ88" s="19" t="s">
        <v>172</v>
      </c>
      <c r="BK88" s="227">
        <f>ROUND(I88*H88,2)</f>
        <v>0</v>
      </c>
      <c r="BL88" s="19" t="s">
        <v>1882</v>
      </c>
      <c r="BM88" s="226" t="s">
        <v>1891</v>
      </c>
    </row>
    <row r="89" s="13" customFormat="1">
      <c r="A89" s="13"/>
      <c r="B89" s="233"/>
      <c r="C89" s="234"/>
      <c r="D89" s="235" t="s">
        <v>177</v>
      </c>
      <c r="E89" s="236" t="s">
        <v>19</v>
      </c>
      <c r="F89" s="237" t="s">
        <v>76</v>
      </c>
      <c r="G89" s="234"/>
      <c r="H89" s="238">
        <v>1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177</v>
      </c>
      <c r="AU89" s="244" t="s">
        <v>76</v>
      </c>
      <c r="AV89" s="13" t="s">
        <v>78</v>
      </c>
      <c r="AW89" s="13" t="s">
        <v>31</v>
      </c>
      <c r="AX89" s="13" t="s">
        <v>69</v>
      </c>
      <c r="AY89" s="244" t="s">
        <v>163</v>
      </c>
    </row>
    <row r="90" s="14" customFormat="1">
      <c r="A90" s="14"/>
      <c r="B90" s="245"/>
      <c r="C90" s="246"/>
      <c r="D90" s="235" t="s">
        <v>177</v>
      </c>
      <c r="E90" s="247" t="s">
        <v>19</v>
      </c>
      <c r="F90" s="248" t="s">
        <v>179</v>
      </c>
      <c r="G90" s="246"/>
      <c r="H90" s="249">
        <v>1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55" t="s">
        <v>177</v>
      </c>
      <c r="AU90" s="255" t="s">
        <v>76</v>
      </c>
      <c r="AV90" s="14" t="s">
        <v>173</v>
      </c>
      <c r="AW90" s="14" t="s">
        <v>31</v>
      </c>
      <c r="AX90" s="14" t="s">
        <v>76</v>
      </c>
      <c r="AY90" s="255" t="s">
        <v>163</v>
      </c>
    </row>
    <row r="91" s="2" customFormat="1" ht="37.8" customHeight="1">
      <c r="A91" s="40"/>
      <c r="B91" s="41"/>
      <c r="C91" s="215" t="s">
        <v>172</v>
      </c>
      <c r="D91" s="215" t="s">
        <v>167</v>
      </c>
      <c r="E91" s="216" t="s">
        <v>1892</v>
      </c>
      <c r="F91" s="217" t="s">
        <v>1893</v>
      </c>
      <c r="G91" s="218" t="s">
        <v>1266</v>
      </c>
      <c r="H91" s="219">
        <v>1</v>
      </c>
      <c r="I91" s="220"/>
      <c r="J91" s="221">
        <f>ROUND(I91*H91,2)</f>
        <v>0</v>
      </c>
      <c r="K91" s="217" t="s">
        <v>353</v>
      </c>
      <c r="L91" s="46"/>
      <c r="M91" s="222" t="s">
        <v>19</v>
      </c>
      <c r="N91" s="223" t="s">
        <v>42</v>
      </c>
      <c r="O91" s="87"/>
      <c r="P91" s="224">
        <f>O91*H91</f>
        <v>0</v>
      </c>
      <c r="Q91" s="224">
        <v>0</v>
      </c>
      <c r="R91" s="224">
        <f>Q91*H91</f>
        <v>0</v>
      </c>
      <c r="S91" s="224">
        <v>0</v>
      </c>
      <c r="T91" s="225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26" t="s">
        <v>1882</v>
      </c>
      <c r="AT91" s="226" t="s">
        <v>167</v>
      </c>
      <c r="AU91" s="226" t="s">
        <v>76</v>
      </c>
      <c r="AY91" s="19" t="s">
        <v>163</v>
      </c>
      <c r="BE91" s="227">
        <f>IF(N91="základní",J91,0)</f>
        <v>0</v>
      </c>
      <c r="BF91" s="227">
        <f>IF(N91="snížená",J91,0)</f>
        <v>0</v>
      </c>
      <c r="BG91" s="227">
        <f>IF(N91="zákl. přenesená",J91,0)</f>
        <v>0</v>
      </c>
      <c r="BH91" s="227">
        <f>IF(N91="sníž. přenesená",J91,0)</f>
        <v>0</v>
      </c>
      <c r="BI91" s="227">
        <f>IF(N91="nulová",J91,0)</f>
        <v>0</v>
      </c>
      <c r="BJ91" s="19" t="s">
        <v>172</v>
      </c>
      <c r="BK91" s="227">
        <f>ROUND(I91*H91,2)</f>
        <v>0</v>
      </c>
      <c r="BL91" s="19" t="s">
        <v>1882</v>
      </c>
      <c r="BM91" s="226" t="s">
        <v>1894</v>
      </c>
    </row>
    <row r="92" s="13" customFormat="1">
      <c r="A92" s="13"/>
      <c r="B92" s="233"/>
      <c r="C92" s="234"/>
      <c r="D92" s="235" t="s">
        <v>177</v>
      </c>
      <c r="E92" s="236" t="s">
        <v>19</v>
      </c>
      <c r="F92" s="237" t="s">
        <v>1895</v>
      </c>
      <c r="G92" s="234"/>
      <c r="H92" s="238">
        <v>1</v>
      </c>
      <c r="I92" s="239"/>
      <c r="J92" s="234"/>
      <c r="K92" s="234"/>
      <c r="L92" s="240"/>
      <c r="M92" s="241"/>
      <c r="N92" s="242"/>
      <c r="O92" s="242"/>
      <c r="P92" s="242"/>
      <c r="Q92" s="242"/>
      <c r="R92" s="242"/>
      <c r="S92" s="242"/>
      <c r="T92" s="243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4" t="s">
        <v>177</v>
      </c>
      <c r="AU92" s="244" t="s">
        <v>76</v>
      </c>
      <c r="AV92" s="13" t="s">
        <v>78</v>
      </c>
      <c r="AW92" s="13" t="s">
        <v>31</v>
      </c>
      <c r="AX92" s="13" t="s">
        <v>69</v>
      </c>
      <c r="AY92" s="244" t="s">
        <v>163</v>
      </c>
    </row>
    <row r="93" s="14" customFormat="1">
      <c r="A93" s="14"/>
      <c r="B93" s="245"/>
      <c r="C93" s="246"/>
      <c r="D93" s="235" t="s">
        <v>177</v>
      </c>
      <c r="E93" s="247" t="s">
        <v>19</v>
      </c>
      <c r="F93" s="248" t="s">
        <v>179</v>
      </c>
      <c r="G93" s="246"/>
      <c r="H93" s="249">
        <v>1</v>
      </c>
      <c r="I93" s="250"/>
      <c r="J93" s="246"/>
      <c r="K93" s="246"/>
      <c r="L93" s="251"/>
      <c r="M93" s="252"/>
      <c r="N93" s="253"/>
      <c r="O93" s="253"/>
      <c r="P93" s="253"/>
      <c r="Q93" s="253"/>
      <c r="R93" s="253"/>
      <c r="S93" s="253"/>
      <c r="T93" s="254"/>
      <c r="U93" s="14"/>
      <c r="V93" s="14"/>
      <c r="W93" s="14"/>
      <c r="X93" s="14"/>
      <c r="Y93" s="14"/>
      <c r="Z93" s="14"/>
      <c r="AA93" s="14"/>
      <c r="AB93" s="14"/>
      <c r="AC93" s="14"/>
      <c r="AD93" s="14"/>
      <c r="AE93" s="14"/>
      <c r="AT93" s="255" t="s">
        <v>177</v>
      </c>
      <c r="AU93" s="255" t="s">
        <v>76</v>
      </c>
      <c r="AV93" s="14" t="s">
        <v>173</v>
      </c>
      <c r="AW93" s="14" t="s">
        <v>31</v>
      </c>
      <c r="AX93" s="14" t="s">
        <v>76</v>
      </c>
      <c r="AY93" s="255" t="s">
        <v>163</v>
      </c>
    </row>
    <row r="94" s="12" customFormat="1" ht="22.8" customHeight="1">
      <c r="A94" s="12"/>
      <c r="B94" s="199"/>
      <c r="C94" s="200"/>
      <c r="D94" s="201" t="s">
        <v>68</v>
      </c>
      <c r="E94" s="213" t="s">
        <v>1896</v>
      </c>
      <c r="F94" s="213" t="s">
        <v>1897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SUM(P95:P100)</f>
        <v>0</v>
      </c>
      <c r="Q94" s="207"/>
      <c r="R94" s="208">
        <f>SUM(R95:R100)</f>
        <v>0</v>
      </c>
      <c r="S94" s="207"/>
      <c r="T94" s="209">
        <f>SUM(T95:T100)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198</v>
      </c>
      <c r="AT94" s="211" t="s">
        <v>68</v>
      </c>
      <c r="AU94" s="211" t="s">
        <v>76</v>
      </c>
      <c r="AY94" s="210" t="s">
        <v>163</v>
      </c>
      <c r="BK94" s="212">
        <f>SUM(BK95:BK100)</f>
        <v>0</v>
      </c>
    </row>
    <row r="95" s="2" customFormat="1" ht="16.5" customHeight="1">
      <c r="A95" s="40"/>
      <c r="B95" s="41"/>
      <c r="C95" s="215" t="s">
        <v>198</v>
      </c>
      <c r="D95" s="215" t="s">
        <v>167</v>
      </c>
      <c r="E95" s="216" t="s">
        <v>1898</v>
      </c>
      <c r="F95" s="217" t="s">
        <v>1899</v>
      </c>
      <c r="G95" s="218" t="s">
        <v>1900</v>
      </c>
      <c r="H95" s="219">
        <v>1</v>
      </c>
      <c r="I95" s="220"/>
      <c r="J95" s="221">
        <f>ROUND(I95*H95,2)</f>
        <v>0</v>
      </c>
      <c r="K95" s="217" t="s">
        <v>171</v>
      </c>
      <c r="L95" s="46"/>
      <c r="M95" s="222" t="s">
        <v>19</v>
      </c>
      <c r="N95" s="223" t="s">
        <v>42</v>
      </c>
      <c r="O95" s="87"/>
      <c r="P95" s="224">
        <f>O95*H95</f>
        <v>0</v>
      </c>
      <c r="Q95" s="224">
        <v>0</v>
      </c>
      <c r="R95" s="224">
        <f>Q95*H95</f>
        <v>0</v>
      </c>
      <c r="S95" s="224">
        <v>0</v>
      </c>
      <c r="T95" s="225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26" t="s">
        <v>1882</v>
      </c>
      <c r="AT95" s="226" t="s">
        <v>167</v>
      </c>
      <c r="AU95" s="226" t="s">
        <v>78</v>
      </c>
      <c r="AY95" s="19" t="s">
        <v>163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19" t="s">
        <v>172</v>
      </c>
      <c r="BK95" s="227">
        <f>ROUND(I95*H95,2)</f>
        <v>0</v>
      </c>
      <c r="BL95" s="19" t="s">
        <v>1882</v>
      </c>
      <c r="BM95" s="226" t="s">
        <v>1901</v>
      </c>
    </row>
    <row r="96" s="2" customFormat="1">
      <c r="A96" s="40"/>
      <c r="B96" s="41"/>
      <c r="C96" s="42"/>
      <c r="D96" s="228" t="s">
        <v>175</v>
      </c>
      <c r="E96" s="42"/>
      <c r="F96" s="229" t="s">
        <v>1902</v>
      </c>
      <c r="G96" s="42"/>
      <c r="H96" s="42"/>
      <c r="I96" s="230"/>
      <c r="J96" s="42"/>
      <c r="K96" s="42"/>
      <c r="L96" s="46"/>
      <c r="M96" s="231"/>
      <c r="N96" s="232"/>
      <c r="O96" s="87"/>
      <c r="P96" s="87"/>
      <c r="Q96" s="87"/>
      <c r="R96" s="87"/>
      <c r="S96" s="87"/>
      <c r="T96" s="88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175</v>
      </c>
      <c r="AU96" s="19" t="s">
        <v>78</v>
      </c>
    </row>
    <row r="97" s="13" customFormat="1">
      <c r="A97" s="13"/>
      <c r="B97" s="233"/>
      <c r="C97" s="234"/>
      <c r="D97" s="235" t="s">
        <v>177</v>
      </c>
      <c r="E97" s="236" t="s">
        <v>19</v>
      </c>
      <c r="F97" s="237" t="s">
        <v>1903</v>
      </c>
      <c r="G97" s="234"/>
      <c r="H97" s="238">
        <v>1</v>
      </c>
      <c r="I97" s="239"/>
      <c r="J97" s="234"/>
      <c r="K97" s="234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177</v>
      </c>
      <c r="AU97" s="244" t="s">
        <v>78</v>
      </c>
      <c r="AV97" s="13" t="s">
        <v>78</v>
      </c>
      <c r="AW97" s="13" t="s">
        <v>31</v>
      </c>
      <c r="AX97" s="13" t="s">
        <v>76</v>
      </c>
      <c r="AY97" s="244" t="s">
        <v>163</v>
      </c>
    </row>
    <row r="98" s="2" customFormat="1" ht="16.5" customHeight="1">
      <c r="A98" s="40"/>
      <c r="B98" s="41"/>
      <c r="C98" s="215" t="s">
        <v>186</v>
      </c>
      <c r="D98" s="215" t="s">
        <v>167</v>
      </c>
      <c r="E98" s="216" t="s">
        <v>1904</v>
      </c>
      <c r="F98" s="217" t="s">
        <v>1905</v>
      </c>
      <c r="G98" s="218" t="s">
        <v>1900</v>
      </c>
      <c r="H98" s="219">
        <v>1</v>
      </c>
      <c r="I98" s="220"/>
      <c r="J98" s="221">
        <f>ROUND(I98*H98,2)</f>
        <v>0</v>
      </c>
      <c r="K98" s="217" t="s">
        <v>171</v>
      </c>
      <c r="L98" s="46"/>
      <c r="M98" s="222" t="s">
        <v>19</v>
      </c>
      <c r="N98" s="223" t="s">
        <v>42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26" t="s">
        <v>1882</v>
      </c>
      <c r="AT98" s="226" t="s">
        <v>167</v>
      </c>
      <c r="AU98" s="226" t="s">
        <v>78</v>
      </c>
      <c r="AY98" s="19" t="s">
        <v>163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19" t="s">
        <v>172</v>
      </c>
      <c r="BK98" s="227">
        <f>ROUND(I98*H98,2)</f>
        <v>0</v>
      </c>
      <c r="BL98" s="19" t="s">
        <v>1882</v>
      </c>
      <c r="BM98" s="226" t="s">
        <v>1906</v>
      </c>
    </row>
    <row r="99" s="2" customFormat="1">
      <c r="A99" s="40"/>
      <c r="B99" s="41"/>
      <c r="C99" s="42"/>
      <c r="D99" s="228" t="s">
        <v>175</v>
      </c>
      <c r="E99" s="42"/>
      <c r="F99" s="229" t="s">
        <v>1907</v>
      </c>
      <c r="G99" s="42"/>
      <c r="H99" s="42"/>
      <c r="I99" s="230"/>
      <c r="J99" s="42"/>
      <c r="K99" s="42"/>
      <c r="L99" s="46"/>
      <c r="M99" s="231"/>
      <c r="N99" s="232"/>
      <c r="O99" s="87"/>
      <c r="P99" s="87"/>
      <c r="Q99" s="87"/>
      <c r="R99" s="87"/>
      <c r="S99" s="87"/>
      <c r="T99" s="88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175</v>
      </c>
      <c r="AU99" s="19" t="s">
        <v>78</v>
      </c>
    </row>
    <row r="100" s="13" customFormat="1">
      <c r="A100" s="13"/>
      <c r="B100" s="233"/>
      <c r="C100" s="234"/>
      <c r="D100" s="235" t="s">
        <v>177</v>
      </c>
      <c r="E100" s="236" t="s">
        <v>19</v>
      </c>
      <c r="F100" s="237" t="s">
        <v>1908</v>
      </c>
      <c r="G100" s="234"/>
      <c r="H100" s="238">
        <v>1</v>
      </c>
      <c r="I100" s="239"/>
      <c r="J100" s="234"/>
      <c r="K100" s="234"/>
      <c r="L100" s="240"/>
      <c r="M100" s="291"/>
      <c r="N100" s="292"/>
      <c r="O100" s="292"/>
      <c r="P100" s="292"/>
      <c r="Q100" s="292"/>
      <c r="R100" s="292"/>
      <c r="S100" s="292"/>
      <c r="T100" s="29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4" t="s">
        <v>177</v>
      </c>
      <c r="AU100" s="244" t="s">
        <v>78</v>
      </c>
      <c r="AV100" s="13" t="s">
        <v>78</v>
      </c>
      <c r="AW100" s="13" t="s">
        <v>31</v>
      </c>
      <c r="AX100" s="13" t="s">
        <v>76</v>
      </c>
      <c r="AY100" s="244" t="s">
        <v>163</v>
      </c>
    </row>
    <row r="101" s="2" customFormat="1" ht="6.96" customHeight="1">
      <c r="A101" s="40"/>
      <c r="B101" s="62"/>
      <c r="C101" s="63"/>
      <c r="D101" s="63"/>
      <c r="E101" s="63"/>
      <c r="F101" s="63"/>
      <c r="G101" s="63"/>
      <c r="H101" s="63"/>
      <c r="I101" s="63"/>
      <c r="J101" s="63"/>
      <c r="K101" s="63"/>
      <c r="L101" s="46"/>
      <c r="M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</sheetData>
  <sheetProtection sheet="1" autoFilter="0" formatColumns="0" formatRows="0" objects="1" scenarios="1" spinCount="100000" saltValue="c0CuR2TB90kPlcFddHNhY4TbJ0g77nA7++nJgGqXhlSeHtbmaM4X4M/mVHon0PDA+IA4szgUoyGQQZT8ccdelg==" hashValue="3LW3MNISNRRsDtPbt0YBTALqQNusPk6YpZWsRLRfgF5qF4/yanAnB2can0jOUwiEWHw0tWsUVi3gzoX9Z2U7xQ==" algorithmName="SHA-512" password="CC35"/>
  <autoFilter ref="C80:K10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96" r:id="rId1" display="https://podminky.urs.cz/item/CS_URS_2023_01/012303000"/>
    <hyperlink ref="F99" r:id="rId2" display="https://podminky.urs.cz/item/CS_URS_2023_01/01325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Křemínský Petr, Ing.</dc:creator>
  <cp:lastModifiedBy>Křemínský Petr, Ing.</cp:lastModifiedBy>
  <dcterms:created xsi:type="dcterms:W3CDTF">2023-03-20T07:40:55Z</dcterms:created>
  <dcterms:modified xsi:type="dcterms:W3CDTF">2023-03-20T07:41:08Z</dcterms:modified>
</cp:coreProperties>
</file>