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kmochl\Documents\Dokumenty - práce\veřejné zakázky\VZ 2023\Operativky\"/>
    </mc:Choice>
  </mc:AlternateContent>
  <xr:revisionPtr revIDLastSave="0" documentId="8_{F8FAD4E6-5922-4920-874A-DBEC92DA28C4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1a-Předpokl. objem prací_ÚOŽI" sheetId="2" r:id="rId2"/>
    <sheet name="1b-Předpokl. objem prací-ÚRS" sheetId="3" r:id="rId3"/>
    <sheet name="1c-Nabídkový koeficient" sheetId="4" r:id="rId4"/>
  </sheets>
  <definedNames>
    <definedName name="_xlnm._FilterDatabase" localSheetId="1" hidden="1">'1a-Předpokl. objem prací_ÚOŽI'!$C$1:$K$1415</definedName>
    <definedName name="_xlnm._FilterDatabase" localSheetId="2" hidden="1">'1b-Předpokl. objem prací-ÚRS'!$C$1:$K$206</definedName>
    <definedName name="_xlnm.Print_Titles" localSheetId="1">'1a-Předpokl. objem prací_ÚOŽI'!$1:$1</definedName>
    <definedName name="_xlnm.Print_Titles" localSheetId="2">'1b-Předpokl. objem prací-ÚRS'!$1:$1</definedName>
    <definedName name="_xlnm.Print_Titles" localSheetId="0">'Rekapitulace stavby'!$92:$92</definedName>
    <definedName name="_xlnm.Print_Area" localSheetId="1">'1a-Předpokl. objem prací_ÚOŽI'!#REF!,'1a-Předpokl. objem prací_ÚOŽI'!$C$1:$J$1415</definedName>
    <definedName name="_xlnm.Print_Area" localSheetId="2">'1b-Předpokl. objem prací-ÚRS'!#REF!,'1b-Předpokl. objem prací-ÚRS'!$C$1:$J$206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6" i="1" l="1"/>
  <c r="AX96" i="1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BI85" i="3"/>
  <c r="BH85" i="3"/>
  <c r="BG85" i="3"/>
  <c r="BF85" i="3"/>
  <c r="T85" i="3"/>
  <c r="R85" i="3"/>
  <c r="P85" i="3"/>
  <c r="BI83" i="3"/>
  <c r="BH83" i="3"/>
  <c r="BG83" i="3"/>
  <c r="BF83" i="3"/>
  <c r="T83" i="3"/>
  <c r="R83" i="3"/>
  <c r="P83" i="3"/>
  <c r="BI81" i="3"/>
  <c r="BH81" i="3"/>
  <c r="BG81" i="3"/>
  <c r="BF81" i="3"/>
  <c r="T81" i="3"/>
  <c r="R81" i="3"/>
  <c r="P81" i="3"/>
  <c r="BI79" i="3"/>
  <c r="BH79" i="3"/>
  <c r="BG79" i="3"/>
  <c r="BF79" i="3"/>
  <c r="T79" i="3"/>
  <c r="R79" i="3"/>
  <c r="P79" i="3"/>
  <c r="BI77" i="3"/>
  <c r="BH77" i="3"/>
  <c r="BG77" i="3"/>
  <c r="BF77" i="3"/>
  <c r="T77" i="3"/>
  <c r="R77" i="3"/>
  <c r="P77" i="3"/>
  <c r="BI75" i="3"/>
  <c r="BH75" i="3"/>
  <c r="BG75" i="3"/>
  <c r="BF75" i="3"/>
  <c r="T75" i="3"/>
  <c r="R75" i="3"/>
  <c r="P75" i="3"/>
  <c r="BI73" i="3"/>
  <c r="BH73" i="3"/>
  <c r="BG73" i="3"/>
  <c r="BF73" i="3"/>
  <c r="T73" i="3"/>
  <c r="R73" i="3"/>
  <c r="P73" i="3"/>
  <c r="BI71" i="3"/>
  <c r="BH71" i="3"/>
  <c r="BG71" i="3"/>
  <c r="BF71" i="3"/>
  <c r="T71" i="3"/>
  <c r="R71" i="3"/>
  <c r="P71" i="3"/>
  <c r="BI69" i="3"/>
  <c r="BH69" i="3"/>
  <c r="BG69" i="3"/>
  <c r="BF69" i="3"/>
  <c r="T69" i="3"/>
  <c r="R69" i="3"/>
  <c r="P69" i="3"/>
  <c r="BI67" i="3"/>
  <c r="BH67" i="3"/>
  <c r="BG67" i="3"/>
  <c r="BF67" i="3"/>
  <c r="T67" i="3"/>
  <c r="R67" i="3"/>
  <c r="P67" i="3"/>
  <c r="BI65" i="3"/>
  <c r="BH65" i="3"/>
  <c r="BG65" i="3"/>
  <c r="BF65" i="3"/>
  <c r="T65" i="3"/>
  <c r="R65" i="3"/>
  <c r="P65" i="3"/>
  <c r="BI63" i="3"/>
  <c r="BH63" i="3"/>
  <c r="BG63" i="3"/>
  <c r="BF63" i="3"/>
  <c r="T63" i="3"/>
  <c r="R63" i="3"/>
  <c r="P63" i="3"/>
  <c r="BI61" i="3"/>
  <c r="BH61" i="3"/>
  <c r="BG61" i="3"/>
  <c r="BF61" i="3"/>
  <c r="T61" i="3"/>
  <c r="R61" i="3"/>
  <c r="P61" i="3"/>
  <c r="BI59" i="3"/>
  <c r="BH59" i="3"/>
  <c r="BG59" i="3"/>
  <c r="BF59" i="3"/>
  <c r="T59" i="3"/>
  <c r="R59" i="3"/>
  <c r="P59" i="3"/>
  <c r="BI57" i="3"/>
  <c r="BH57" i="3"/>
  <c r="BG57" i="3"/>
  <c r="BF57" i="3"/>
  <c r="T57" i="3"/>
  <c r="R57" i="3"/>
  <c r="P57" i="3"/>
  <c r="BI55" i="3"/>
  <c r="BH55" i="3"/>
  <c r="BG55" i="3"/>
  <c r="BF55" i="3"/>
  <c r="T55" i="3"/>
  <c r="R55" i="3"/>
  <c r="P55" i="3"/>
  <c r="BI53" i="3"/>
  <c r="BH53" i="3"/>
  <c r="BG53" i="3"/>
  <c r="BF53" i="3"/>
  <c r="T53" i="3"/>
  <c r="R53" i="3"/>
  <c r="P53" i="3"/>
  <c r="BI51" i="3"/>
  <c r="BH51" i="3"/>
  <c r="BG51" i="3"/>
  <c r="BF51" i="3"/>
  <c r="T51" i="3"/>
  <c r="R51" i="3"/>
  <c r="P51" i="3"/>
  <c r="BI49" i="3"/>
  <c r="BH49" i="3"/>
  <c r="BG49" i="3"/>
  <c r="BF49" i="3"/>
  <c r="T49" i="3"/>
  <c r="R49" i="3"/>
  <c r="P49" i="3"/>
  <c r="BI47" i="3"/>
  <c r="BH47" i="3"/>
  <c r="BG47" i="3"/>
  <c r="BF47" i="3"/>
  <c r="T47" i="3"/>
  <c r="R47" i="3"/>
  <c r="P47" i="3"/>
  <c r="BI45" i="3"/>
  <c r="BH45" i="3"/>
  <c r="BG45" i="3"/>
  <c r="BF45" i="3"/>
  <c r="T45" i="3"/>
  <c r="R45" i="3"/>
  <c r="P45" i="3"/>
  <c r="BI43" i="3"/>
  <c r="BH43" i="3"/>
  <c r="BG43" i="3"/>
  <c r="BF43" i="3"/>
  <c r="T43" i="3"/>
  <c r="R43" i="3"/>
  <c r="P43" i="3"/>
  <c r="BI41" i="3"/>
  <c r="BH41" i="3"/>
  <c r="BG41" i="3"/>
  <c r="BF41" i="3"/>
  <c r="T41" i="3"/>
  <c r="R41" i="3"/>
  <c r="P41" i="3"/>
  <c r="BI39" i="3"/>
  <c r="BH39" i="3"/>
  <c r="BG39" i="3"/>
  <c r="BF39" i="3"/>
  <c r="T39" i="3"/>
  <c r="R39" i="3"/>
  <c r="P39" i="3"/>
  <c r="BI37" i="3"/>
  <c r="BH37" i="3"/>
  <c r="BG37" i="3"/>
  <c r="BF37" i="3"/>
  <c r="T37" i="3"/>
  <c r="R37" i="3"/>
  <c r="P37" i="3"/>
  <c r="BI35" i="3"/>
  <c r="BH35" i="3"/>
  <c r="BG35" i="3"/>
  <c r="BF35" i="3"/>
  <c r="T35" i="3"/>
  <c r="R35" i="3"/>
  <c r="P35" i="3"/>
  <c r="BI31" i="3"/>
  <c r="BH31" i="3"/>
  <c r="BG31" i="3"/>
  <c r="BF31" i="3"/>
  <c r="T31" i="3"/>
  <c r="R31" i="3"/>
  <c r="P31" i="3"/>
  <c r="BI29" i="3"/>
  <c r="BH29" i="3"/>
  <c r="BG29" i="3"/>
  <c r="BF29" i="3"/>
  <c r="T29" i="3"/>
  <c r="R29" i="3"/>
  <c r="P29" i="3"/>
  <c r="BI27" i="3"/>
  <c r="BH27" i="3"/>
  <c r="BG27" i="3"/>
  <c r="BF27" i="3"/>
  <c r="T27" i="3"/>
  <c r="R27" i="3"/>
  <c r="P27" i="3"/>
  <c r="BI25" i="3"/>
  <c r="BH25" i="3"/>
  <c r="BG25" i="3"/>
  <c r="BF25" i="3"/>
  <c r="T25" i="3"/>
  <c r="R25" i="3"/>
  <c r="P25" i="3"/>
  <c r="BI23" i="3"/>
  <c r="BH23" i="3"/>
  <c r="BG23" i="3"/>
  <c r="BF23" i="3"/>
  <c r="T23" i="3"/>
  <c r="R23" i="3"/>
  <c r="P23" i="3"/>
  <c r="BI21" i="3"/>
  <c r="BH21" i="3"/>
  <c r="BG21" i="3"/>
  <c r="BF21" i="3"/>
  <c r="T21" i="3"/>
  <c r="R21" i="3"/>
  <c r="P21" i="3"/>
  <c r="BI19" i="3"/>
  <c r="BH19" i="3"/>
  <c r="BG19" i="3"/>
  <c r="BF19" i="3"/>
  <c r="T19" i="3"/>
  <c r="R19" i="3"/>
  <c r="P19" i="3"/>
  <c r="BI17" i="3"/>
  <c r="BH17" i="3"/>
  <c r="BG17" i="3"/>
  <c r="BF17" i="3"/>
  <c r="T17" i="3"/>
  <c r="R17" i="3"/>
  <c r="P17" i="3"/>
  <c r="BI15" i="3"/>
  <c r="BH15" i="3"/>
  <c r="BG15" i="3"/>
  <c r="BF15" i="3"/>
  <c r="T15" i="3"/>
  <c r="R15" i="3"/>
  <c r="P15" i="3"/>
  <c r="BI13" i="3"/>
  <c r="BH13" i="3"/>
  <c r="BG13" i="3"/>
  <c r="BF13" i="3"/>
  <c r="T13" i="3"/>
  <c r="R13" i="3"/>
  <c r="P13" i="3"/>
  <c r="BI11" i="3"/>
  <c r="BH11" i="3"/>
  <c r="BG11" i="3"/>
  <c r="BF11" i="3"/>
  <c r="T11" i="3"/>
  <c r="R11" i="3"/>
  <c r="P11" i="3"/>
  <c r="BI9" i="3"/>
  <c r="BH9" i="3"/>
  <c r="BG9" i="3"/>
  <c r="BF9" i="3"/>
  <c r="T9" i="3"/>
  <c r="R9" i="3"/>
  <c r="P9" i="3"/>
  <c r="BI7" i="3"/>
  <c r="BH7" i="3"/>
  <c r="BG7" i="3"/>
  <c r="BF7" i="3"/>
  <c r="T7" i="3"/>
  <c r="R7" i="3"/>
  <c r="P7" i="3"/>
  <c r="BI5" i="3"/>
  <c r="BH5" i="3"/>
  <c r="BG5" i="3"/>
  <c r="BF5" i="3"/>
  <c r="T5" i="3"/>
  <c r="R5" i="3"/>
  <c r="P5" i="3"/>
  <c r="AY95" i="1"/>
  <c r="AX95" i="1"/>
  <c r="BI1414" i="2"/>
  <c r="BH1414" i="2"/>
  <c r="BG1414" i="2"/>
  <c r="BF1414" i="2"/>
  <c r="T1414" i="2"/>
  <c r="R1414" i="2"/>
  <c r="P1414" i="2"/>
  <c r="BI1412" i="2"/>
  <c r="BH1412" i="2"/>
  <c r="BG1412" i="2"/>
  <c r="BF1412" i="2"/>
  <c r="T1412" i="2"/>
  <c r="R1412" i="2"/>
  <c r="P1412" i="2"/>
  <c r="BI1410" i="2"/>
  <c r="BH1410" i="2"/>
  <c r="BG1410" i="2"/>
  <c r="BF1410" i="2"/>
  <c r="T1410" i="2"/>
  <c r="R1410" i="2"/>
  <c r="P1410" i="2"/>
  <c r="BI1408" i="2"/>
  <c r="BH1408" i="2"/>
  <c r="BG1408" i="2"/>
  <c r="BF1408" i="2"/>
  <c r="T1408" i="2"/>
  <c r="R1408" i="2"/>
  <c r="P1408" i="2"/>
  <c r="BI1406" i="2"/>
  <c r="BH1406" i="2"/>
  <c r="BG1406" i="2"/>
  <c r="BF1406" i="2"/>
  <c r="T1406" i="2"/>
  <c r="R1406" i="2"/>
  <c r="P1406" i="2"/>
  <c r="BI1404" i="2"/>
  <c r="BH1404" i="2"/>
  <c r="BG1404" i="2"/>
  <c r="BF1404" i="2"/>
  <c r="T1404" i="2"/>
  <c r="R1404" i="2"/>
  <c r="P1404" i="2"/>
  <c r="BI1402" i="2"/>
  <c r="BH1402" i="2"/>
  <c r="BG1402" i="2"/>
  <c r="BF1402" i="2"/>
  <c r="T1402" i="2"/>
  <c r="R1402" i="2"/>
  <c r="P1402" i="2"/>
  <c r="BI1399" i="2"/>
  <c r="BH1399" i="2"/>
  <c r="BG1399" i="2"/>
  <c r="BF1399" i="2"/>
  <c r="T1399" i="2"/>
  <c r="R1399" i="2"/>
  <c r="P1399" i="2"/>
  <c r="BI1397" i="2"/>
  <c r="BH1397" i="2"/>
  <c r="BG1397" i="2"/>
  <c r="BF1397" i="2"/>
  <c r="T1397" i="2"/>
  <c r="R1397" i="2"/>
  <c r="P1397" i="2"/>
  <c r="BI1394" i="2"/>
  <c r="BH1394" i="2"/>
  <c r="BG1394" i="2"/>
  <c r="BF1394" i="2"/>
  <c r="T1394" i="2"/>
  <c r="R1394" i="2"/>
  <c r="P1394" i="2"/>
  <c r="BI1392" i="2"/>
  <c r="BH1392" i="2"/>
  <c r="BG1392" i="2"/>
  <c r="BF1392" i="2"/>
  <c r="T1392" i="2"/>
  <c r="R1392" i="2"/>
  <c r="P1392" i="2"/>
  <c r="BI1390" i="2"/>
  <c r="BH1390" i="2"/>
  <c r="BG1390" i="2"/>
  <c r="BF1390" i="2"/>
  <c r="T1390" i="2"/>
  <c r="R1390" i="2"/>
  <c r="P1390" i="2"/>
  <c r="BI1388" i="2"/>
  <c r="BH1388" i="2"/>
  <c r="BG1388" i="2"/>
  <c r="BF1388" i="2"/>
  <c r="T1388" i="2"/>
  <c r="R1388" i="2"/>
  <c r="P1388" i="2"/>
  <c r="BI1386" i="2"/>
  <c r="BH1386" i="2"/>
  <c r="BG1386" i="2"/>
  <c r="BF1386" i="2"/>
  <c r="T1386" i="2"/>
  <c r="R1386" i="2"/>
  <c r="P1386" i="2"/>
  <c r="BI1384" i="2"/>
  <c r="BH1384" i="2"/>
  <c r="BG1384" i="2"/>
  <c r="BF1384" i="2"/>
  <c r="T1384" i="2"/>
  <c r="R1384" i="2"/>
  <c r="P1384" i="2"/>
  <c r="BI1382" i="2"/>
  <c r="BH1382" i="2"/>
  <c r="BG1382" i="2"/>
  <c r="BF1382" i="2"/>
  <c r="T1382" i="2"/>
  <c r="R1382" i="2"/>
  <c r="P1382" i="2"/>
  <c r="BI1380" i="2"/>
  <c r="BH1380" i="2"/>
  <c r="BG1380" i="2"/>
  <c r="BF1380" i="2"/>
  <c r="T1380" i="2"/>
  <c r="R1380" i="2"/>
  <c r="P1380" i="2"/>
  <c r="BI1378" i="2"/>
  <c r="BH1378" i="2"/>
  <c r="BG1378" i="2"/>
  <c r="BF1378" i="2"/>
  <c r="T1378" i="2"/>
  <c r="R1378" i="2"/>
  <c r="P1378" i="2"/>
  <c r="BI1376" i="2"/>
  <c r="BH1376" i="2"/>
  <c r="BG1376" i="2"/>
  <c r="BF1376" i="2"/>
  <c r="T1376" i="2"/>
  <c r="R1376" i="2"/>
  <c r="P1376" i="2"/>
  <c r="BI1374" i="2"/>
  <c r="BH1374" i="2"/>
  <c r="BG1374" i="2"/>
  <c r="BF1374" i="2"/>
  <c r="T1374" i="2"/>
  <c r="R1374" i="2"/>
  <c r="P1374" i="2"/>
  <c r="BI1372" i="2"/>
  <c r="BH1372" i="2"/>
  <c r="BG1372" i="2"/>
  <c r="BF1372" i="2"/>
  <c r="T1372" i="2"/>
  <c r="R1372" i="2"/>
  <c r="P1372" i="2"/>
  <c r="BI1370" i="2"/>
  <c r="BH1370" i="2"/>
  <c r="BG1370" i="2"/>
  <c r="BF1370" i="2"/>
  <c r="T1370" i="2"/>
  <c r="R1370" i="2"/>
  <c r="P1370" i="2"/>
  <c r="BI1368" i="2"/>
  <c r="BH1368" i="2"/>
  <c r="BG1368" i="2"/>
  <c r="BF1368" i="2"/>
  <c r="T1368" i="2"/>
  <c r="R1368" i="2"/>
  <c r="P1368" i="2"/>
  <c r="BI1366" i="2"/>
  <c r="BH1366" i="2"/>
  <c r="BG1366" i="2"/>
  <c r="BF1366" i="2"/>
  <c r="T1366" i="2"/>
  <c r="R1366" i="2"/>
  <c r="P1366" i="2"/>
  <c r="BI1364" i="2"/>
  <c r="BH1364" i="2"/>
  <c r="BG1364" i="2"/>
  <c r="BF1364" i="2"/>
  <c r="T1364" i="2"/>
  <c r="R1364" i="2"/>
  <c r="P1364" i="2"/>
  <c r="BI1362" i="2"/>
  <c r="BH1362" i="2"/>
  <c r="BG1362" i="2"/>
  <c r="BF1362" i="2"/>
  <c r="T1362" i="2"/>
  <c r="R1362" i="2"/>
  <c r="P1362" i="2"/>
  <c r="BI1360" i="2"/>
  <c r="BH1360" i="2"/>
  <c r="BG1360" i="2"/>
  <c r="BF1360" i="2"/>
  <c r="T1360" i="2"/>
  <c r="R1360" i="2"/>
  <c r="P1360" i="2"/>
  <c r="BI1358" i="2"/>
  <c r="BH1358" i="2"/>
  <c r="BG1358" i="2"/>
  <c r="BF1358" i="2"/>
  <c r="T1358" i="2"/>
  <c r="R1358" i="2"/>
  <c r="P1358" i="2"/>
  <c r="BI1356" i="2"/>
  <c r="BH1356" i="2"/>
  <c r="BG1356" i="2"/>
  <c r="BF1356" i="2"/>
  <c r="T1356" i="2"/>
  <c r="R1356" i="2"/>
  <c r="P1356" i="2"/>
  <c r="BI1354" i="2"/>
  <c r="BH1354" i="2"/>
  <c r="BG1354" i="2"/>
  <c r="BF1354" i="2"/>
  <c r="T1354" i="2"/>
  <c r="R1354" i="2"/>
  <c r="P1354" i="2"/>
  <c r="BI1352" i="2"/>
  <c r="BH1352" i="2"/>
  <c r="BG1352" i="2"/>
  <c r="BF1352" i="2"/>
  <c r="T1352" i="2"/>
  <c r="R1352" i="2"/>
  <c r="P1352" i="2"/>
  <c r="BI1350" i="2"/>
  <c r="BH1350" i="2"/>
  <c r="BG1350" i="2"/>
  <c r="BF1350" i="2"/>
  <c r="T1350" i="2"/>
  <c r="R1350" i="2"/>
  <c r="P1350" i="2"/>
  <c r="BI1348" i="2"/>
  <c r="BH1348" i="2"/>
  <c r="BG1348" i="2"/>
  <c r="BF1348" i="2"/>
  <c r="T1348" i="2"/>
  <c r="R1348" i="2"/>
  <c r="P1348" i="2"/>
  <c r="BI1346" i="2"/>
  <c r="BH1346" i="2"/>
  <c r="BG1346" i="2"/>
  <c r="BF1346" i="2"/>
  <c r="T1346" i="2"/>
  <c r="R1346" i="2"/>
  <c r="P1346" i="2"/>
  <c r="BI1344" i="2"/>
  <c r="BH1344" i="2"/>
  <c r="BG1344" i="2"/>
  <c r="BF1344" i="2"/>
  <c r="T1344" i="2"/>
  <c r="R1344" i="2"/>
  <c r="P1344" i="2"/>
  <c r="BI1342" i="2"/>
  <c r="BH1342" i="2"/>
  <c r="BG1342" i="2"/>
  <c r="BF1342" i="2"/>
  <c r="T1342" i="2"/>
  <c r="R1342" i="2"/>
  <c r="P1342" i="2"/>
  <c r="BI1340" i="2"/>
  <c r="BH1340" i="2"/>
  <c r="BG1340" i="2"/>
  <c r="BF1340" i="2"/>
  <c r="T1340" i="2"/>
  <c r="R1340" i="2"/>
  <c r="P1340" i="2"/>
  <c r="BI1338" i="2"/>
  <c r="BH1338" i="2"/>
  <c r="BG1338" i="2"/>
  <c r="BF1338" i="2"/>
  <c r="T1338" i="2"/>
  <c r="R1338" i="2"/>
  <c r="P1338" i="2"/>
  <c r="BI1336" i="2"/>
  <c r="BH1336" i="2"/>
  <c r="BG1336" i="2"/>
  <c r="BF1336" i="2"/>
  <c r="T1336" i="2"/>
  <c r="R1336" i="2"/>
  <c r="P1336" i="2"/>
  <c r="BI1334" i="2"/>
  <c r="BH1334" i="2"/>
  <c r="BG1334" i="2"/>
  <c r="BF1334" i="2"/>
  <c r="T1334" i="2"/>
  <c r="R1334" i="2"/>
  <c r="P1334" i="2"/>
  <c r="BI1332" i="2"/>
  <c r="BH1332" i="2"/>
  <c r="BG1332" i="2"/>
  <c r="BF1332" i="2"/>
  <c r="T1332" i="2"/>
  <c r="R1332" i="2"/>
  <c r="P1332" i="2"/>
  <c r="BI1330" i="2"/>
  <c r="BH1330" i="2"/>
  <c r="BG1330" i="2"/>
  <c r="BF1330" i="2"/>
  <c r="T1330" i="2"/>
  <c r="R1330" i="2"/>
  <c r="P1330" i="2"/>
  <c r="BI1328" i="2"/>
  <c r="BH1328" i="2"/>
  <c r="BG1328" i="2"/>
  <c r="BF1328" i="2"/>
  <c r="T1328" i="2"/>
  <c r="R1328" i="2"/>
  <c r="P1328" i="2"/>
  <c r="BI1326" i="2"/>
  <c r="BH1326" i="2"/>
  <c r="BG1326" i="2"/>
  <c r="BF1326" i="2"/>
  <c r="T1326" i="2"/>
  <c r="R1326" i="2"/>
  <c r="P1326" i="2"/>
  <c r="BI1324" i="2"/>
  <c r="BH1324" i="2"/>
  <c r="BG1324" i="2"/>
  <c r="BF1324" i="2"/>
  <c r="T1324" i="2"/>
  <c r="R1324" i="2"/>
  <c r="P1324" i="2"/>
  <c r="BI1321" i="2"/>
  <c r="BH1321" i="2"/>
  <c r="BG1321" i="2"/>
  <c r="BF1321" i="2"/>
  <c r="T1321" i="2"/>
  <c r="R1321" i="2"/>
  <c r="P1321" i="2"/>
  <c r="BI1319" i="2"/>
  <c r="BH1319" i="2"/>
  <c r="BG1319" i="2"/>
  <c r="BF1319" i="2"/>
  <c r="T1319" i="2"/>
  <c r="R1319" i="2"/>
  <c r="P1319" i="2"/>
  <c r="BI1317" i="2"/>
  <c r="BH1317" i="2"/>
  <c r="BG1317" i="2"/>
  <c r="BF1317" i="2"/>
  <c r="T1317" i="2"/>
  <c r="R1317" i="2"/>
  <c r="P1317" i="2"/>
  <c r="BI1315" i="2"/>
  <c r="BH1315" i="2"/>
  <c r="BG1315" i="2"/>
  <c r="BF1315" i="2"/>
  <c r="T1315" i="2"/>
  <c r="R1315" i="2"/>
  <c r="P1315" i="2"/>
  <c r="BI1313" i="2"/>
  <c r="BH1313" i="2"/>
  <c r="BG1313" i="2"/>
  <c r="BF1313" i="2"/>
  <c r="T1313" i="2"/>
  <c r="R1313" i="2"/>
  <c r="P1313" i="2"/>
  <c r="BI1311" i="2"/>
  <c r="BH1311" i="2"/>
  <c r="BG1311" i="2"/>
  <c r="BF1311" i="2"/>
  <c r="T1311" i="2"/>
  <c r="R1311" i="2"/>
  <c r="P1311" i="2"/>
  <c r="BI1309" i="2"/>
  <c r="BH1309" i="2"/>
  <c r="BG1309" i="2"/>
  <c r="BF1309" i="2"/>
  <c r="T1309" i="2"/>
  <c r="R1309" i="2"/>
  <c r="P1309" i="2"/>
  <c r="BI1307" i="2"/>
  <c r="BH1307" i="2"/>
  <c r="BG1307" i="2"/>
  <c r="BF1307" i="2"/>
  <c r="T1307" i="2"/>
  <c r="R1307" i="2"/>
  <c r="P1307" i="2"/>
  <c r="BI1305" i="2"/>
  <c r="BH1305" i="2"/>
  <c r="BG1305" i="2"/>
  <c r="BF1305" i="2"/>
  <c r="T1305" i="2"/>
  <c r="R1305" i="2"/>
  <c r="P1305" i="2"/>
  <c r="BI1303" i="2"/>
  <c r="BH1303" i="2"/>
  <c r="BG1303" i="2"/>
  <c r="BF1303" i="2"/>
  <c r="T1303" i="2"/>
  <c r="R1303" i="2"/>
  <c r="P1303" i="2"/>
  <c r="BI1301" i="2"/>
  <c r="BH1301" i="2"/>
  <c r="BG1301" i="2"/>
  <c r="BF1301" i="2"/>
  <c r="T1301" i="2"/>
  <c r="R1301" i="2"/>
  <c r="P1301" i="2"/>
  <c r="BI1299" i="2"/>
  <c r="BH1299" i="2"/>
  <c r="BG1299" i="2"/>
  <c r="BF1299" i="2"/>
  <c r="T1299" i="2"/>
  <c r="R1299" i="2"/>
  <c r="P1299" i="2"/>
  <c r="BI1297" i="2"/>
  <c r="BH1297" i="2"/>
  <c r="BG1297" i="2"/>
  <c r="BF1297" i="2"/>
  <c r="T1297" i="2"/>
  <c r="R1297" i="2"/>
  <c r="P1297" i="2"/>
  <c r="BI1295" i="2"/>
  <c r="BH1295" i="2"/>
  <c r="BG1295" i="2"/>
  <c r="BF1295" i="2"/>
  <c r="T1295" i="2"/>
  <c r="R1295" i="2"/>
  <c r="P1295" i="2"/>
  <c r="BI1293" i="2"/>
  <c r="BH1293" i="2"/>
  <c r="BG1293" i="2"/>
  <c r="BF1293" i="2"/>
  <c r="T1293" i="2"/>
  <c r="R1293" i="2"/>
  <c r="P1293" i="2"/>
  <c r="BI1291" i="2"/>
  <c r="BH1291" i="2"/>
  <c r="BG1291" i="2"/>
  <c r="BF1291" i="2"/>
  <c r="T1291" i="2"/>
  <c r="R1291" i="2"/>
  <c r="P1291" i="2"/>
  <c r="BI1289" i="2"/>
  <c r="BH1289" i="2"/>
  <c r="BG1289" i="2"/>
  <c r="BF1289" i="2"/>
  <c r="T1289" i="2"/>
  <c r="R1289" i="2"/>
  <c r="P1289" i="2"/>
  <c r="BI1287" i="2"/>
  <c r="BH1287" i="2"/>
  <c r="BG1287" i="2"/>
  <c r="BF1287" i="2"/>
  <c r="T1287" i="2"/>
  <c r="R1287" i="2"/>
  <c r="P1287" i="2"/>
  <c r="BI1285" i="2"/>
  <c r="BH1285" i="2"/>
  <c r="BG1285" i="2"/>
  <c r="BF1285" i="2"/>
  <c r="T1285" i="2"/>
  <c r="R1285" i="2"/>
  <c r="P1285" i="2"/>
  <c r="BI1283" i="2"/>
  <c r="BH1283" i="2"/>
  <c r="BG1283" i="2"/>
  <c r="BF1283" i="2"/>
  <c r="T1283" i="2"/>
  <c r="R1283" i="2"/>
  <c r="P1283" i="2"/>
  <c r="BI1281" i="2"/>
  <c r="BH1281" i="2"/>
  <c r="BG1281" i="2"/>
  <c r="BF1281" i="2"/>
  <c r="T1281" i="2"/>
  <c r="R1281" i="2"/>
  <c r="P1281" i="2"/>
  <c r="BI1279" i="2"/>
  <c r="BH1279" i="2"/>
  <c r="BG1279" i="2"/>
  <c r="BF1279" i="2"/>
  <c r="T1279" i="2"/>
  <c r="R1279" i="2"/>
  <c r="P1279" i="2"/>
  <c r="BI1277" i="2"/>
  <c r="BH1277" i="2"/>
  <c r="BG1277" i="2"/>
  <c r="BF1277" i="2"/>
  <c r="T1277" i="2"/>
  <c r="R1277" i="2"/>
  <c r="P1277" i="2"/>
  <c r="BI1275" i="2"/>
  <c r="BH1275" i="2"/>
  <c r="BG1275" i="2"/>
  <c r="BF1275" i="2"/>
  <c r="T1275" i="2"/>
  <c r="R1275" i="2"/>
  <c r="P1275" i="2"/>
  <c r="BI1273" i="2"/>
  <c r="BH1273" i="2"/>
  <c r="BG1273" i="2"/>
  <c r="BF1273" i="2"/>
  <c r="T1273" i="2"/>
  <c r="R1273" i="2"/>
  <c r="P1273" i="2"/>
  <c r="BI1271" i="2"/>
  <c r="BH1271" i="2"/>
  <c r="BG1271" i="2"/>
  <c r="BF1271" i="2"/>
  <c r="T1271" i="2"/>
  <c r="R1271" i="2"/>
  <c r="P1271" i="2"/>
  <c r="BI1269" i="2"/>
  <c r="BH1269" i="2"/>
  <c r="BG1269" i="2"/>
  <c r="BF1269" i="2"/>
  <c r="T1269" i="2"/>
  <c r="R1269" i="2"/>
  <c r="P1269" i="2"/>
  <c r="BI1267" i="2"/>
  <c r="BH1267" i="2"/>
  <c r="BG1267" i="2"/>
  <c r="BF1267" i="2"/>
  <c r="T1267" i="2"/>
  <c r="R1267" i="2"/>
  <c r="P1267" i="2"/>
  <c r="BI1265" i="2"/>
  <c r="BH1265" i="2"/>
  <c r="BG1265" i="2"/>
  <c r="BF1265" i="2"/>
  <c r="T1265" i="2"/>
  <c r="R1265" i="2"/>
  <c r="P1265" i="2"/>
  <c r="BI1263" i="2"/>
  <c r="BH1263" i="2"/>
  <c r="BG1263" i="2"/>
  <c r="BF1263" i="2"/>
  <c r="T1263" i="2"/>
  <c r="R1263" i="2"/>
  <c r="P1263" i="2"/>
  <c r="BI1261" i="2"/>
  <c r="BH1261" i="2"/>
  <c r="BG1261" i="2"/>
  <c r="BF1261" i="2"/>
  <c r="T1261" i="2"/>
  <c r="R1261" i="2"/>
  <c r="P1261" i="2"/>
  <c r="BI1259" i="2"/>
  <c r="BH1259" i="2"/>
  <c r="BG1259" i="2"/>
  <c r="BF1259" i="2"/>
  <c r="T1259" i="2"/>
  <c r="R1259" i="2"/>
  <c r="P1259" i="2"/>
  <c r="BI1257" i="2"/>
  <c r="BH1257" i="2"/>
  <c r="BG1257" i="2"/>
  <c r="BF1257" i="2"/>
  <c r="T1257" i="2"/>
  <c r="R1257" i="2"/>
  <c r="P1257" i="2"/>
  <c r="BI1255" i="2"/>
  <c r="BH1255" i="2"/>
  <c r="BG1255" i="2"/>
  <c r="BF1255" i="2"/>
  <c r="T1255" i="2"/>
  <c r="R1255" i="2"/>
  <c r="P1255" i="2"/>
  <c r="BI1253" i="2"/>
  <c r="BH1253" i="2"/>
  <c r="BG1253" i="2"/>
  <c r="BF1253" i="2"/>
  <c r="T1253" i="2"/>
  <c r="R1253" i="2"/>
  <c r="P1253" i="2"/>
  <c r="BI1251" i="2"/>
  <c r="BH1251" i="2"/>
  <c r="BG1251" i="2"/>
  <c r="BF1251" i="2"/>
  <c r="T1251" i="2"/>
  <c r="R1251" i="2"/>
  <c r="P1251" i="2"/>
  <c r="BI1249" i="2"/>
  <c r="BH1249" i="2"/>
  <c r="BG1249" i="2"/>
  <c r="BF1249" i="2"/>
  <c r="T1249" i="2"/>
  <c r="R1249" i="2"/>
  <c r="P1249" i="2"/>
  <c r="BI1247" i="2"/>
  <c r="BH1247" i="2"/>
  <c r="BG1247" i="2"/>
  <c r="BF1247" i="2"/>
  <c r="T1247" i="2"/>
  <c r="R1247" i="2"/>
  <c r="P1247" i="2"/>
  <c r="BI1245" i="2"/>
  <c r="BH1245" i="2"/>
  <c r="BG1245" i="2"/>
  <c r="BF1245" i="2"/>
  <c r="T1245" i="2"/>
  <c r="R1245" i="2"/>
  <c r="P1245" i="2"/>
  <c r="BI1243" i="2"/>
  <c r="BH1243" i="2"/>
  <c r="BG1243" i="2"/>
  <c r="BF1243" i="2"/>
  <c r="T1243" i="2"/>
  <c r="R1243" i="2"/>
  <c r="P1243" i="2"/>
  <c r="BI1241" i="2"/>
  <c r="BH1241" i="2"/>
  <c r="BG1241" i="2"/>
  <c r="BF1241" i="2"/>
  <c r="T1241" i="2"/>
  <c r="R1241" i="2"/>
  <c r="P1241" i="2"/>
  <c r="BI1239" i="2"/>
  <c r="BH1239" i="2"/>
  <c r="BG1239" i="2"/>
  <c r="BF1239" i="2"/>
  <c r="T1239" i="2"/>
  <c r="R1239" i="2"/>
  <c r="P1239" i="2"/>
  <c r="BI1237" i="2"/>
  <c r="BH1237" i="2"/>
  <c r="BG1237" i="2"/>
  <c r="BF1237" i="2"/>
  <c r="T1237" i="2"/>
  <c r="R1237" i="2"/>
  <c r="P1237" i="2"/>
  <c r="BI1235" i="2"/>
  <c r="BH1235" i="2"/>
  <c r="BG1235" i="2"/>
  <c r="BF1235" i="2"/>
  <c r="T1235" i="2"/>
  <c r="R1235" i="2"/>
  <c r="P1235" i="2"/>
  <c r="BI1233" i="2"/>
  <c r="BH1233" i="2"/>
  <c r="BG1233" i="2"/>
  <c r="BF1233" i="2"/>
  <c r="T1233" i="2"/>
  <c r="R1233" i="2"/>
  <c r="P1233" i="2"/>
  <c r="BI1231" i="2"/>
  <c r="BH1231" i="2"/>
  <c r="BG1231" i="2"/>
  <c r="BF1231" i="2"/>
  <c r="T1231" i="2"/>
  <c r="R1231" i="2"/>
  <c r="P1231" i="2"/>
  <c r="BI1229" i="2"/>
  <c r="BH1229" i="2"/>
  <c r="BG1229" i="2"/>
  <c r="BF1229" i="2"/>
  <c r="T1229" i="2"/>
  <c r="R1229" i="2"/>
  <c r="P1229" i="2"/>
  <c r="BI1227" i="2"/>
  <c r="BH1227" i="2"/>
  <c r="BG1227" i="2"/>
  <c r="BF1227" i="2"/>
  <c r="T1227" i="2"/>
  <c r="R1227" i="2"/>
  <c r="P1227" i="2"/>
  <c r="BI1225" i="2"/>
  <c r="BH1225" i="2"/>
  <c r="BG1225" i="2"/>
  <c r="BF1225" i="2"/>
  <c r="T1225" i="2"/>
  <c r="R1225" i="2"/>
  <c r="P1225" i="2"/>
  <c r="BI1223" i="2"/>
  <c r="BH1223" i="2"/>
  <c r="BG1223" i="2"/>
  <c r="BF1223" i="2"/>
  <c r="T1223" i="2"/>
  <c r="R1223" i="2"/>
  <c r="P1223" i="2"/>
  <c r="BI1221" i="2"/>
  <c r="BH1221" i="2"/>
  <c r="BG1221" i="2"/>
  <c r="BF1221" i="2"/>
  <c r="T1221" i="2"/>
  <c r="R1221" i="2"/>
  <c r="P1221" i="2"/>
  <c r="BI1219" i="2"/>
  <c r="BH1219" i="2"/>
  <c r="BG1219" i="2"/>
  <c r="BF1219" i="2"/>
  <c r="T1219" i="2"/>
  <c r="R1219" i="2"/>
  <c r="P1219" i="2"/>
  <c r="BI1217" i="2"/>
  <c r="BH1217" i="2"/>
  <c r="BG1217" i="2"/>
  <c r="BF1217" i="2"/>
  <c r="T1217" i="2"/>
  <c r="R1217" i="2"/>
  <c r="P1217" i="2"/>
  <c r="BI1215" i="2"/>
  <c r="BH1215" i="2"/>
  <c r="BG1215" i="2"/>
  <c r="BF1215" i="2"/>
  <c r="T1215" i="2"/>
  <c r="R1215" i="2"/>
  <c r="P1215" i="2"/>
  <c r="BI1213" i="2"/>
  <c r="BH1213" i="2"/>
  <c r="BG1213" i="2"/>
  <c r="BF1213" i="2"/>
  <c r="T1213" i="2"/>
  <c r="R1213" i="2"/>
  <c r="P1213" i="2"/>
  <c r="BI1211" i="2"/>
  <c r="BH1211" i="2"/>
  <c r="BG1211" i="2"/>
  <c r="BF1211" i="2"/>
  <c r="T1211" i="2"/>
  <c r="R1211" i="2"/>
  <c r="P1211" i="2"/>
  <c r="BI1209" i="2"/>
  <c r="BH1209" i="2"/>
  <c r="BG1209" i="2"/>
  <c r="BF1209" i="2"/>
  <c r="T1209" i="2"/>
  <c r="R1209" i="2"/>
  <c r="P1209" i="2"/>
  <c r="BI1207" i="2"/>
  <c r="BH1207" i="2"/>
  <c r="BG1207" i="2"/>
  <c r="BF1207" i="2"/>
  <c r="T1207" i="2"/>
  <c r="R1207" i="2"/>
  <c r="P1207" i="2"/>
  <c r="BI1205" i="2"/>
  <c r="BH1205" i="2"/>
  <c r="BG1205" i="2"/>
  <c r="BF1205" i="2"/>
  <c r="T1205" i="2"/>
  <c r="R1205" i="2"/>
  <c r="P1205" i="2"/>
  <c r="BI1203" i="2"/>
  <c r="BH1203" i="2"/>
  <c r="BG1203" i="2"/>
  <c r="BF1203" i="2"/>
  <c r="T1203" i="2"/>
  <c r="R1203" i="2"/>
  <c r="P1203" i="2"/>
  <c r="BI1201" i="2"/>
  <c r="BH1201" i="2"/>
  <c r="BG1201" i="2"/>
  <c r="BF1201" i="2"/>
  <c r="T1201" i="2"/>
  <c r="R1201" i="2"/>
  <c r="P1201" i="2"/>
  <c r="BI1199" i="2"/>
  <c r="BH1199" i="2"/>
  <c r="BG1199" i="2"/>
  <c r="BF1199" i="2"/>
  <c r="T1199" i="2"/>
  <c r="R1199" i="2"/>
  <c r="P1199" i="2"/>
  <c r="BI1197" i="2"/>
  <c r="BH1197" i="2"/>
  <c r="BG1197" i="2"/>
  <c r="BF1197" i="2"/>
  <c r="T1197" i="2"/>
  <c r="R1197" i="2"/>
  <c r="P1197" i="2"/>
  <c r="BI1195" i="2"/>
  <c r="BH1195" i="2"/>
  <c r="BG1195" i="2"/>
  <c r="BF1195" i="2"/>
  <c r="T1195" i="2"/>
  <c r="R1195" i="2"/>
  <c r="P1195" i="2"/>
  <c r="BI1193" i="2"/>
  <c r="BH1193" i="2"/>
  <c r="BG1193" i="2"/>
  <c r="BF1193" i="2"/>
  <c r="T1193" i="2"/>
  <c r="R1193" i="2"/>
  <c r="P1193" i="2"/>
  <c r="BI1191" i="2"/>
  <c r="BH1191" i="2"/>
  <c r="BG1191" i="2"/>
  <c r="BF1191" i="2"/>
  <c r="T1191" i="2"/>
  <c r="R1191" i="2"/>
  <c r="P1191" i="2"/>
  <c r="BI1189" i="2"/>
  <c r="BH1189" i="2"/>
  <c r="BG1189" i="2"/>
  <c r="BF1189" i="2"/>
  <c r="T1189" i="2"/>
  <c r="R1189" i="2"/>
  <c r="P1189" i="2"/>
  <c r="BI1187" i="2"/>
  <c r="BH1187" i="2"/>
  <c r="BG1187" i="2"/>
  <c r="BF1187" i="2"/>
  <c r="T1187" i="2"/>
  <c r="R1187" i="2"/>
  <c r="P1187" i="2"/>
  <c r="BI1185" i="2"/>
  <c r="BH1185" i="2"/>
  <c r="BG1185" i="2"/>
  <c r="BF1185" i="2"/>
  <c r="T1185" i="2"/>
  <c r="R1185" i="2"/>
  <c r="P1185" i="2"/>
  <c r="BI1183" i="2"/>
  <c r="BH1183" i="2"/>
  <c r="BG1183" i="2"/>
  <c r="BF1183" i="2"/>
  <c r="T1183" i="2"/>
  <c r="R1183" i="2"/>
  <c r="P1183" i="2"/>
  <c r="BI1181" i="2"/>
  <c r="BH1181" i="2"/>
  <c r="BG1181" i="2"/>
  <c r="BF1181" i="2"/>
  <c r="T1181" i="2"/>
  <c r="R1181" i="2"/>
  <c r="P1181" i="2"/>
  <c r="BI1179" i="2"/>
  <c r="BH1179" i="2"/>
  <c r="BG1179" i="2"/>
  <c r="BF1179" i="2"/>
  <c r="T1179" i="2"/>
  <c r="R1179" i="2"/>
  <c r="P1179" i="2"/>
  <c r="BI1177" i="2"/>
  <c r="BH1177" i="2"/>
  <c r="BG1177" i="2"/>
  <c r="BF1177" i="2"/>
  <c r="T1177" i="2"/>
  <c r="R1177" i="2"/>
  <c r="P1177" i="2"/>
  <c r="BI1175" i="2"/>
  <c r="BH1175" i="2"/>
  <c r="BG1175" i="2"/>
  <c r="BF1175" i="2"/>
  <c r="T1175" i="2"/>
  <c r="R1175" i="2"/>
  <c r="P1175" i="2"/>
  <c r="BI1173" i="2"/>
  <c r="BH1173" i="2"/>
  <c r="BG1173" i="2"/>
  <c r="BF1173" i="2"/>
  <c r="T1173" i="2"/>
  <c r="R1173" i="2"/>
  <c r="P1173" i="2"/>
  <c r="BI1171" i="2"/>
  <c r="BH1171" i="2"/>
  <c r="BG1171" i="2"/>
  <c r="BF1171" i="2"/>
  <c r="T1171" i="2"/>
  <c r="R1171" i="2"/>
  <c r="P1171" i="2"/>
  <c r="BI1169" i="2"/>
  <c r="BH1169" i="2"/>
  <c r="BG1169" i="2"/>
  <c r="BF1169" i="2"/>
  <c r="T1169" i="2"/>
  <c r="R1169" i="2"/>
  <c r="P1169" i="2"/>
  <c r="BI1167" i="2"/>
  <c r="BH1167" i="2"/>
  <c r="BG1167" i="2"/>
  <c r="BF1167" i="2"/>
  <c r="T1167" i="2"/>
  <c r="R1167" i="2"/>
  <c r="P1167" i="2"/>
  <c r="BI1165" i="2"/>
  <c r="BH1165" i="2"/>
  <c r="BG1165" i="2"/>
  <c r="BF1165" i="2"/>
  <c r="T1165" i="2"/>
  <c r="R1165" i="2"/>
  <c r="P1165" i="2"/>
  <c r="BI1163" i="2"/>
  <c r="BH1163" i="2"/>
  <c r="BG1163" i="2"/>
  <c r="BF1163" i="2"/>
  <c r="T1163" i="2"/>
  <c r="R1163" i="2"/>
  <c r="P1163" i="2"/>
  <c r="BI1161" i="2"/>
  <c r="BH1161" i="2"/>
  <c r="BG1161" i="2"/>
  <c r="BF1161" i="2"/>
  <c r="T1161" i="2"/>
  <c r="R1161" i="2"/>
  <c r="P1161" i="2"/>
  <c r="BI1159" i="2"/>
  <c r="BH1159" i="2"/>
  <c r="BG1159" i="2"/>
  <c r="BF1159" i="2"/>
  <c r="T1159" i="2"/>
  <c r="R1159" i="2"/>
  <c r="P1159" i="2"/>
  <c r="BI1157" i="2"/>
  <c r="BH1157" i="2"/>
  <c r="BG1157" i="2"/>
  <c r="BF1157" i="2"/>
  <c r="T1157" i="2"/>
  <c r="R1157" i="2"/>
  <c r="P1157" i="2"/>
  <c r="BI1155" i="2"/>
  <c r="BH1155" i="2"/>
  <c r="BG1155" i="2"/>
  <c r="BF1155" i="2"/>
  <c r="T1155" i="2"/>
  <c r="R1155" i="2"/>
  <c r="P1155" i="2"/>
  <c r="BI1153" i="2"/>
  <c r="BH1153" i="2"/>
  <c r="BG1153" i="2"/>
  <c r="BF1153" i="2"/>
  <c r="T1153" i="2"/>
  <c r="R1153" i="2"/>
  <c r="P1153" i="2"/>
  <c r="BI1151" i="2"/>
  <c r="BH1151" i="2"/>
  <c r="BG1151" i="2"/>
  <c r="BF1151" i="2"/>
  <c r="T1151" i="2"/>
  <c r="R1151" i="2"/>
  <c r="P1151" i="2"/>
  <c r="BI1149" i="2"/>
  <c r="BH1149" i="2"/>
  <c r="BG1149" i="2"/>
  <c r="BF1149" i="2"/>
  <c r="T1149" i="2"/>
  <c r="R1149" i="2"/>
  <c r="P1149" i="2"/>
  <c r="BI1147" i="2"/>
  <c r="BH1147" i="2"/>
  <c r="BG1147" i="2"/>
  <c r="BF1147" i="2"/>
  <c r="T1147" i="2"/>
  <c r="R1147" i="2"/>
  <c r="P1147" i="2"/>
  <c r="BI1145" i="2"/>
  <c r="BH1145" i="2"/>
  <c r="BG1145" i="2"/>
  <c r="BF1145" i="2"/>
  <c r="T1145" i="2"/>
  <c r="R1145" i="2"/>
  <c r="P1145" i="2"/>
  <c r="BI1143" i="2"/>
  <c r="BH1143" i="2"/>
  <c r="BG1143" i="2"/>
  <c r="BF1143" i="2"/>
  <c r="T1143" i="2"/>
  <c r="R1143" i="2"/>
  <c r="P1143" i="2"/>
  <c r="BI1141" i="2"/>
  <c r="BH1141" i="2"/>
  <c r="BG1141" i="2"/>
  <c r="BF1141" i="2"/>
  <c r="T1141" i="2"/>
  <c r="R1141" i="2"/>
  <c r="P1141" i="2"/>
  <c r="BI1139" i="2"/>
  <c r="BH1139" i="2"/>
  <c r="BG1139" i="2"/>
  <c r="BF1139" i="2"/>
  <c r="T1139" i="2"/>
  <c r="R1139" i="2"/>
  <c r="P1139" i="2"/>
  <c r="BI1137" i="2"/>
  <c r="BH1137" i="2"/>
  <c r="BG1137" i="2"/>
  <c r="BF1137" i="2"/>
  <c r="T1137" i="2"/>
  <c r="R1137" i="2"/>
  <c r="P1137" i="2"/>
  <c r="BI1135" i="2"/>
  <c r="BH1135" i="2"/>
  <c r="BG1135" i="2"/>
  <c r="BF1135" i="2"/>
  <c r="T1135" i="2"/>
  <c r="R1135" i="2"/>
  <c r="P1135" i="2"/>
  <c r="BI1133" i="2"/>
  <c r="BH1133" i="2"/>
  <c r="BG1133" i="2"/>
  <c r="BF1133" i="2"/>
  <c r="T1133" i="2"/>
  <c r="R1133" i="2"/>
  <c r="P1133" i="2"/>
  <c r="BI1131" i="2"/>
  <c r="BH1131" i="2"/>
  <c r="BG1131" i="2"/>
  <c r="BF1131" i="2"/>
  <c r="T1131" i="2"/>
  <c r="R1131" i="2"/>
  <c r="P1131" i="2"/>
  <c r="BI1129" i="2"/>
  <c r="BH1129" i="2"/>
  <c r="BG1129" i="2"/>
  <c r="BF1129" i="2"/>
  <c r="T1129" i="2"/>
  <c r="R1129" i="2"/>
  <c r="P1129" i="2"/>
  <c r="BI1127" i="2"/>
  <c r="BH1127" i="2"/>
  <c r="BG1127" i="2"/>
  <c r="BF1127" i="2"/>
  <c r="T1127" i="2"/>
  <c r="R1127" i="2"/>
  <c r="P1127" i="2"/>
  <c r="BI1125" i="2"/>
  <c r="BH1125" i="2"/>
  <c r="BG1125" i="2"/>
  <c r="BF1125" i="2"/>
  <c r="T1125" i="2"/>
  <c r="R1125" i="2"/>
  <c r="P1125" i="2"/>
  <c r="BI1123" i="2"/>
  <c r="BH1123" i="2"/>
  <c r="BG1123" i="2"/>
  <c r="BF1123" i="2"/>
  <c r="T1123" i="2"/>
  <c r="R1123" i="2"/>
  <c r="P1123" i="2"/>
  <c r="BI1121" i="2"/>
  <c r="BH1121" i="2"/>
  <c r="BG1121" i="2"/>
  <c r="BF1121" i="2"/>
  <c r="T1121" i="2"/>
  <c r="R1121" i="2"/>
  <c r="P1121" i="2"/>
  <c r="BI1119" i="2"/>
  <c r="BH1119" i="2"/>
  <c r="BG1119" i="2"/>
  <c r="BF1119" i="2"/>
  <c r="T1119" i="2"/>
  <c r="R1119" i="2"/>
  <c r="P1119" i="2"/>
  <c r="BI1117" i="2"/>
  <c r="BH1117" i="2"/>
  <c r="BG1117" i="2"/>
  <c r="BF1117" i="2"/>
  <c r="T1117" i="2"/>
  <c r="R1117" i="2"/>
  <c r="P1117" i="2"/>
  <c r="BI1115" i="2"/>
  <c r="BH1115" i="2"/>
  <c r="BG1115" i="2"/>
  <c r="BF1115" i="2"/>
  <c r="T1115" i="2"/>
  <c r="R1115" i="2"/>
  <c r="P1115" i="2"/>
  <c r="BI1113" i="2"/>
  <c r="BH1113" i="2"/>
  <c r="BG1113" i="2"/>
  <c r="BF1113" i="2"/>
  <c r="T1113" i="2"/>
  <c r="R1113" i="2"/>
  <c r="P1113" i="2"/>
  <c r="BI1111" i="2"/>
  <c r="BH1111" i="2"/>
  <c r="BG1111" i="2"/>
  <c r="BF1111" i="2"/>
  <c r="T1111" i="2"/>
  <c r="R1111" i="2"/>
  <c r="P1111" i="2"/>
  <c r="BI1109" i="2"/>
  <c r="BH1109" i="2"/>
  <c r="BG1109" i="2"/>
  <c r="BF1109" i="2"/>
  <c r="T1109" i="2"/>
  <c r="R1109" i="2"/>
  <c r="P1109" i="2"/>
  <c r="BI1107" i="2"/>
  <c r="BH1107" i="2"/>
  <c r="BG1107" i="2"/>
  <c r="BF1107" i="2"/>
  <c r="T1107" i="2"/>
  <c r="R1107" i="2"/>
  <c r="P1107" i="2"/>
  <c r="BI1105" i="2"/>
  <c r="BH1105" i="2"/>
  <c r="BG1105" i="2"/>
  <c r="BF1105" i="2"/>
  <c r="T1105" i="2"/>
  <c r="R1105" i="2"/>
  <c r="P1105" i="2"/>
  <c r="BI1103" i="2"/>
  <c r="BH1103" i="2"/>
  <c r="BG1103" i="2"/>
  <c r="BF1103" i="2"/>
  <c r="T1103" i="2"/>
  <c r="R1103" i="2"/>
  <c r="P1103" i="2"/>
  <c r="BI1101" i="2"/>
  <c r="BH1101" i="2"/>
  <c r="BG1101" i="2"/>
  <c r="BF1101" i="2"/>
  <c r="T1101" i="2"/>
  <c r="R1101" i="2"/>
  <c r="P1101" i="2"/>
  <c r="BI1099" i="2"/>
  <c r="BH1099" i="2"/>
  <c r="BG1099" i="2"/>
  <c r="BF1099" i="2"/>
  <c r="T1099" i="2"/>
  <c r="R1099" i="2"/>
  <c r="P1099" i="2"/>
  <c r="BI1097" i="2"/>
  <c r="BH1097" i="2"/>
  <c r="BG1097" i="2"/>
  <c r="BF1097" i="2"/>
  <c r="T1097" i="2"/>
  <c r="R1097" i="2"/>
  <c r="P1097" i="2"/>
  <c r="BI1095" i="2"/>
  <c r="BH1095" i="2"/>
  <c r="BG1095" i="2"/>
  <c r="BF1095" i="2"/>
  <c r="T1095" i="2"/>
  <c r="R1095" i="2"/>
  <c r="P1095" i="2"/>
  <c r="BI1093" i="2"/>
  <c r="BH1093" i="2"/>
  <c r="BG1093" i="2"/>
  <c r="BF1093" i="2"/>
  <c r="T1093" i="2"/>
  <c r="R1093" i="2"/>
  <c r="P1093" i="2"/>
  <c r="BI1091" i="2"/>
  <c r="BH1091" i="2"/>
  <c r="BG1091" i="2"/>
  <c r="BF1091" i="2"/>
  <c r="T1091" i="2"/>
  <c r="R1091" i="2"/>
  <c r="P1091" i="2"/>
  <c r="BI1089" i="2"/>
  <c r="BH1089" i="2"/>
  <c r="BG1089" i="2"/>
  <c r="BF1089" i="2"/>
  <c r="T1089" i="2"/>
  <c r="R1089" i="2"/>
  <c r="P1089" i="2"/>
  <c r="BI1087" i="2"/>
  <c r="BH1087" i="2"/>
  <c r="BG1087" i="2"/>
  <c r="BF1087" i="2"/>
  <c r="T1087" i="2"/>
  <c r="R1087" i="2"/>
  <c r="P1087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80" i="2"/>
  <c r="BH1080" i="2"/>
  <c r="BG1080" i="2"/>
  <c r="BF1080" i="2"/>
  <c r="T1080" i="2"/>
  <c r="R1080" i="2"/>
  <c r="P1080" i="2"/>
  <c r="BI1078" i="2"/>
  <c r="BH1078" i="2"/>
  <c r="BG1078" i="2"/>
  <c r="BF1078" i="2"/>
  <c r="T1078" i="2"/>
  <c r="R1078" i="2"/>
  <c r="P1078" i="2"/>
  <c r="BI1076" i="2"/>
  <c r="BH1076" i="2"/>
  <c r="BG1076" i="2"/>
  <c r="BF1076" i="2"/>
  <c r="T1076" i="2"/>
  <c r="R1076" i="2"/>
  <c r="P1076" i="2"/>
  <c r="BI1074" i="2"/>
  <c r="BH1074" i="2"/>
  <c r="BG1074" i="2"/>
  <c r="BF1074" i="2"/>
  <c r="T1074" i="2"/>
  <c r="R1074" i="2"/>
  <c r="P1074" i="2"/>
  <c r="BI1072" i="2"/>
  <c r="BH1072" i="2"/>
  <c r="BG1072" i="2"/>
  <c r="BF1072" i="2"/>
  <c r="T1072" i="2"/>
  <c r="R1072" i="2"/>
  <c r="P1072" i="2"/>
  <c r="BI1070" i="2"/>
  <c r="BH1070" i="2"/>
  <c r="BG1070" i="2"/>
  <c r="BF1070" i="2"/>
  <c r="T1070" i="2"/>
  <c r="R1070" i="2"/>
  <c r="P1070" i="2"/>
  <c r="BI1068" i="2"/>
  <c r="BH1068" i="2"/>
  <c r="BG1068" i="2"/>
  <c r="BF1068" i="2"/>
  <c r="T1068" i="2"/>
  <c r="R1068" i="2"/>
  <c r="P1068" i="2"/>
  <c r="BI1066" i="2"/>
  <c r="BH1066" i="2"/>
  <c r="BG1066" i="2"/>
  <c r="BF1066" i="2"/>
  <c r="T1066" i="2"/>
  <c r="R1066" i="2"/>
  <c r="P1066" i="2"/>
  <c r="BI1064" i="2"/>
  <c r="BH1064" i="2"/>
  <c r="BG1064" i="2"/>
  <c r="BF1064" i="2"/>
  <c r="T1064" i="2"/>
  <c r="R1064" i="2"/>
  <c r="P1064" i="2"/>
  <c r="BI1062" i="2"/>
  <c r="BH1062" i="2"/>
  <c r="BG1062" i="2"/>
  <c r="BF1062" i="2"/>
  <c r="T1062" i="2"/>
  <c r="R1062" i="2"/>
  <c r="P1062" i="2"/>
  <c r="BI1060" i="2"/>
  <c r="BH1060" i="2"/>
  <c r="BG1060" i="2"/>
  <c r="BF1060" i="2"/>
  <c r="T1060" i="2"/>
  <c r="R1060" i="2"/>
  <c r="P1060" i="2"/>
  <c r="BI1058" i="2"/>
  <c r="BH1058" i="2"/>
  <c r="BG1058" i="2"/>
  <c r="BF1058" i="2"/>
  <c r="T1058" i="2"/>
  <c r="R1058" i="2"/>
  <c r="P1058" i="2"/>
  <c r="BI1056" i="2"/>
  <c r="BH1056" i="2"/>
  <c r="BG1056" i="2"/>
  <c r="BF1056" i="2"/>
  <c r="T1056" i="2"/>
  <c r="R1056" i="2"/>
  <c r="P1056" i="2"/>
  <c r="BI1054" i="2"/>
  <c r="BH1054" i="2"/>
  <c r="BG1054" i="2"/>
  <c r="BF1054" i="2"/>
  <c r="T1054" i="2"/>
  <c r="R1054" i="2"/>
  <c r="P1054" i="2"/>
  <c r="BI1052" i="2"/>
  <c r="BH1052" i="2"/>
  <c r="BG1052" i="2"/>
  <c r="BF1052" i="2"/>
  <c r="T1052" i="2"/>
  <c r="R1052" i="2"/>
  <c r="P1052" i="2"/>
  <c r="BI1050" i="2"/>
  <c r="BH1050" i="2"/>
  <c r="BG1050" i="2"/>
  <c r="BF1050" i="2"/>
  <c r="T1050" i="2"/>
  <c r="R1050" i="2"/>
  <c r="P1050" i="2"/>
  <c r="BI1048" i="2"/>
  <c r="BH1048" i="2"/>
  <c r="BG1048" i="2"/>
  <c r="BF1048" i="2"/>
  <c r="T1048" i="2"/>
  <c r="R1048" i="2"/>
  <c r="P1048" i="2"/>
  <c r="BI1046" i="2"/>
  <c r="BH1046" i="2"/>
  <c r="BG1046" i="2"/>
  <c r="BF1046" i="2"/>
  <c r="T1046" i="2"/>
  <c r="R1046" i="2"/>
  <c r="P1046" i="2"/>
  <c r="BI1044" i="2"/>
  <c r="BH1044" i="2"/>
  <c r="BG1044" i="2"/>
  <c r="BF1044" i="2"/>
  <c r="T1044" i="2"/>
  <c r="R1044" i="2"/>
  <c r="P1044" i="2"/>
  <c r="BI1042" i="2"/>
  <c r="BH1042" i="2"/>
  <c r="BG1042" i="2"/>
  <c r="BF1042" i="2"/>
  <c r="T1042" i="2"/>
  <c r="R1042" i="2"/>
  <c r="P1042" i="2"/>
  <c r="BI1040" i="2"/>
  <c r="BH1040" i="2"/>
  <c r="BG1040" i="2"/>
  <c r="BF1040" i="2"/>
  <c r="T1040" i="2"/>
  <c r="R1040" i="2"/>
  <c r="P1040" i="2"/>
  <c r="BI1038" i="2"/>
  <c r="BH1038" i="2"/>
  <c r="BG1038" i="2"/>
  <c r="BF1038" i="2"/>
  <c r="T1038" i="2"/>
  <c r="R1038" i="2"/>
  <c r="P1038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2" i="2"/>
  <c r="BH1032" i="2"/>
  <c r="BG1032" i="2"/>
  <c r="BF1032" i="2"/>
  <c r="T1032" i="2"/>
  <c r="R1032" i="2"/>
  <c r="P1032" i="2"/>
  <c r="BI1030" i="2"/>
  <c r="BH1030" i="2"/>
  <c r="BG1030" i="2"/>
  <c r="BF1030" i="2"/>
  <c r="T1030" i="2"/>
  <c r="R1030" i="2"/>
  <c r="P1030" i="2"/>
  <c r="BI1028" i="2"/>
  <c r="BH1028" i="2"/>
  <c r="BG1028" i="2"/>
  <c r="BF1028" i="2"/>
  <c r="T1028" i="2"/>
  <c r="R1028" i="2"/>
  <c r="P1028" i="2"/>
  <c r="BI1026" i="2"/>
  <c r="BH1026" i="2"/>
  <c r="BG1026" i="2"/>
  <c r="BF1026" i="2"/>
  <c r="T1026" i="2"/>
  <c r="R1026" i="2"/>
  <c r="P1026" i="2"/>
  <c r="BI1024" i="2"/>
  <c r="BH1024" i="2"/>
  <c r="BG1024" i="2"/>
  <c r="BF1024" i="2"/>
  <c r="T1024" i="2"/>
  <c r="R1024" i="2"/>
  <c r="P1024" i="2"/>
  <c r="BI1022" i="2"/>
  <c r="BH1022" i="2"/>
  <c r="BG1022" i="2"/>
  <c r="BF1022" i="2"/>
  <c r="T1022" i="2"/>
  <c r="R1022" i="2"/>
  <c r="P1022" i="2"/>
  <c r="BI1020" i="2"/>
  <c r="BH1020" i="2"/>
  <c r="BG1020" i="2"/>
  <c r="BF1020" i="2"/>
  <c r="T1020" i="2"/>
  <c r="R1020" i="2"/>
  <c r="P1020" i="2"/>
  <c r="BI1018" i="2"/>
  <c r="BH1018" i="2"/>
  <c r="BG1018" i="2"/>
  <c r="BF1018" i="2"/>
  <c r="T1018" i="2"/>
  <c r="R1018" i="2"/>
  <c r="P1018" i="2"/>
  <c r="BI1016" i="2"/>
  <c r="BH1016" i="2"/>
  <c r="BG1016" i="2"/>
  <c r="BF1016" i="2"/>
  <c r="T1016" i="2"/>
  <c r="R1016" i="2"/>
  <c r="P1016" i="2"/>
  <c r="BI1014" i="2"/>
  <c r="BH1014" i="2"/>
  <c r="BG1014" i="2"/>
  <c r="BF1014" i="2"/>
  <c r="T1014" i="2"/>
  <c r="R1014" i="2"/>
  <c r="P1014" i="2"/>
  <c r="BI1012" i="2"/>
  <c r="BH1012" i="2"/>
  <c r="BG1012" i="2"/>
  <c r="BF1012" i="2"/>
  <c r="T1012" i="2"/>
  <c r="R1012" i="2"/>
  <c r="P1012" i="2"/>
  <c r="BI1010" i="2"/>
  <c r="BH1010" i="2"/>
  <c r="BG1010" i="2"/>
  <c r="BF1010" i="2"/>
  <c r="T1010" i="2"/>
  <c r="R1010" i="2"/>
  <c r="P1010" i="2"/>
  <c r="BI1008" i="2"/>
  <c r="BH1008" i="2"/>
  <c r="BG1008" i="2"/>
  <c r="BF1008" i="2"/>
  <c r="T1008" i="2"/>
  <c r="R1008" i="2"/>
  <c r="P1008" i="2"/>
  <c r="BI1006" i="2"/>
  <c r="BH1006" i="2"/>
  <c r="BG1006" i="2"/>
  <c r="BF1006" i="2"/>
  <c r="T1006" i="2"/>
  <c r="R1006" i="2"/>
  <c r="P1006" i="2"/>
  <c r="BI1004" i="2"/>
  <c r="BH1004" i="2"/>
  <c r="BG1004" i="2"/>
  <c r="BF1004" i="2"/>
  <c r="T1004" i="2"/>
  <c r="R1004" i="2"/>
  <c r="P1004" i="2"/>
  <c r="BI1002" i="2"/>
  <c r="BH1002" i="2"/>
  <c r="BG1002" i="2"/>
  <c r="BF1002" i="2"/>
  <c r="T1002" i="2"/>
  <c r="R1002" i="2"/>
  <c r="P1002" i="2"/>
  <c r="BI1000" i="2"/>
  <c r="BH1000" i="2"/>
  <c r="BG1000" i="2"/>
  <c r="BF1000" i="2"/>
  <c r="T1000" i="2"/>
  <c r="R1000" i="2"/>
  <c r="P1000" i="2"/>
  <c r="BI998" i="2"/>
  <c r="BH998" i="2"/>
  <c r="BG998" i="2"/>
  <c r="BF998" i="2"/>
  <c r="T998" i="2"/>
  <c r="R998" i="2"/>
  <c r="P998" i="2"/>
  <c r="BI996" i="2"/>
  <c r="BH996" i="2"/>
  <c r="BG996" i="2"/>
  <c r="BF996" i="2"/>
  <c r="T996" i="2"/>
  <c r="R996" i="2"/>
  <c r="P996" i="2"/>
  <c r="BI994" i="2"/>
  <c r="BH994" i="2"/>
  <c r="BG994" i="2"/>
  <c r="BF994" i="2"/>
  <c r="T994" i="2"/>
  <c r="R994" i="2"/>
  <c r="P994" i="2"/>
  <c r="BI992" i="2"/>
  <c r="BH992" i="2"/>
  <c r="BG992" i="2"/>
  <c r="BF992" i="2"/>
  <c r="T992" i="2"/>
  <c r="R992" i="2"/>
  <c r="P992" i="2"/>
  <c r="BI990" i="2"/>
  <c r="BH990" i="2"/>
  <c r="BG990" i="2"/>
  <c r="BF990" i="2"/>
  <c r="T990" i="2"/>
  <c r="R990" i="2"/>
  <c r="P990" i="2"/>
  <c r="BI988" i="2"/>
  <c r="BH988" i="2"/>
  <c r="BG988" i="2"/>
  <c r="BF988" i="2"/>
  <c r="T988" i="2"/>
  <c r="R988" i="2"/>
  <c r="P988" i="2"/>
  <c r="BI985" i="2"/>
  <c r="BH985" i="2"/>
  <c r="BG985" i="2"/>
  <c r="BF985" i="2"/>
  <c r="T985" i="2"/>
  <c r="R985" i="2"/>
  <c r="P985" i="2"/>
  <c r="BI983" i="2"/>
  <c r="BH983" i="2"/>
  <c r="BG983" i="2"/>
  <c r="BF983" i="2"/>
  <c r="T983" i="2"/>
  <c r="R983" i="2"/>
  <c r="P983" i="2"/>
  <c r="BI981" i="2"/>
  <c r="BH981" i="2"/>
  <c r="BG981" i="2"/>
  <c r="BF981" i="2"/>
  <c r="T981" i="2"/>
  <c r="R981" i="2"/>
  <c r="P981" i="2"/>
  <c r="BI979" i="2"/>
  <c r="BH979" i="2"/>
  <c r="BG979" i="2"/>
  <c r="BF979" i="2"/>
  <c r="T979" i="2"/>
  <c r="R979" i="2"/>
  <c r="P979" i="2"/>
  <c r="BI977" i="2"/>
  <c r="BH977" i="2"/>
  <c r="BG977" i="2"/>
  <c r="BF977" i="2"/>
  <c r="T977" i="2"/>
  <c r="R977" i="2"/>
  <c r="P977" i="2"/>
  <c r="BI975" i="2"/>
  <c r="BH975" i="2"/>
  <c r="BG975" i="2"/>
  <c r="BF975" i="2"/>
  <c r="T975" i="2"/>
  <c r="R975" i="2"/>
  <c r="P975" i="2"/>
  <c r="BI973" i="2"/>
  <c r="BH973" i="2"/>
  <c r="BG973" i="2"/>
  <c r="BF973" i="2"/>
  <c r="T973" i="2"/>
  <c r="R973" i="2"/>
  <c r="P973" i="2"/>
  <c r="BI971" i="2"/>
  <c r="BH971" i="2"/>
  <c r="BG971" i="2"/>
  <c r="BF971" i="2"/>
  <c r="T971" i="2"/>
  <c r="R971" i="2"/>
  <c r="P971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63" i="2"/>
  <c r="BH963" i="2"/>
  <c r="BG963" i="2"/>
  <c r="BF963" i="2"/>
  <c r="T963" i="2"/>
  <c r="R963" i="2"/>
  <c r="P963" i="2"/>
  <c r="BI961" i="2"/>
  <c r="BH961" i="2"/>
  <c r="BG961" i="2"/>
  <c r="BF961" i="2"/>
  <c r="T961" i="2"/>
  <c r="R961" i="2"/>
  <c r="P961" i="2"/>
  <c r="BI959" i="2"/>
  <c r="BH959" i="2"/>
  <c r="BG959" i="2"/>
  <c r="BF959" i="2"/>
  <c r="T959" i="2"/>
  <c r="R959" i="2"/>
  <c r="P959" i="2"/>
  <c r="BI957" i="2"/>
  <c r="BH957" i="2"/>
  <c r="BG957" i="2"/>
  <c r="BF957" i="2"/>
  <c r="T957" i="2"/>
  <c r="R957" i="2"/>
  <c r="P957" i="2"/>
  <c r="BI955" i="2"/>
  <c r="BH955" i="2"/>
  <c r="BG955" i="2"/>
  <c r="BF955" i="2"/>
  <c r="T955" i="2"/>
  <c r="R955" i="2"/>
  <c r="P955" i="2"/>
  <c r="BI953" i="2"/>
  <c r="BH953" i="2"/>
  <c r="BG953" i="2"/>
  <c r="BF953" i="2"/>
  <c r="T953" i="2"/>
  <c r="R953" i="2"/>
  <c r="P953" i="2"/>
  <c r="BI951" i="2"/>
  <c r="BH951" i="2"/>
  <c r="BG951" i="2"/>
  <c r="BF951" i="2"/>
  <c r="T951" i="2"/>
  <c r="R951" i="2"/>
  <c r="P951" i="2"/>
  <c r="BI949" i="2"/>
  <c r="BH949" i="2"/>
  <c r="BG949" i="2"/>
  <c r="BF949" i="2"/>
  <c r="T949" i="2"/>
  <c r="R949" i="2"/>
  <c r="P949" i="2"/>
  <c r="BI947" i="2"/>
  <c r="BH947" i="2"/>
  <c r="BG947" i="2"/>
  <c r="BF947" i="2"/>
  <c r="T947" i="2"/>
  <c r="R947" i="2"/>
  <c r="P947" i="2"/>
  <c r="BI945" i="2"/>
  <c r="BH945" i="2"/>
  <c r="BG945" i="2"/>
  <c r="BF945" i="2"/>
  <c r="T945" i="2"/>
  <c r="R945" i="2"/>
  <c r="P945" i="2"/>
  <c r="BI943" i="2"/>
  <c r="BH943" i="2"/>
  <c r="BG943" i="2"/>
  <c r="BF943" i="2"/>
  <c r="T943" i="2"/>
  <c r="R943" i="2"/>
  <c r="P943" i="2"/>
  <c r="BI941" i="2"/>
  <c r="BH941" i="2"/>
  <c r="BG941" i="2"/>
  <c r="BF941" i="2"/>
  <c r="T941" i="2"/>
  <c r="R941" i="2"/>
  <c r="P941" i="2"/>
  <c r="BI939" i="2"/>
  <c r="BH939" i="2"/>
  <c r="BG939" i="2"/>
  <c r="BF939" i="2"/>
  <c r="T939" i="2"/>
  <c r="R939" i="2"/>
  <c r="P939" i="2"/>
  <c r="BI937" i="2"/>
  <c r="BH937" i="2"/>
  <c r="BG937" i="2"/>
  <c r="BF937" i="2"/>
  <c r="T937" i="2"/>
  <c r="R937" i="2"/>
  <c r="P937" i="2"/>
  <c r="BI935" i="2"/>
  <c r="BH935" i="2"/>
  <c r="BG935" i="2"/>
  <c r="BF935" i="2"/>
  <c r="T935" i="2"/>
  <c r="R935" i="2"/>
  <c r="P935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9" i="2"/>
  <c r="BH929" i="2"/>
  <c r="BG929" i="2"/>
  <c r="BF929" i="2"/>
  <c r="T929" i="2"/>
  <c r="R929" i="2"/>
  <c r="P929" i="2"/>
  <c r="BI927" i="2"/>
  <c r="BH927" i="2"/>
  <c r="BG927" i="2"/>
  <c r="BF927" i="2"/>
  <c r="T927" i="2"/>
  <c r="R927" i="2"/>
  <c r="P927" i="2"/>
  <c r="BI925" i="2"/>
  <c r="BH925" i="2"/>
  <c r="BG925" i="2"/>
  <c r="BF925" i="2"/>
  <c r="T925" i="2"/>
  <c r="R925" i="2"/>
  <c r="P925" i="2"/>
  <c r="BI923" i="2"/>
  <c r="BH923" i="2"/>
  <c r="BG923" i="2"/>
  <c r="BF923" i="2"/>
  <c r="T923" i="2"/>
  <c r="R923" i="2"/>
  <c r="P923" i="2"/>
  <c r="BI921" i="2"/>
  <c r="BH921" i="2"/>
  <c r="BG921" i="2"/>
  <c r="BF921" i="2"/>
  <c r="T921" i="2"/>
  <c r="R921" i="2"/>
  <c r="P921" i="2"/>
  <c r="BI919" i="2"/>
  <c r="BH919" i="2"/>
  <c r="BG919" i="2"/>
  <c r="BF919" i="2"/>
  <c r="T919" i="2"/>
  <c r="R919" i="2"/>
  <c r="P919" i="2"/>
  <c r="BI917" i="2"/>
  <c r="BH917" i="2"/>
  <c r="BG917" i="2"/>
  <c r="BF917" i="2"/>
  <c r="T917" i="2"/>
  <c r="R917" i="2"/>
  <c r="P917" i="2"/>
  <c r="BI915" i="2"/>
  <c r="BH915" i="2"/>
  <c r="BG915" i="2"/>
  <c r="BF915" i="2"/>
  <c r="T915" i="2"/>
  <c r="R915" i="2"/>
  <c r="P915" i="2"/>
  <c r="BI913" i="2"/>
  <c r="BH913" i="2"/>
  <c r="BG913" i="2"/>
  <c r="BF913" i="2"/>
  <c r="T913" i="2"/>
  <c r="R913" i="2"/>
  <c r="P913" i="2"/>
  <c r="BI911" i="2"/>
  <c r="BH911" i="2"/>
  <c r="BG911" i="2"/>
  <c r="BF911" i="2"/>
  <c r="T911" i="2"/>
  <c r="R911" i="2"/>
  <c r="P911" i="2"/>
  <c r="BI909" i="2"/>
  <c r="BH909" i="2"/>
  <c r="BG909" i="2"/>
  <c r="BF909" i="2"/>
  <c r="T909" i="2"/>
  <c r="R909" i="2"/>
  <c r="P909" i="2"/>
  <c r="BI907" i="2"/>
  <c r="BH907" i="2"/>
  <c r="BG907" i="2"/>
  <c r="BF907" i="2"/>
  <c r="T907" i="2"/>
  <c r="R907" i="2"/>
  <c r="P907" i="2"/>
  <c r="BI905" i="2"/>
  <c r="BH905" i="2"/>
  <c r="BG905" i="2"/>
  <c r="BF905" i="2"/>
  <c r="T905" i="2"/>
  <c r="R905" i="2"/>
  <c r="P905" i="2"/>
  <c r="BI903" i="2"/>
  <c r="BH903" i="2"/>
  <c r="BG903" i="2"/>
  <c r="BF903" i="2"/>
  <c r="T903" i="2"/>
  <c r="R903" i="2"/>
  <c r="P903" i="2"/>
  <c r="BI901" i="2"/>
  <c r="BH901" i="2"/>
  <c r="BG901" i="2"/>
  <c r="BF901" i="2"/>
  <c r="T901" i="2"/>
  <c r="R901" i="2"/>
  <c r="P901" i="2"/>
  <c r="BI899" i="2"/>
  <c r="BH899" i="2"/>
  <c r="BG899" i="2"/>
  <c r="BF899" i="2"/>
  <c r="T899" i="2"/>
  <c r="R899" i="2"/>
  <c r="P899" i="2"/>
  <c r="BI897" i="2"/>
  <c r="BH897" i="2"/>
  <c r="BG897" i="2"/>
  <c r="BF897" i="2"/>
  <c r="T897" i="2"/>
  <c r="R897" i="2"/>
  <c r="P897" i="2"/>
  <c r="BI895" i="2"/>
  <c r="BH895" i="2"/>
  <c r="BG895" i="2"/>
  <c r="BF895" i="2"/>
  <c r="T895" i="2"/>
  <c r="R895" i="2"/>
  <c r="P895" i="2"/>
  <c r="BI893" i="2"/>
  <c r="BH893" i="2"/>
  <c r="BG893" i="2"/>
  <c r="BF893" i="2"/>
  <c r="T893" i="2"/>
  <c r="R893" i="2"/>
  <c r="P893" i="2"/>
  <c r="BI891" i="2"/>
  <c r="BH891" i="2"/>
  <c r="BG891" i="2"/>
  <c r="BF891" i="2"/>
  <c r="T891" i="2"/>
  <c r="R891" i="2"/>
  <c r="P891" i="2"/>
  <c r="BI889" i="2"/>
  <c r="BH889" i="2"/>
  <c r="BG889" i="2"/>
  <c r="BF889" i="2"/>
  <c r="T889" i="2"/>
  <c r="R889" i="2"/>
  <c r="P889" i="2"/>
  <c r="BI887" i="2"/>
  <c r="BH887" i="2"/>
  <c r="BG887" i="2"/>
  <c r="BF887" i="2"/>
  <c r="T887" i="2"/>
  <c r="R887" i="2"/>
  <c r="P887" i="2"/>
  <c r="BI885" i="2"/>
  <c r="BH885" i="2"/>
  <c r="BG885" i="2"/>
  <c r="BF885" i="2"/>
  <c r="T885" i="2"/>
  <c r="R885" i="2"/>
  <c r="P885" i="2"/>
  <c r="BI883" i="2"/>
  <c r="BH883" i="2"/>
  <c r="BG883" i="2"/>
  <c r="BF883" i="2"/>
  <c r="T883" i="2"/>
  <c r="R883" i="2"/>
  <c r="P883" i="2"/>
  <c r="BI881" i="2"/>
  <c r="BH881" i="2"/>
  <c r="BG881" i="2"/>
  <c r="BF881" i="2"/>
  <c r="T881" i="2"/>
  <c r="R881" i="2"/>
  <c r="P881" i="2"/>
  <c r="BI879" i="2"/>
  <c r="BH879" i="2"/>
  <c r="BG879" i="2"/>
  <c r="BF879" i="2"/>
  <c r="T879" i="2"/>
  <c r="R879" i="2"/>
  <c r="P879" i="2"/>
  <c r="BI877" i="2"/>
  <c r="BH877" i="2"/>
  <c r="BG877" i="2"/>
  <c r="BF877" i="2"/>
  <c r="T877" i="2"/>
  <c r="R877" i="2"/>
  <c r="P877" i="2"/>
  <c r="BI875" i="2"/>
  <c r="BH875" i="2"/>
  <c r="BG875" i="2"/>
  <c r="BF875" i="2"/>
  <c r="T875" i="2"/>
  <c r="R875" i="2"/>
  <c r="P875" i="2"/>
  <c r="BI873" i="2"/>
  <c r="BH873" i="2"/>
  <c r="BG873" i="2"/>
  <c r="BF873" i="2"/>
  <c r="T873" i="2"/>
  <c r="R873" i="2"/>
  <c r="P873" i="2"/>
  <c r="BI871" i="2"/>
  <c r="BH871" i="2"/>
  <c r="BG871" i="2"/>
  <c r="BF871" i="2"/>
  <c r="T871" i="2"/>
  <c r="R871" i="2"/>
  <c r="P871" i="2"/>
  <c r="BI869" i="2"/>
  <c r="BH869" i="2"/>
  <c r="BG869" i="2"/>
  <c r="BF869" i="2"/>
  <c r="T869" i="2"/>
  <c r="R869" i="2"/>
  <c r="P869" i="2"/>
  <c r="BI867" i="2"/>
  <c r="BH867" i="2"/>
  <c r="BG867" i="2"/>
  <c r="BF867" i="2"/>
  <c r="T867" i="2"/>
  <c r="R867" i="2"/>
  <c r="P867" i="2"/>
  <c r="BI865" i="2"/>
  <c r="BH865" i="2"/>
  <c r="BG865" i="2"/>
  <c r="BF865" i="2"/>
  <c r="T865" i="2"/>
  <c r="R865" i="2"/>
  <c r="P865" i="2"/>
  <c r="BI863" i="2"/>
  <c r="BH863" i="2"/>
  <c r="BG863" i="2"/>
  <c r="BF863" i="2"/>
  <c r="T863" i="2"/>
  <c r="R863" i="2"/>
  <c r="P863" i="2"/>
  <c r="BI861" i="2"/>
  <c r="BH861" i="2"/>
  <c r="BG861" i="2"/>
  <c r="BF861" i="2"/>
  <c r="T861" i="2"/>
  <c r="R861" i="2"/>
  <c r="P861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5" i="2"/>
  <c r="BH855" i="2"/>
  <c r="BG855" i="2"/>
  <c r="BF855" i="2"/>
  <c r="T855" i="2"/>
  <c r="R855" i="2"/>
  <c r="P855" i="2"/>
  <c r="BI853" i="2"/>
  <c r="BH853" i="2"/>
  <c r="BG853" i="2"/>
  <c r="BF853" i="2"/>
  <c r="T853" i="2"/>
  <c r="R853" i="2"/>
  <c r="P853" i="2"/>
  <c r="BI851" i="2"/>
  <c r="BH851" i="2"/>
  <c r="BG851" i="2"/>
  <c r="BF851" i="2"/>
  <c r="T851" i="2"/>
  <c r="R851" i="2"/>
  <c r="P851" i="2"/>
  <c r="BI849" i="2"/>
  <c r="BH849" i="2"/>
  <c r="BG849" i="2"/>
  <c r="BF849" i="2"/>
  <c r="T849" i="2"/>
  <c r="R849" i="2"/>
  <c r="P849" i="2"/>
  <c r="BI847" i="2"/>
  <c r="BH847" i="2"/>
  <c r="BG847" i="2"/>
  <c r="BF847" i="2"/>
  <c r="T847" i="2"/>
  <c r="R847" i="2"/>
  <c r="P847" i="2"/>
  <c r="BI845" i="2"/>
  <c r="BH845" i="2"/>
  <c r="BG845" i="2"/>
  <c r="BF845" i="2"/>
  <c r="T845" i="2"/>
  <c r="R845" i="2"/>
  <c r="P845" i="2"/>
  <c r="BI843" i="2"/>
  <c r="BH843" i="2"/>
  <c r="BG843" i="2"/>
  <c r="BF843" i="2"/>
  <c r="T843" i="2"/>
  <c r="R843" i="2"/>
  <c r="P843" i="2"/>
  <c r="BI841" i="2"/>
  <c r="BH841" i="2"/>
  <c r="BG841" i="2"/>
  <c r="BF841" i="2"/>
  <c r="T841" i="2"/>
  <c r="R841" i="2"/>
  <c r="P841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1" i="2"/>
  <c r="BH831" i="2"/>
  <c r="BG831" i="2"/>
  <c r="BF831" i="2"/>
  <c r="T831" i="2"/>
  <c r="R831" i="2"/>
  <c r="P831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3" i="2"/>
  <c r="BH813" i="2"/>
  <c r="BG813" i="2"/>
  <c r="BF813" i="2"/>
  <c r="T813" i="2"/>
  <c r="R813" i="2"/>
  <c r="P813" i="2"/>
  <c r="BI811" i="2"/>
  <c r="BH811" i="2"/>
  <c r="BG811" i="2"/>
  <c r="BF811" i="2"/>
  <c r="T811" i="2"/>
  <c r="R811" i="2"/>
  <c r="P811" i="2"/>
  <c r="BI809" i="2"/>
  <c r="BH809" i="2"/>
  <c r="BG809" i="2"/>
  <c r="BF809" i="2"/>
  <c r="T809" i="2"/>
  <c r="R809" i="2"/>
  <c r="P809" i="2"/>
  <c r="BI807" i="2"/>
  <c r="BH807" i="2"/>
  <c r="BG807" i="2"/>
  <c r="BF807" i="2"/>
  <c r="T807" i="2"/>
  <c r="R807" i="2"/>
  <c r="P807" i="2"/>
  <c r="BI805" i="2"/>
  <c r="BH805" i="2"/>
  <c r="BG805" i="2"/>
  <c r="BF805" i="2"/>
  <c r="T805" i="2"/>
  <c r="R805" i="2"/>
  <c r="P805" i="2"/>
  <c r="BI803" i="2"/>
  <c r="BH803" i="2"/>
  <c r="BG803" i="2"/>
  <c r="BF803" i="2"/>
  <c r="T803" i="2"/>
  <c r="R803" i="2"/>
  <c r="P803" i="2"/>
  <c r="BI801" i="2"/>
  <c r="BH801" i="2"/>
  <c r="BG801" i="2"/>
  <c r="BF801" i="2"/>
  <c r="T801" i="2"/>
  <c r="R801" i="2"/>
  <c r="P801" i="2"/>
  <c r="BI799" i="2"/>
  <c r="BH799" i="2"/>
  <c r="BG799" i="2"/>
  <c r="BF799" i="2"/>
  <c r="T799" i="2"/>
  <c r="R799" i="2"/>
  <c r="P799" i="2"/>
  <c r="BI797" i="2"/>
  <c r="BH797" i="2"/>
  <c r="BG797" i="2"/>
  <c r="BF797" i="2"/>
  <c r="T797" i="2"/>
  <c r="R797" i="2"/>
  <c r="P797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3" i="2"/>
  <c r="BH773" i="2"/>
  <c r="BG773" i="2"/>
  <c r="BF773" i="2"/>
  <c r="T773" i="2"/>
  <c r="R773" i="2"/>
  <c r="P773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5" i="2"/>
  <c r="BH605" i="2"/>
  <c r="BG605" i="2"/>
  <c r="BF605" i="2"/>
  <c r="T605" i="2"/>
  <c r="R605" i="2"/>
  <c r="P605" i="2"/>
  <c r="BI603" i="2"/>
  <c r="BH603" i="2"/>
  <c r="BG603" i="2"/>
  <c r="BF603" i="2"/>
  <c r="T603" i="2"/>
  <c r="R603" i="2"/>
  <c r="P603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BI80" i="2"/>
  <c r="BH80" i="2"/>
  <c r="BG80" i="2"/>
  <c r="BF80" i="2"/>
  <c r="T80" i="2"/>
  <c r="R80" i="2"/>
  <c r="P80" i="2"/>
  <c r="BI78" i="2"/>
  <c r="BH78" i="2"/>
  <c r="BG78" i="2"/>
  <c r="BF78" i="2"/>
  <c r="T78" i="2"/>
  <c r="R78" i="2"/>
  <c r="P78" i="2"/>
  <c r="BI76" i="2"/>
  <c r="BH76" i="2"/>
  <c r="BG76" i="2"/>
  <c r="BF76" i="2"/>
  <c r="T76" i="2"/>
  <c r="R76" i="2"/>
  <c r="P76" i="2"/>
  <c r="BI74" i="2"/>
  <c r="BH74" i="2"/>
  <c r="BG74" i="2"/>
  <c r="BF74" i="2"/>
  <c r="T74" i="2"/>
  <c r="R74" i="2"/>
  <c r="P74" i="2"/>
  <c r="BI72" i="2"/>
  <c r="BH72" i="2"/>
  <c r="BG72" i="2"/>
  <c r="BF72" i="2"/>
  <c r="T72" i="2"/>
  <c r="R72" i="2"/>
  <c r="P72" i="2"/>
  <c r="BI70" i="2"/>
  <c r="BH70" i="2"/>
  <c r="BG70" i="2"/>
  <c r="BF70" i="2"/>
  <c r="T70" i="2"/>
  <c r="R70" i="2"/>
  <c r="P70" i="2"/>
  <c r="BI68" i="2"/>
  <c r="BH68" i="2"/>
  <c r="BG68" i="2"/>
  <c r="BF68" i="2"/>
  <c r="T68" i="2"/>
  <c r="R68" i="2"/>
  <c r="P68" i="2"/>
  <c r="BI66" i="2"/>
  <c r="BH66" i="2"/>
  <c r="BG66" i="2"/>
  <c r="BF66" i="2"/>
  <c r="T66" i="2"/>
  <c r="R66" i="2"/>
  <c r="P66" i="2"/>
  <c r="BI64" i="2"/>
  <c r="BH64" i="2"/>
  <c r="BG64" i="2"/>
  <c r="BF64" i="2"/>
  <c r="T64" i="2"/>
  <c r="R64" i="2"/>
  <c r="P64" i="2"/>
  <c r="BI62" i="2"/>
  <c r="BH62" i="2"/>
  <c r="BG62" i="2"/>
  <c r="BF62" i="2"/>
  <c r="T62" i="2"/>
  <c r="R62" i="2"/>
  <c r="P62" i="2"/>
  <c r="BI60" i="2"/>
  <c r="BH60" i="2"/>
  <c r="BG60" i="2"/>
  <c r="BF60" i="2"/>
  <c r="T60" i="2"/>
  <c r="R60" i="2"/>
  <c r="P60" i="2"/>
  <c r="BI58" i="2"/>
  <c r="BH58" i="2"/>
  <c r="BG58" i="2"/>
  <c r="BF58" i="2"/>
  <c r="T58" i="2"/>
  <c r="R58" i="2"/>
  <c r="P58" i="2"/>
  <c r="BI56" i="2"/>
  <c r="BH56" i="2"/>
  <c r="BG56" i="2"/>
  <c r="BF56" i="2"/>
  <c r="T56" i="2"/>
  <c r="R56" i="2"/>
  <c r="P56" i="2"/>
  <c r="BI54" i="2"/>
  <c r="BH54" i="2"/>
  <c r="BG54" i="2"/>
  <c r="BF54" i="2"/>
  <c r="T54" i="2"/>
  <c r="R54" i="2"/>
  <c r="P54" i="2"/>
  <c r="BI52" i="2"/>
  <c r="BH52" i="2"/>
  <c r="BG52" i="2"/>
  <c r="BF52" i="2"/>
  <c r="T52" i="2"/>
  <c r="R52" i="2"/>
  <c r="P52" i="2"/>
  <c r="BI50" i="2"/>
  <c r="BH50" i="2"/>
  <c r="BG50" i="2"/>
  <c r="BF50" i="2"/>
  <c r="T50" i="2"/>
  <c r="R50" i="2"/>
  <c r="P50" i="2"/>
  <c r="BI48" i="2"/>
  <c r="BH48" i="2"/>
  <c r="BG48" i="2"/>
  <c r="BF48" i="2"/>
  <c r="T48" i="2"/>
  <c r="R48" i="2"/>
  <c r="P48" i="2"/>
  <c r="BI46" i="2"/>
  <c r="BH46" i="2"/>
  <c r="BG46" i="2"/>
  <c r="BF46" i="2"/>
  <c r="T46" i="2"/>
  <c r="R46" i="2"/>
  <c r="P46" i="2"/>
  <c r="BI44" i="2"/>
  <c r="BH44" i="2"/>
  <c r="BG44" i="2"/>
  <c r="BF44" i="2"/>
  <c r="T44" i="2"/>
  <c r="R44" i="2"/>
  <c r="P44" i="2"/>
  <c r="BI42" i="2"/>
  <c r="BH42" i="2"/>
  <c r="BG42" i="2"/>
  <c r="BF42" i="2"/>
  <c r="T42" i="2"/>
  <c r="R42" i="2"/>
  <c r="P42" i="2"/>
  <c r="BI40" i="2"/>
  <c r="BH40" i="2"/>
  <c r="BG40" i="2"/>
  <c r="BF40" i="2"/>
  <c r="T40" i="2"/>
  <c r="R40" i="2"/>
  <c r="P40" i="2"/>
  <c r="BI38" i="2"/>
  <c r="BH38" i="2"/>
  <c r="BG38" i="2"/>
  <c r="BF38" i="2"/>
  <c r="T38" i="2"/>
  <c r="R38" i="2"/>
  <c r="P38" i="2"/>
  <c r="BI36" i="2"/>
  <c r="BH36" i="2"/>
  <c r="BG36" i="2"/>
  <c r="BF36" i="2"/>
  <c r="T36" i="2"/>
  <c r="R36" i="2"/>
  <c r="P36" i="2"/>
  <c r="BI34" i="2"/>
  <c r="BH34" i="2"/>
  <c r="BG34" i="2"/>
  <c r="BF34" i="2"/>
  <c r="T34" i="2"/>
  <c r="R34" i="2"/>
  <c r="P34" i="2"/>
  <c r="BI32" i="2"/>
  <c r="BH32" i="2"/>
  <c r="BG32" i="2"/>
  <c r="BF32" i="2"/>
  <c r="T32" i="2"/>
  <c r="R32" i="2"/>
  <c r="P32" i="2"/>
  <c r="BI30" i="2"/>
  <c r="BH30" i="2"/>
  <c r="BG30" i="2"/>
  <c r="BF30" i="2"/>
  <c r="T30" i="2"/>
  <c r="R30" i="2"/>
  <c r="P30" i="2"/>
  <c r="BI28" i="2"/>
  <c r="BH28" i="2"/>
  <c r="BG28" i="2"/>
  <c r="BF28" i="2"/>
  <c r="T28" i="2"/>
  <c r="R28" i="2"/>
  <c r="P28" i="2"/>
  <c r="BI26" i="2"/>
  <c r="BH26" i="2"/>
  <c r="BG26" i="2"/>
  <c r="BF26" i="2"/>
  <c r="T26" i="2"/>
  <c r="R26" i="2"/>
  <c r="P26" i="2"/>
  <c r="BI24" i="2"/>
  <c r="BH24" i="2"/>
  <c r="BG24" i="2"/>
  <c r="BF24" i="2"/>
  <c r="T24" i="2"/>
  <c r="R24" i="2"/>
  <c r="P24" i="2"/>
  <c r="BI22" i="2"/>
  <c r="BH22" i="2"/>
  <c r="BG22" i="2"/>
  <c r="BF22" i="2"/>
  <c r="T22" i="2"/>
  <c r="R22" i="2"/>
  <c r="P22" i="2"/>
  <c r="BI20" i="2"/>
  <c r="BH20" i="2"/>
  <c r="BG20" i="2"/>
  <c r="BF20" i="2"/>
  <c r="T20" i="2"/>
  <c r="R20" i="2"/>
  <c r="P20" i="2"/>
  <c r="BI18" i="2"/>
  <c r="BH18" i="2"/>
  <c r="BG18" i="2"/>
  <c r="BF18" i="2"/>
  <c r="T18" i="2"/>
  <c r="R18" i="2"/>
  <c r="P18" i="2"/>
  <c r="BI16" i="2"/>
  <c r="BH16" i="2"/>
  <c r="BG16" i="2"/>
  <c r="BF16" i="2"/>
  <c r="T16" i="2"/>
  <c r="R16" i="2"/>
  <c r="P16" i="2"/>
  <c r="BI14" i="2"/>
  <c r="BH14" i="2"/>
  <c r="BG14" i="2"/>
  <c r="BF14" i="2"/>
  <c r="T14" i="2"/>
  <c r="R14" i="2"/>
  <c r="P14" i="2"/>
  <c r="BI12" i="2"/>
  <c r="BH12" i="2"/>
  <c r="BG12" i="2"/>
  <c r="BF12" i="2"/>
  <c r="T12" i="2"/>
  <c r="R12" i="2"/>
  <c r="P12" i="2"/>
  <c r="BI10" i="2"/>
  <c r="BH10" i="2"/>
  <c r="BG10" i="2"/>
  <c r="BF10" i="2"/>
  <c r="T10" i="2"/>
  <c r="R10" i="2"/>
  <c r="P10" i="2"/>
  <c r="BI8" i="2"/>
  <c r="BH8" i="2"/>
  <c r="BG8" i="2"/>
  <c r="BF8" i="2"/>
  <c r="T8" i="2"/>
  <c r="R8" i="2"/>
  <c r="P8" i="2"/>
  <c r="BI5" i="2"/>
  <c r="BH5" i="2"/>
  <c r="BG5" i="2"/>
  <c r="BF5" i="2"/>
  <c r="T5" i="2"/>
  <c r="T4" i="2" s="1"/>
  <c r="R5" i="2"/>
  <c r="R4" i="2"/>
  <c r="P5" i="2"/>
  <c r="P4" i="2" s="1"/>
  <c r="L90" i="1"/>
  <c r="AM90" i="1"/>
  <c r="AM89" i="1"/>
  <c r="L89" i="1"/>
  <c r="AM87" i="1"/>
  <c r="L87" i="1"/>
  <c r="L85" i="1"/>
  <c r="L84" i="1"/>
  <c r="J1354" i="2"/>
  <c r="BK1350" i="2"/>
  <c r="BK1332" i="2"/>
  <c r="BK1315" i="2"/>
  <c r="BK1305" i="2"/>
  <c r="BK1289" i="2"/>
  <c r="BK1263" i="2"/>
  <c r="J1249" i="2"/>
  <c r="J1235" i="2"/>
  <c r="J1221" i="2"/>
  <c r="BK1207" i="2"/>
  <c r="BK1189" i="2"/>
  <c r="J1169" i="2"/>
  <c r="J1161" i="2"/>
  <c r="J1133" i="2"/>
  <c r="J1125" i="2"/>
  <c r="BK1107" i="2"/>
  <c r="BK1089" i="2"/>
  <c r="BK1080" i="2"/>
  <c r="J1062" i="2"/>
  <c r="J1050" i="2"/>
  <c r="J1028" i="2"/>
  <c r="J1014" i="2"/>
  <c r="BK996" i="2"/>
  <c r="BK985" i="2"/>
  <c r="J975" i="2"/>
  <c r="BK953" i="2"/>
  <c r="BK931" i="2"/>
  <c r="J919" i="2"/>
  <c r="BK905" i="2"/>
  <c r="J887" i="2"/>
  <c r="J873" i="2"/>
  <c r="BK855" i="2"/>
  <c r="BK841" i="2"/>
  <c r="J825" i="2"/>
  <c r="BK813" i="2"/>
  <c r="BK799" i="2"/>
  <c r="BK783" i="2"/>
  <c r="J763" i="2"/>
  <c r="J737" i="2"/>
  <c r="J721" i="2"/>
  <c r="J709" i="2"/>
  <c r="BK701" i="2"/>
  <c r="BK677" i="2"/>
  <c r="J651" i="2"/>
  <c r="J639" i="2"/>
  <c r="BK619" i="2"/>
  <c r="J607" i="2"/>
  <c r="BK595" i="2"/>
  <c r="J567" i="2"/>
  <c r="J557" i="2"/>
  <c r="BK541" i="2"/>
  <c r="BK521" i="2"/>
  <c r="BK509" i="2"/>
  <c r="BK503" i="2"/>
  <c r="J489" i="2"/>
  <c r="J477" i="2"/>
  <c r="BK469" i="2"/>
  <c r="BK459" i="2"/>
  <c r="J449" i="2"/>
  <c r="J424" i="2"/>
  <c r="BK392" i="2"/>
  <c r="J388" i="2"/>
  <c r="J376" i="2"/>
  <c r="BK360" i="2"/>
  <c r="BK352" i="2"/>
  <c r="BK324" i="2"/>
  <c r="J314" i="2"/>
  <c r="J294" i="2"/>
  <c r="J276" i="2"/>
  <c r="BK260" i="2"/>
  <c r="J252" i="2"/>
  <c r="BK234" i="2"/>
  <c r="BK212" i="2"/>
  <c r="BK208" i="2"/>
  <c r="J198" i="2"/>
  <c r="BK188" i="2"/>
  <c r="BK176" i="2"/>
  <c r="J158" i="2"/>
  <c r="BK140" i="2"/>
  <c r="BK120" i="2"/>
  <c r="BK98" i="2"/>
  <c r="BK84" i="2"/>
  <c r="J76" i="2"/>
  <c r="J62" i="2"/>
  <c r="J40" i="2"/>
  <c r="J28" i="2"/>
  <c r="J12" i="2"/>
  <c r="J1374" i="2"/>
  <c r="BK1366" i="2"/>
  <c r="BK1334" i="2"/>
  <c r="J1321" i="2"/>
  <c r="J1297" i="2"/>
  <c r="BK1287" i="2"/>
  <c r="J1277" i="2"/>
  <c r="BK1265" i="2"/>
  <c r="J1255" i="2"/>
  <c r="BK1231" i="2"/>
  <c r="J1217" i="2"/>
  <c r="J1211" i="2"/>
  <c r="J1193" i="2"/>
  <c r="J1181" i="2"/>
  <c r="J1157" i="2"/>
  <c r="BK1135" i="2"/>
  <c r="BK1123" i="2"/>
  <c r="BK1109" i="2"/>
  <c r="J1097" i="2"/>
  <c r="BK1062" i="2"/>
  <c r="J1052" i="2"/>
  <c r="J1042" i="2"/>
  <c r="BK1024" i="2"/>
  <c r="J1006" i="2"/>
  <c r="J996" i="2"/>
  <c r="J979" i="2"/>
  <c r="J963" i="2"/>
  <c r="BK949" i="2"/>
  <c r="J935" i="2"/>
  <c r="J901" i="2"/>
  <c r="J889" i="2"/>
  <c r="J879" i="2"/>
  <c r="J863" i="2"/>
  <c r="BK843" i="2"/>
  <c r="J823" i="2"/>
  <c r="BK797" i="2"/>
  <c r="J773" i="2"/>
  <c r="J767" i="2"/>
  <c r="J753" i="2"/>
  <c r="J733" i="2"/>
  <c r="BK723" i="2"/>
  <c r="BK711" i="2"/>
  <c r="BK681" i="2"/>
  <c r="BK669" i="2"/>
  <c r="J659" i="2"/>
  <c r="J647" i="2"/>
  <c r="BK631" i="2"/>
  <c r="J611" i="2"/>
  <c r="J593" i="2"/>
  <c r="BK587" i="2"/>
  <c r="BK577" i="2"/>
  <c r="J569" i="2"/>
  <c r="J547" i="2"/>
  <c r="BK537" i="2"/>
  <c r="J517" i="2"/>
  <c r="J505" i="2"/>
  <c r="BK493" i="2"/>
  <c r="BK471" i="2"/>
  <c r="BK447" i="2"/>
  <c r="BK430" i="2"/>
  <c r="J412" i="2"/>
  <c r="J404" i="2"/>
  <c r="BK382" i="2"/>
  <c r="J370" i="2"/>
  <c r="J348" i="2"/>
  <c r="BK340" i="2"/>
  <c r="J326" i="2"/>
  <c r="J298" i="2"/>
  <c r="BK288" i="2"/>
  <c r="J274" i="2"/>
  <c r="J266" i="2"/>
  <c r="BK252" i="2"/>
  <c r="BK242" i="2"/>
  <c r="J220" i="2"/>
  <c r="BK194" i="2"/>
  <c r="J178" i="2"/>
  <c r="BK160" i="2"/>
  <c r="J148" i="2"/>
  <c r="J128" i="2"/>
  <c r="J120" i="2"/>
  <c r="J92" i="2"/>
  <c r="BK72" i="2"/>
  <c r="J54" i="2"/>
  <c r="BK38" i="2"/>
  <c r="BK20" i="2"/>
  <c r="BK5" i="2"/>
  <c r="BK1386" i="2"/>
  <c r="BK1380" i="2"/>
  <c r="BK1360" i="2"/>
  <c r="J1352" i="2"/>
  <c r="J1342" i="2"/>
  <c r="BK1321" i="2"/>
  <c r="J1291" i="2"/>
  <c r="J1281" i="2"/>
  <c r="J1271" i="2"/>
  <c r="BK1259" i="2"/>
  <c r="J1239" i="2"/>
  <c r="J1219" i="2"/>
  <c r="J1197" i="2"/>
  <c r="J1189" i="2"/>
  <c r="BK1181" i="2"/>
  <c r="J1163" i="2"/>
  <c r="J1151" i="2"/>
  <c r="BK1143" i="2"/>
  <c r="J1109" i="2"/>
  <c r="J1099" i="2"/>
  <c r="J1080" i="2"/>
  <c r="J1066" i="2"/>
  <c r="BK1042" i="2"/>
  <c r="J1034" i="2"/>
  <c r="BK1012" i="2"/>
  <c r="BK961" i="2"/>
  <c r="J955" i="2"/>
  <c r="BK939" i="2"/>
  <c r="J923" i="2"/>
  <c r="J913" i="2"/>
  <c r="J895" i="2"/>
  <c r="BK871" i="2"/>
  <c r="J859" i="2"/>
  <c r="BK839" i="2"/>
  <c r="BK827" i="2"/>
  <c r="BK817" i="2"/>
  <c r="J805" i="2"/>
  <c r="J789" i="2"/>
  <c r="J769" i="2"/>
  <c r="BK757" i="2"/>
  <c r="J745" i="2"/>
  <c r="J729" i="2"/>
  <c r="BK717" i="2"/>
  <c r="J697" i="2"/>
  <c r="J689" i="2"/>
  <c r="BK667" i="2"/>
  <c r="BK657" i="2"/>
  <c r="BK649" i="2"/>
  <c r="BK627" i="2"/>
  <c r="J605" i="2"/>
  <c r="BK591" i="2"/>
  <c r="J577" i="2"/>
  <c r="BK551" i="2"/>
  <c r="J545" i="2"/>
  <c r="J527" i="2"/>
  <c r="BK519" i="2"/>
  <c r="BK495" i="2"/>
  <c r="BK467" i="2"/>
  <c r="J459" i="2"/>
  <c r="J451" i="2"/>
  <c r="BK435" i="2"/>
  <c r="BK426" i="2"/>
  <c r="J420" i="2"/>
  <c r="J400" i="2"/>
  <c r="J378" i="2"/>
  <c r="BK358" i="2"/>
  <c r="J336" i="2"/>
  <c r="BK312" i="2"/>
  <c r="BK302" i="2"/>
  <c r="BK294" i="2"/>
  <c r="J264" i="2"/>
  <c r="J248" i="2"/>
  <c r="J234" i="2"/>
  <c r="J202" i="2"/>
  <c r="J190" i="2"/>
  <c r="BK180" i="2"/>
  <c r="BK168" i="2"/>
  <c r="J154" i="2"/>
  <c r="BK148" i="2"/>
  <c r="J140" i="2"/>
  <c r="BK126" i="2"/>
  <c r="J108" i="2"/>
  <c r="J100" i="2"/>
  <c r="BK82" i="2"/>
  <c r="J66" i="2"/>
  <c r="BK42" i="2"/>
  <c r="J26" i="2"/>
  <c r="J20" i="2"/>
  <c r="BK14" i="2"/>
  <c r="BK1412" i="2"/>
  <c r="BK1408" i="2"/>
  <c r="J1406" i="2"/>
  <c r="J1402" i="2"/>
  <c r="J1399" i="2"/>
  <c r="J1394" i="2"/>
  <c r="BK1388" i="2"/>
  <c r="BK1382" i="2"/>
  <c r="BK1372" i="2"/>
  <c r="BK1362" i="2"/>
  <c r="BK1344" i="2"/>
  <c r="J1332" i="2"/>
  <c r="J1326" i="2"/>
  <c r="J1315" i="2"/>
  <c r="BK1303" i="2"/>
  <c r="BK1293" i="2"/>
  <c r="BK1261" i="2"/>
  <c r="J1229" i="2"/>
  <c r="BK1227" i="2"/>
  <c r="J1179" i="2"/>
  <c r="J1173" i="2"/>
  <c r="BK1153" i="2"/>
  <c r="J1147" i="2"/>
  <c r="J1131" i="2"/>
  <c r="J1115" i="2"/>
  <c r="J1091" i="2"/>
  <c r="J1074" i="2"/>
  <c r="BK1066" i="2"/>
  <c r="BK1048" i="2"/>
  <c r="J1024" i="2"/>
  <c r="BK1018" i="2"/>
  <c r="J1002" i="2"/>
  <c r="BK988" i="2"/>
  <c r="BK979" i="2"/>
  <c r="BK965" i="2"/>
  <c r="BK947" i="2"/>
  <c r="BK935" i="2"/>
  <c r="BK927" i="2"/>
  <c r="J911" i="2"/>
  <c r="BK895" i="2"/>
  <c r="J885" i="2"/>
  <c r="J871" i="2"/>
  <c r="BK853" i="2"/>
  <c r="J845" i="2"/>
  <c r="BK833" i="2"/>
  <c r="BK807" i="2"/>
  <c r="J791" i="2"/>
  <c r="J785" i="2"/>
  <c r="J765" i="2"/>
  <c r="J749" i="2"/>
  <c r="BK741" i="2"/>
  <c r="J705" i="2"/>
  <c r="BK697" i="2"/>
  <c r="BK689" i="2"/>
  <c r="J673" i="2"/>
  <c r="BK661" i="2"/>
  <c r="J643" i="2"/>
  <c r="J627" i="2"/>
  <c r="BK607" i="2"/>
  <c r="J595" i="2"/>
  <c r="J583" i="2"/>
  <c r="BK565" i="2"/>
  <c r="J537" i="2"/>
  <c r="BK529" i="2"/>
  <c r="BK501" i="2"/>
  <c r="J487" i="2"/>
  <c r="BK475" i="2"/>
  <c r="BK439" i="2"/>
  <c r="BK418" i="2"/>
  <c r="J406" i="2"/>
  <c r="J396" i="2"/>
  <c r="BK386" i="2"/>
  <c r="J368" i="2"/>
  <c r="J358" i="2"/>
  <c r="BK346" i="2"/>
  <c r="BK332" i="2"/>
  <c r="J318" i="2"/>
  <c r="BK304" i="2"/>
  <c r="BK286" i="2"/>
  <c r="BK272" i="2"/>
  <c r="BK256" i="2"/>
  <c r="J238" i="2"/>
  <c r="J224" i="2"/>
  <c r="BK216" i="2"/>
  <c r="J206" i="2"/>
  <c r="BK198" i="2"/>
  <c r="J168" i="2"/>
  <c r="BK150" i="2"/>
  <c r="J118" i="2"/>
  <c r="BK104" i="2"/>
  <c r="BK94" i="2"/>
  <c r="J72" i="2"/>
  <c r="BK50" i="2"/>
  <c r="J42" i="2"/>
  <c r="BK12" i="2"/>
  <c r="J199" i="3"/>
  <c r="BK176" i="3"/>
  <c r="J168" i="3"/>
  <c r="J156" i="3"/>
  <c r="BK146" i="3"/>
  <c r="J138" i="3"/>
  <c r="J118" i="3"/>
  <c r="J87" i="3"/>
  <c r="J39" i="3"/>
  <c r="BK29" i="3"/>
  <c r="J11" i="3"/>
  <c r="BK205" i="3"/>
  <c r="BK199" i="3"/>
  <c r="BK193" i="3"/>
  <c r="J174" i="3"/>
  <c r="BK162" i="3"/>
  <c r="J142" i="3"/>
  <c r="J132" i="3"/>
  <c r="J114" i="3"/>
  <c r="J102" i="3"/>
  <c r="BK89" i="3"/>
  <c r="BK75" i="3"/>
  <c r="J69" i="3"/>
  <c r="BK59" i="3"/>
  <c r="BK49" i="3"/>
  <c r="BK37" i="3"/>
  <c r="J15" i="3"/>
  <c r="J201" i="3"/>
  <c r="J181" i="3"/>
  <c r="BK168" i="3"/>
  <c r="BK152" i="3"/>
  <c r="J134" i="3"/>
  <c r="BK124" i="3"/>
  <c r="BK112" i="3"/>
  <c r="J106" i="3"/>
  <c r="J91" i="3"/>
  <c r="BK81" i="3"/>
  <c r="J25" i="3"/>
  <c r="J7" i="3"/>
  <c r="J193" i="3"/>
  <c r="BK166" i="3"/>
  <c r="J150" i="3"/>
  <c r="BK134" i="3"/>
  <c r="J104" i="3"/>
  <c r="J96" i="3"/>
  <c r="BK85" i="3"/>
  <c r="BK77" i="3"/>
  <c r="J63" i="3"/>
  <c r="J49" i="3"/>
  <c r="BK31" i="3"/>
  <c r="BK15" i="3"/>
  <c r="J1376" i="2"/>
  <c r="J1336" i="2"/>
  <c r="BK1319" i="2"/>
  <c r="BK1311" i="2"/>
  <c r="BK1299" i="2"/>
  <c r="J1275" i="2"/>
  <c r="BK1255" i="2"/>
  <c r="J1243" i="2"/>
  <c r="J1237" i="2"/>
  <c r="J1223" i="2"/>
  <c r="BK1215" i="2"/>
  <c r="BK1195" i="2"/>
  <c r="BK1171" i="2"/>
  <c r="J1165" i="2"/>
  <c r="J1155" i="2"/>
  <c r="J1139" i="2"/>
  <c r="J1129" i="2"/>
  <c r="BK1117" i="2"/>
  <c r="BK1097" i="2"/>
  <c r="J1087" i="2"/>
  <c r="BK1076" i="2"/>
  <c r="BK1058" i="2"/>
  <c r="BK1052" i="2"/>
  <c r="J1038" i="2"/>
  <c r="BK1020" i="2"/>
  <c r="J1000" i="2"/>
  <c r="J988" i="2"/>
  <c r="BK969" i="2"/>
  <c r="J959" i="2"/>
  <c r="J933" i="2"/>
  <c r="BK923" i="2"/>
  <c r="J907" i="2"/>
  <c r="J899" i="2"/>
  <c r="J877" i="2"/>
  <c r="J867" i="2"/>
  <c r="BK849" i="2"/>
  <c r="BK835" i="2"/>
  <c r="J817" i="2"/>
  <c r="BK801" i="2"/>
  <c r="BK791" i="2"/>
  <c r="BK773" i="2"/>
  <c r="J755" i="2"/>
  <c r="BK733" i="2"/>
  <c r="BK715" i="2"/>
  <c r="J703" i="2"/>
  <c r="BK685" i="2"/>
  <c r="J669" i="2"/>
  <c r="BK641" i="2"/>
  <c r="BK623" i="2"/>
  <c r="BK615" i="2"/>
  <c r="BK603" i="2"/>
  <c r="BK571" i="2"/>
  <c r="J565" i="2"/>
  <c r="BK553" i="2"/>
  <c r="J539" i="2"/>
  <c r="BK515" i="2"/>
  <c r="BK507" i="2"/>
  <c r="BK499" i="2"/>
  <c r="BK483" i="2"/>
  <c r="J471" i="2"/>
  <c r="BK461" i="2"/>
  <c r="BK451" i="2"/>
  <c r="BK432" i="2"/>
  <c r="BK416" i="2"/>
  <c r="BK390" i="2"/>
  <c r="BK378" i="2"/>
  <c r="BK364" i="2"/>
  <c r="BK354" i="2"/>
  <c r="BK326" i="2"/>
  <c r="BK310" i="2"/>
  <c r="J300" i="2"/>
  <c r="J278" i="2"/>
  <c r="BK266" i="2"/>
  <c r="J256" i="2"/>
  <c r="J242" i="2"/>
  <c r="BK228" i="2"/>
  <c r="BK210" i="2"/>
  <c r="J204" i="2"/>
  <c r="J194" i="2"/>
  <c r="J186" i="2"/>
  <c r="BK156" i="2"/>
  <c r="J132" i="2"/>
  <c r="J122" i="2"/>
  <c r="J114" i="2"/>
  <c r="BK86" i="2"/>
  <c r="BK78" i="2"/>
  <c r="J60" i="2"/>
  <c r="J30" i="2"/>
  <c r="J14" i="2"/>
  <c r="J1378" i="2"/>
  <c r="J1360" i="2"/>
  <c r="J1346" i="2"/>
  <c r="BK1328" i="2"/>
  <c r="BK1313" i="2"/>
  <c r="J1289" i="2"/>
  <c r="BK1281" i="2"/>
  <c r="J1259" i="2"/>
  <c r="BK1247" i="2"/>
  <c r="BK1233" i="2"/>
  <c r="J1215" i="2"/>
  <c r="J1203" i="2"/>
  <c r="BK1197" i="2"/>
  <c r="BK1183" i="2"/>
  <c r="BK1161" i="2"/>
  <c r="BK1139" i="2"/>
  <c r="J1127" i="2"/>
  <c r="BK1121" i="2"/>
  <c r="J1107" i="2"/>
  <c r="J1089" i="2"/>
  <c r="BK1060" i="2"/>
  <c r="J1044" i="2"/>
  <c r="BK1026" i="2"/>
  <c r="J1008" i="2"/>
  <c r="J994" i="2"/>
  <c r="BK981" i="2"/>
  <c r="J969" i="2"/>
  <c r="BK951" i="2"/>
  <c r="BK941" i="2"/>
  <c r="BK913" i="2"/>
  <c r="J897" i="2"/>
  <c r="BK885" i="2"/>
  <c r="BK865" i="2"/>
  <c r="BK851" i="2"/>
  <c r="BK829" i="2"/>
  <c r="BK811" i="2"/>
  <c r="BK795" i="2"/>
  <c r="BK777" i="2"/>
  <c r="BK769" i="2"/>
  <c r="J741" i="2"/>
  <c r="BK729" i="2"/>
  <c r="BK721" i="2"/>
  <c r="J685" i="2"/>
  <c r="BK671" i="2"/>
  <c r="J653" i="2"/>
  <c r="J635" i="2"/>
  <c r="J629" i="2"/>
  <c r="BK613" i="2"/>
  <c r="J589" i="2"/>
  <c r="BK579" i="2"/>
  <c r="BK575" i="2"/>
  <c r="J559" i="2"/>
  <c r="J533" i="2"/>
  <c r="J513" i="2"/>
  <c r="BK497" i="2"/>
  <c r="J473" i="2"/>
  <c r="BK449" i="2"/>
  <c r="J443" i="2"/>
  <c r="J418" i="2"/>
  <c r="J410" i="2"/>
  <c r="BK402" i="2"/>
  <c r="J380" i="2"/>
  <c r="BK368" i="2"/>
  <c r="J354" i="2"/>
  <c r="J346" i="2"/>
  <c r="J332" i="2"/>
  <c r="J308" i="2"/>
  <c r="J282" i="2"/>
  <c r="BK270" i="2"/>
  <c r="J260" i="2"/>
  <c r="BK246" i="2"/>
  <c r="J226" i="2"/>
  <c r="J208" i="2"/>
  <c r="J184" i="2"/>
  <c r="BK172" i="2"/>
  <c r="J152" i="2"/>
  <c r="BK142" i="2"/>
  <c r="BK130" i="2"/>
  <c r="BK122" i="2"/>
  <c r="J96" i="2"/>
  <c r="BK76" i="2"/>
  <c r="BK66" i="2"/>
  <c r="J52" i="2"/>
  <c r="BK36" i="2"/>
  <c r="BK28" i="2"/>
  <c r="BK10" i="2"/>
  <c r="J1388" i="2"/>
  <c r="J1382" i="2"/>
  <c r="J1372" i="2"/>
  <c r="BK1354" i="2"/>
  <c r="J1348" i="2"/>
  <c r="BK1326" i="2"/>
  <c r="BK1297" i="2"/>
  <c r="BK1285" i="2"/>
  <c r="BK1279" i="2"/>
  <c r="J1261" i="2"/>
  <c r="BK1237" i="2"/>
  <c r="BK1217" i="2"/>
  <c r="J1195" i="2"/>
  <c r="BK1187" i="2"/>
  <c r="BK1177" i="2"/>
  <c r="J1159" i="2"/>
  <c r="BK1147" i="2"/>
  <c r="J1117" i="2"/>
  <c r="BK1101" i="2"/>
  <c r="J1082" i="2"/>
  <c r="J1068" i="2"/>
  <c r="BK1044" i="2"/>
  <c r="BK1036" i="2"/>
  <c r="BK1022" i="2"/>
  <c r="BK998" i="2"/>
  <c r="BK959" i="2"/>
  <c r="J943" i="2"/>
  <c r="J927" i="2"/>
  <c r="BK909" i="2"/>
  <c r="J883" i="2"/>
  <c r="J869" i="2"/>
  <c r="J851" i="2"/>
  <c r="J831" i="2"/>
  <c r="J819" i="2"/>
  <c r="J803" i="2"/>
  <c r="J793" i="2"/>
  <c r="J783" i="2"/>
  <c r="BK761" i="2"/>
  <c r="BK749" i="2"/>
  <c r="J743" i="2"/>
  <c r="BK725" i="2"/>
  <c r="J707" i="2"/>
  <c r="J691" i="2"/>
  <c r="BK665" i="2"/>
  <c r="J655" i="2"/>
  <c r="BK645" i="2"/>
  <c r="BK635" i="2"/>
  <c r="J619" i="2"/>
  <c r="J597" i="2"/>
  <c r="BK589" i="2"/>
  <c r="BK559" i="2"/>
  <c r="J553" i="2"/>
  <c r="BK547" i="2"/>
  <c r="BK531" i="2"/>
  <c r="J523" i="2"/>
  <c r="J507" i="2"/>
  <c r="BK481" i="2"/>
  <c r="J461" i="2"/>
  <c r="BK453" i="2"/>
  <c r="J439" i="2"/>
  <c r="BK424" i="2"/>
  <c r="J402" i="2"/>
  <c r="J382" i="2"/>
  <c r="J364" i="2"/>
  <c r="J338" i="2"/>
  <c r="BK318" i="2"/>
  <c r="BK308" i="2"/>
  <c r="J296" i="2"/>
  <c r="BK284" i="2"/>
  <c r="BK262" i="2"/>
  <c r="BK236" i="2"/>
  <c r="BK200" i="2"/>
  <c r="J188" i="2"/>
  <c r="BK174" i="2"/>
  <c r="J164" i="2"/>
  <c r="BK146" i="2"/>
  <c r="BK138" i="2"/>
  <c r="BK116" i="2"/>
  <c r="J106" i="2"/>
  <c r="BK88" i="2"/>
  <c r="J68" i="2"/>
  <c r="BK56" i="2"/>
  <c r="BK40" i="2"/>
  <c r="BK24" i="2"/>
  <c r="J16" i="2"/>
  <c r="J1414" i="2"/>
  <c r="J1410" i="2"/>
  <c r="BK1404" i="2"/>
  <c r="BK1399" i="2"/>
  <c r="BK1397" i="2"/>
  <c r="BK1390" i="2"/>
  <c r="J1386" i="2"/>
  <c r="BK1378" i="2"/>
  <c r="BK1364" i="2"/>
  <c r="BK1352" i="2"/>
  <c r="BK1340" i="2"/>
  <c r="BK1330" i="2"/>
  <c r="J1317" i="2"/>
  <c r="J1311" i="2"/>
  <c r="BK1295" i="2"/>
  <c r="J1273" i="2"/>
  <c r="BK1253" i="2"/>
  <c r="BK1243" i="2"/>
  <c r="BK1223" i="2"/>
  <c r="BK1203" i="2"/>
  <c r="J1177" i="2"/>
  <c r="BK1155" i="2"/>
  <c r="J1137" i="2"/>
  <c r="J1121" i="2"/>
  <c r="J1101" i="2"/>
  <c r="BK1087" i="2"/>
  <c r="J1076" i="2"/>
  <c r="BK1068" i="2"/>
  <c r="J1056" i="2"/>
  <c r="J1026" i="2"/>
  <c r="J1016" i="2"/>
  <c r="BK1000" i="2"/>
  <c r="BK983" i="2"/>
  <c r="BK975" i="2"/>
  <c r="BK963" i="2"/>
  <c r="BK945" i="2"/>
  <c r="J929" i="2"/>
  <c r="BK919" i="2"/>
  <c r="BK903" i="2"/>
  <c r="BK889" i="2"/>
  <c r="BK877" i="2"/>
  <c r="BK863" i="2"/>
  <c r="J839" i="2"/>
  <c r="BK823" i="2"/>
  <c r="J811" i="2"/>
  <c r="BK793" i="2"/>
  <c r="BK767" i="2"/>
  <c r="BK753" i="2"/>
  <c r="BK743" i="2"/>
  <c r="BK735" i="2"/>
  <c r="BK713" i="2"/>
  <c r="J701" i="2"/>
  <c r="BK691" i="2"/>
  <c r="BK675" i="2"/>
  <c r="J665" i="2"/>
  <c r="BK647" i="2"/>
  <c r="J633" i="2"/>
  <c r="J621" i="2"/>
  <c r="BK605" i="2"/>
  <c r="J587" i="2"/>
  <c r="J575" i="2"/>
  <c r="J561" i="2"/>
  <c r="BK533" i="2"/>
  <c r="BK527" i="2"/>
  <c r="J499" i="2"/>
  <c r="J485" i="2"/>
  <c r="BK477" i="2"/>
  <c r="J437" i="2"/>
  <c r="BK414" i="2"/>
  <c r="BK400" i="2"/>
  <c r="J394" i="2"/>
  <c r="BK376" i="2"/>
  <c r="J350" i="2"/>
  <c r="J344" i="2"/>
  <c r="BK334" i="2"/>
  <c r="BK328" i="2"/>
  <c r="BK314" i="2"/>
  <c r="BK296" i="2"/>
  <c r="J270" i="2"/>
  <c r="BK248" i="2"/>
  <c r="J236" i="2"/>
  <c r="BK226" i="2"/>
  <c r="J218" i="2"/>
  <c r="J212" i="2"/>
  <c r="BK184" i="2"/>
  <c r="J162" i="2"/>
  <c r="BK144" i="2"/>
  <c r="BK134" i="2"/>
  <c r="J116" i="2"/>
  <c r="BK106" i="2"/>
  <c r="BK96" i="2"/>
  <c r="J80" i="2"/>
  <c r="BK62" i="2"/>
  <c r="BK44" i="2"/>
  <c r="J24" i="2"/>
  <c r="J10" i="2"/>
  <c r="J187" i="3"/>
  <c r="J172" i="3"/>
  <c r="J166" i="3"/>
  <c r="J154" i="3"/>
  <c r="BK144" i="3"/>
  <c r="BK130" i="3"/>
  <c r="J124" i="3"/>
  <c r="BK104" i="3"/>
  <c r="BK57" i="3"/>
  <c r="BK27" i="3"/>
  <c r="BK17" i="3"/>
  <c r="BK7" i="3"/>
  <c r="BK203" i="3"/>
  <c r="BK195" i="3"/>
  <c r="BK187" i="3"/>
  <c r="BK170" i="3"/>
  <c r="J160" i="3"/>
  <c r="BK138" i="3"/>
  <c r="BK116" i="3"/>
  <c r="J100" i="3"/>
  <c r="J83" i="3"/>
  <c r="BK73" i="3"/>
  <c r="BK61" i="3"/>
  <c r="BK53" i="3"/>
  <c r="J43" i="3"/>
  <c r="J27" i="3"/>
  <c r="J189" i="3"/>
  <c r="J179" i="3"/>
  <c r="BK154" i="3"/>
  <c r="BK136" i="3"/>
  <c r="J130" i="3"/>
  <c r="BK114" i="3"/>
  <c r="BK96" i="3"/>
  <c r="J89" i="3"/>
  <c r="BK67" i="3"/>
  <c r="J57" i="3"/>
  <c r="J45" i="3"/>
  <c r="J41" i="3"/>
  <c r="J29" i="3"/>
  <c r="J17" i="3"/>
  <c r="BK197" i="3"/>
  <c r="J183" i="3"/>
  <c r="BK156" i="3"/>
  <c r="J128" i="3"/>
  <c r="BK100" i="3"/>
  <c r="J94" i="3"/>
  <c r="J81" i="3"/>
  <c r="BK69" i="3"/>
  <c r="J51" i="3"/>
  <c r="BK45" i="3"/>
  <c r="BK21" i="3"/>
  <c r="J1364" i="2"/>
  <c r="J1340" i="2"/>
  <c r="J1324" i="2"/>
  <c r="J1309" i="2"/>
  <c r="J1303" i="2"/>
  <c r="J1287" i="2"/>
  <c r="J1265" i="2"/>
  <c r="J1251" i="2"/>
  <c r="BK1239" i="2"/>
  <c r="J1227" i="2"/>
  <c r="J1213" i="2"/>
  <c r="BK1205" i="2"/>
  <c r="J1187" i="2"/>
  <c r="BK1167" i="2"/>
  <c r="BK1159" i="2"/>
  <c r="J1143" i="2"/>
  <c r="BK1131" i="2"/>
  <c r="J1119" i="2"/>
  <c r="BK1093" i="2"/>
  <c r="BK1078" i="2"/>
  <c r="BK1064" i="2"/>
  <c r="BK1054" i="2"/>
  <c r="J1046" i="2"/>
  <c r="J1018" i="2"/>
  <c r="BK1008" i="2"/>
  <c r="BK994" i="2"/>
  <c r="J983" i="2"/>
  <c r="J967" i="2"/>
  <c r="J951" i="2"/>
  <c r="BK929" i="2"/>
  <c r="J921" i="2"/>
  <c r="BK893" i="2"/>
  <c r="J875" i="2"/>
  <c r="BK857" i="2"/>
  <c r="J847" i="2"/>
  <c r="BK831" i="2"/>
  <c r="BK815" i="2"/>
  <c r="J797" i="2"/>
  <c r="J779" i="2"/>
  <c r="J771" i="2"/>
  <c r="J735" i="2"/>
  <c r="J719" i="2"/>
  <c r="BK705" i="2"/>
  <c r="J699" i="2"/>
  <c r="BK673" i="2"/>
  <c r="BK659" i="2"/>
  <c r="BK637" i="2"/>
  <c r="BK611" i="2"/>
  <c r="BK601" i="2"/>
  <c r="BK573" i="2"/>
  <c r="BK561" i="2"/>
  <c r="J543" i="2"/>
  <c r="BK523" i="2"/>
  <c r="BK513" i="2"/>
  <c r="J493" i="2"/>
  <c r="BK487" i="2"/>
  <c r="BK473" i="2"/>
  <c r="BK463" i="2"/>
  <c r="J453" i="2"/>
  <c r="BK441" i="2"/>
  <c r="J422" i="2"/>
  <c r="BK394" i="2"/>
  <c r="J384" i="2"/>
  <c r="J366" i="2"/>
  <c r="BK362" i="2"/>
  <c r="BK338" i="2"/>
  <c r="BK320" i="2"/>
  <c r="J306" i="2"/>
  <c r="J288" i="2"/>
  <c r="J272" i="2"/>
  <c r="BK258" i="2"/>
  <c r="BK238" i="2"/>
  <c r="J216" i="2"/>
  <c r="BK206" i="2"/>
  <c r="BK196" i="2"/>
  <c r="BK190" i="2"/>
  <c r="J180" i="2"/>
  <c r="BK164" i="2"/>
  <c r="J134" i="2"/>
  <c r="BK110" i="2"/>
  <c r="J88" i="2"/>
  <c r="BK80" i="2"/>
  <c r="BK64" i="2"/>
  <c r="J56" i="2"/>
  <c r="J34" i="2"/>
  <c r="BK16" i="2"/>
  <c r="BK1370" i="2"/>
  <c r="J1362" i="2"/>
  <c r="BK1348" i="2"/>
  <c r="J1330" i="2"/>
  <c r="J1307" i="2"/>
  <c r="J1293" i="2"/>
  <c r="BK1283" i="2"/>
  <c r="BK1273" i="2"/>
  <c r="J1257" i="2"/>
  <c r="BK1245" i="2"/>
  <c r="BK1229" i="2"/>
  <c r="BK1213" i="2"/>
  <c r="BK1201" i="2"/>
  <c r="J1191" i="2"/>
  <c r="BK1179" i="2"/>
  <c r="J1145" i="2"/>
  <c r="BK1137" i="2"/>
  <c r="BK1125" i="2"/>
  <c r="J1113" i="2"/>
  <c r="BK1103" i="2"/>
  <c r="J1093" i="2"/>
  <c r="J1054" i="2"/>
  <c r="BK1034" i="2"/>
  <c r="J1010" i="2"/>
  <c r="BK1002" i="2"/>
  <c r="J985" i="2"/>
  <c r="J971" i="2"/>
  <c r="J953" i="2"/>
  <c r="BK943" i="2"/>
  <c r="BK937" i="2"/>
  <c r="J909" i="2"/>
  <c r="J891" i="2"/>
  <c r="BK883" i="2"/>
  <c r="BK867" i="2"/>
  <c r="BK845" i="2"/>
  <c r="J827" i="2"/>
  <c r="J807" i="2"/>
  <c r="BK781" i="2"/>
  <c r="J761" i="2"/>
  <c r="BK751" i="2"/>
  <c r="J727" i="2"/>
  <c r="J713" i="2"/>
  <c r="J683" i="2"/>
  <c r="J677" i="2"/>
  <c r="J657" i="2"/>
  <c r="BK639" i="2"/>
  <c r="BK625" i="2"/>
  <c r="BK609" i="2"/>
  <c r="J591" i="2"/>
  <c r="BK585" i="2"/>
  <c r="J571" i="2"/>
  <c r="J551" i="2"/>
  <c r="BK545" i="2"/>
  <c r="J521" i="2"/>
  <c r="J511" i="2"/>
  <c r="J501" i="2"/>
  <c r="J481" i="2"/>
  <c r="J457" i="2"/>
  <c r="BK445" i="2"/>
  <c r="BK420" i="2"/>
  <c r="J414" i="2"/>
  <c r="BK406" i="2"/>
  <c r="BK384" i="2"/>
  <c r="BK374" i="2"/>
  <c r="J352" i="2"/>
  <c r="J334" i="2"/>
  <c r="J324" i="2"/>
  <c r="J290" i="2"/>
  <c r="BK280" i="2"/>
  <c r="BK268" i="2"/>
  <c r="BK264" i="2"/>
  <c r="J244" i="2"/>
  <c r="J222" i="2"/>
  <c r="J214" i="2"/>
  <c r="J192" i="2"/>
  <c r="J174" i="2"/>
  <c r="BK158" i="2"/>
  <c r="J146" i="2"/>
  <c r="J124" i="2"/>
  <c r="BK100" i="2"/>
  <c r="J90" i="2"/>
  <c r="BK74" i="2"/>
  <c r="BK60" i="2"/>
  <c r="J44" i="2"/>
  <c r="BK32" i="2"/>
  <c r="J8" i="2"/>
  <c r="BK1384" i="2"/>
  <c r="BK1376" i="2"/>
  <c r="J1370" i="2"/>
  <c r="J1350" i="2"/>
  <c r="J1338" i="2"/>
  <c r="BK1309" i="2"/>
  <c r="J1283" i="2"/>
  <c r="BK1277" i="2"/>
  <c r="BK1269" i="2"/>
  <c r="BK1257" i="2"/>
  <c r="BK1235" i="2"/>
  <c r="J1209" i="2"/>
  <c r="BK1191" i="2"/>
  <c r="J1183" i="2"/>
  <c r="BK1165" i="2"/>
  <c r="J1153" i="2"/>
  <c r="BK1145" i="2"/>
  <c r="BK1119" i="2"/>
  <c r="J1103" i="2"/>
  <c r="BK1091" i="2"/>
  <c r="J1078" i="2"/>
  <c r="J1060" i="2"/>
  <c r="BK1040" i="2"/>
  <c r="BK1032" i="2"/>
  <c r="BK1028" i="2"/>
  <c r="BK1010" i="2"/>
  <c r="BK957" i="2"/>
  <c r="J937" i="2"/>
  <c r="BK917" i="2"/>
  <c r="BK907" i="2"/>
  <c r="BK873" i="2"/>
  <c r="J857" i="2"/>
  <c r="J833" i="2"/>
  <c r="BK821" i="2"/>
  <c r="J809" i="2"/>
  <c r="J795" i="2"/>
  <c r="BK785" i="2"/>
  <c r="BK765" i="2"/>
  <c r="J751" i="2"/>
  <c r="J731" i="2"/>
  <c r="BK719" i="2"/>
  <c r="J695" i="2"/>
  <c r="J687" i="2"/>
  <c r="J661" i="2"/>
  <c r="BK651" i="2"/>
  <c r="J623" i="2"/>
  <c r="BK599" i="2"/>
  <c r="BK593" i="2"/>
  <c r="J579" i="2"/>
  <c r="BK557" i="2"/>
  <c r="J549" i="2"/>
  <c r="J535" i="2"/>
  <c r="BK517" i="2"/>
  <c r="BK489" i="2"/>
  <c r="J463" i="2"/>
  <c r="BK457" i="2"/>
  <c r="BK437" i="2"/>
  <c r="BK428" i="2"/>
  <c r="BK410" i="2"/>
  <c r="J386" i="2"/>
  <c r="J374" i="2"/>
  <c r="J356" i="2"/>
  <c r="J328" i="2"/>
  <c r="J310" i="2"/>
  <c r="BK298" i="2"/>
  <c r="J292" i="2"/>
  <c r="J280" i="2"/>
  <c r="J258" i="2"/>
  <c r="J240" i="2"/>
  <c r="BK230" i="2"/>
  <c r="BK192" i="2"/>
  <c r="J182" i="2"/>
  <c r="BK170" i="2"/>
  <c r="BK162" i="2"/>
  <c r="J144" i="2"/>
  <c r="J136" i="2"/>
  <c r="J110" i="2"/>
  <c r="J102" i="2"/>
  <c r="BK90" i="2"/>
  <c r="BK70" i="2"/>
  <c r="BK58" i="2"/>
  <c r="J48" i="2"/>
  <c r="J38" i="2"/>
  <c r="BK22" i="2"/>
  <c r="BK1414" i="2"/>
  <c r="BK1410" i="2"/>
  <c r="J1408" i="2"/>
  <c r="J1404" i="2"/>
  <c r="BK1394" i="2"/>
  <c r="J1392" i="2"/>
  <c r="J1384" i="2"/>
  <c r="BK1374" i="2"/>
  <c r="J1366" i="2"/>
  <c r="J1356" i="2"/>
  <c r="BK1342" i="2"/>
  <c r="J1334" i="2"/>
  <c r="J1319" i="2"/>
  <c r="J1305" i="2"/>
  <c r="J1299" i="2"/>
  <c r="BK1275" i="2"/>
  <c r="J1263" i="2"/>
  <c r="J1245" i="2"/>
  <c r="BK1221" i="2"/>
  <c r="J1199" i="2"/>
  <c r="J1171" i="2"/>
  <c r="BK1151" i="2"/>
  <c r="J1123" i="2"/>
  <c r="BK1105" i="2"/>
  <c r="J1085" i="2"/>
  <c r="J1072" i="2"/>
  <c r="J1064" i="2"/>
  <c r="J1032" i="2"/>
  <c r="J1022" i="2"/>
  <c r="BK1006" i="2"/>
  <c r="J990" i="2"/>
  <c r="J977" i="2"/>
  <c r="BK971" i="2"/>
  <c r="J957" i="2"/>
  <c r="J941" i="2"/>
  <c r="J925" i="2"/>
  <c r="J917" i="2"/>
  <c r="J905" i="2"/>
  <c r="J893" i="2"/>
  <c r="BK881" i="2"/>
  <c r="J865" i="2"/>
  <c r="BK847" i="2"/>
  <c r="J841" i="2"/>
  <c r="J821" i="2"/>
  <c r="BK809" i="2"/>
  <c r="BK787" i="2"/>
  <c r="BK775" i="2"/>
  <c r="BK763" i="2"/>
  <c r="BK747" i="2"/>
  <c r="J723" i="2"/>
  <c r="BK707" i="2"/>
  <c r="BK699" i="2"/>
  <c r="J693" i="2"/>
  <c r="BK679" i="2"/>
  <c r="J667" i="2"/>
  <c r="J645" i="2"/>
  <c r="J631" i="2"/>
  <c r="J615" i="2"/>
  <c r="J603" i="2"/>
  <c r="J585" i="2"/>
  <c r="BK567" i="2"/>
  <c r="BK539" i="2"/>
  <c r="J531" i="2"/>
  <c r="J515" i="2"/>
  <c r="J497" i="2"/>
  <c r="J483" i="2"/>
  <c r="BK465" i="2"/>
  <c r="J435" i="2"/>
  <c r="BK408" i="2"/>
  <c r="BK398" i="2"/>
  <c r="J390" i="2"/>
  <c r="J362" i="2"/>
  <c r="BK348" i="2"/>
  <c r="BK336" i="2"/>
  <c r="BK322" i="2"/>
  <c r="J312" i="2"/>
  <c r="BK300" i="2"/>
  <c r="J284" i="2"/>
  <c r="J246" i="2"/>
  <c r="BK232" i="2"/>
  <c r="BK222" i="2"/>
  <c r="BK204" i="2"/>
  <c r="BK182" i="2"/>
  <c r="J160" i="2"/>
  <c r="J142" i="2"/>
  <c r="BK132" i="2"/>
  <c r="BK114" i="2"/>
  <c r="BK102" i="2"/>
  <c r="J84" i="2"/>
  <c r="J70" i="2"/>
  <c r="BK52" i="2"/>
  <c r="J46" i="2"/>
  <c r="BK30" i="2"/>
  <c r="BK179" i="3"/>
  <c r="J170" i="3"/>
  <c r="BK160" i="3"/>
  <c r="J152" i="3"/>
  <c r="BK142" i="3"/>
  <c r="J126" i="3"/>
  <c r="J112" i="3"/>
  <c r="BK55" i="3"/>
  <c r="J31" i="3"/>
  <c r="BK13" i="3"/>
  <c r="BK5" i="3"/>
  <c r="J203" i="3"/>
  <c r="BK191" i="3"/>
  <c r="BK181" i="3"/>
  <c r="J164" i="3"/>
  <c r="J144" i="3"/>
  <c r="J136" i="3"/>
  <c r="J120" i="3"/>
  <c r="BK108" i="3"/>
  <c r="BK91" i="3"/>
  <c r="J79" i="3"/>
  <c r="J71" i="3"/>
  <c r="J55" i="3"/>
  <c r="J47" i="3"/>
  <c r="BK25" i="3"/>
  <c r="J13" i="3"/>
  <c r="BK185" i="3"/>
  <c r="J176" i="3"/>
  <c r="J148" i="3"/>
  <c r="BK132" i="3"/>
  <c r="BK120" i="3"/>
  <c r="J108" i="3"/>
  <c r="J85" i="3"/>
  <c r="BK71" i="3"/>
  <c r="J59" i="3"/>
  <c r="J21" i="3"/>
  <c r="J5" i="3"/>
  <c r="J191" i="3"/>
  <c r="BK164" i="3"/>
  <c r="BK148" i="3"/>
  <c r="J122" i="3"/>
  <c r="J116" i="3"/>
  <c r="BK83" i="3"/>
  <c r="J73" i="3"/>
  <c r="J61" i="3"/>
  <c r="BK47" i="3"/>
  <c r="BK43" i="3"/>
  <c r="BK41" i="3"/>
  <c r="BK11" i="3"/>
  <c r="BK1358" i="2"/>
  <c r="BK1338" i="2"/>
  <c r="BK1317" i="2"/>
  <c r="BK1307" i="2"/>
  <c r="BK1291" i="2"/>
  <c r="J1269" i="2"/>
  <c r="J1253" i="2"/>
  <c r="J1241" i="2"/>
  <c r="J1233" i="2"/>
  <c r="BK1219" i="2"/>
  <c r="BK1209" i="2"/>
  <c r="J1201" i="2"/>
  <c r="BK1173" i="2"/>
  <c r="BK1163" i="2"/>
  <c r="J1135" i="2"/>
  <c r="BK1127" i="2"/>
  <c r="BK1115" i="2"/>
  <c r="J1105" i="2"/>
  <c r="BK1085" i="2"/>
  <c r="BK1070" i="2"/>
  <c r="BK1056" i="2"/>
  <c r="J1048" i="2"/>
  <c r="BK1030" i="2"/>
  <c r="BK1016" i="2"/>
  <c r="J998" i="2"/>
  <c r="BK992" i="2"/>
  <c r="BK977" i="2"/>
  <c r="J965" i="2"/>
  <c r="J949" i="2"/>
  <c r="BK925" i="2"/>
  <c r="BK911" i="2"/>
  <c r="J903" i="2"/>
  <c r="J881" i="2"/>
  <c r="BK859" i="2"/>
  <c r="J853" i="2"/>
  <c r="J837" i="2"/>
  <c r="BK819" i="2"/>
  <c r="BK803" i="2"/>
  <c r="J787" i="2"/>
  <c r="J777" i="2"/>
  <c r="J757" i="2"/>
  <c r="BK731" i="2"/>
  <c r="J711" i="2"/>
  <c r="BK683" i="2"/>
  <c r="BK643" i="2"/>
  <c r="BK617" i="2"/>
  <c r="J609" i="2"/>
  <c r="BK597" i="2"/>
  <c r="BK569" i="2"/>
  <c r="BK555" i="2"/>
  <c r="J529" i="2"/>
  <c r="BK511" i="2"/>
  <c r="BK505" i="2"/>
  <c r="J491" i="2"/>
  <c r="BK479" i="2"/>
  <c r="J475" i="2"/>
  <c r="J467" i="2"/>
  <c r="BK455" i="2"/>
  <c r="BK443" i="2"/>
  <c r="J430" i="2"/>
  <c r="BK412" i="2"/>
  <c r="BK388" i="2"/>
  <c r="BK372" i="2"/>
  <c r="BK356" i="2"/>
  <c r="BK344" i="2"/>
  <c r="J316" i="2"/>
  <c r="J302" i="2"/>
  <c r="BK282" i="2"/>
  <c r="J262" i="2"/>
  <c r="J254" i="2"/>
  <c r="BK240" i="2"/>
  <c r="BK224" i="2"/>
  <c r="J210" i="2"/>
  <c r="J200" i="2"/>
  <c r="BK178" i="2"/>
  <c r="BK154" i="2"/>
  <c r="J130" i="2"/>
  <c r="BK118" i="2"/>
  <c r="BK92" i="2"/>
  <c r="J74" i="2"/>
  <c r="BK48" i="2"/>
  <c r="BK18" i="2"/>
  <c r="BK8" i="2"/>
  <c r="BK1368" i="2"/>
  <c r="BK1356" i="2"/>
  <c r="J1344" i="2"/>
  <c r="BK1324" i="2"/>
  <c r="J1301" i="2"/>
  <c r="J1295" i="2"/>
  <c r="J1285" i="2"/>
  <c r="J1267" i="2"/>
  <c r="BK1249" i="2"/>
  <c r="BK1241" i="2"/>
  <c r="J1225" i="2"/>
  <c r="J1207" i="2"/>
  <c r="BK1199" i="2"/>
  <c r="BK1185" i="2"/>
  <c r="BK1175" i="2"/>
  <c r="J1141" i="2"/>
  <c r="BK1133" i="2"/>
  <c r="J1111" i="2"/>
  <c r="BK1099" i="2"/>
  <c r="BK1072" i="2"/>
  <c r="BK1046" i="2"/>
  <c r="J1040" i="2"/>
  <c r="J1012" i="2"/>
  <c r="BK1004" i="2"/>
  <c r="BK990" i="2"/>
  <c r="J973" i="2"/>
  <c r="BK955" i="2"/>
  <c r="J947" i="2"/>
  <c r="J939" i="2"/>
  <c r="BK899" i="2"/>
  <c r="BK887" i="2"/>
  <c r="BK869" i="2"/>
  <c r="J861" i="2"/>
  <c r="BK837" i="2"/>
  <c r="BK825" i="2"/>
  <c r="J799" i="2"/>
  <c r="BK779" i="2"/>
  <c r="BK771" i="2"/>
  <c r="BK755" i="2"/>
  <c r="J739" i="2"/>
  <c r="J725" i="2"/>
  <c r="J715" i="2"/>
  <c r="BK687" i="2"/>
  <c r="J679" i="2"/>
  <c r="J663" i="2"/>
  <c r="J649" i="2"/>
  <c r="BK633" i="2"/>
  <c r="BK621" i="2"/>
  <c r="J599" i="2"/>
  <c r="BK581" i="2"/>
  <c r="J573" i="2"/>
  <c r="J563" i="2"/>
  <c r="BK549" i="2"/>
  <c r="BK543" i="2"/>
  <c r="J519" i="2"/>
  <c r="J503" i="2"/>
  <c r="BK491" i="2"/>
  <c r="J469" i="2"/>
  <c r="J447" i="2"/>
  <c r="J428" i="2"/>
  <c r="J416" i="2"/>
  <c r="J408" i="2"/>
  <c r="BK396" i="2"/>
  <c r="J372" i="2"/>
  <c r="BK366" i="2"/>
  <c r="BK350" i="2"/>
  <c r="J342" i="2"/>
  <c r="J330" i="2"/>
  <c r="J322" i="2"/>
  <c r="J286" i="2"/>
  <c r="BK276" i="2"/>
  <c r="J268" i="2"/>
  <c r="BK254" i="2"/>
  <c r="J230" i="2"/>
  <c r="BK218" i="2"/>
  <c r="J176" i="2"/>
  <c r="BK166" i="2"/>
  <c r="J150" i="2"/>
  <c r="J138" i="2"/>
  <c r="J126" i="2"/>
  <c r="BK108" i="2"/>
  <c r="J86" i="2"/>
  <c r="BK68" i="2"/>
  <c r="BK46" i="2"/>
  <c r="BK34" i="2"/>
  <c r="BK26" i="2"/>
  <c r="AS94" i="1"/>
  <c r="BK1267" i="2"/>
  <c r="BK1251" i="2"/>
  <c r="J1231" i="2"/>
  <c r="BK1211" i="2"/>
  <c r="BK1193" i="2"/>
  <c r="J1185" i="2"/>
  <c r="J1167" i="2"/>
  <c r="BK1157" i="2"/>
  <c r="BK1149" i="2"/>
  <c r="BK1141" i="2"/>
  <c r="BK1111" i="2"/>
  <c r="BK1095" i="2"/>
  <c r="BK1074" i="2"/>
  <c r="BK1050" i="2"/>
  <c r="BK1038" i="2"/>
  <c r="J1030" i="2"/>
  <c r="BK1014" i="2"/>
  <c r="BK967" i="2"/>
  <c r="J945" i="2"/>
  <c r="J931" i="2"/>
  <c r="J915" i="2"/>
  <c r="BK901" i="2"/>
  <c r="BK875" i="2"/>
  <c r="BK861" i="2"/>
  <c r="J849" i="2"/>
  <c r="J829" i="2"/>
  <c r="J815" i="2"/>
  <c r="J801" i="2"/>
  <c r="J775" i="2"/>
  <c r="J759" i="2"/>
  <c r="J747" i="2"/>
  <c r="BK737" i="2"/>
  <c r="BK727" i="2"/>
  <c r="BK709" i="2"/>
  <c r="BK693" i="2"/>
  <c r="J675" i="2"/>
  <c r="BK663" i="2"/>
  <c r="BK653" i="2"/>
  <c r="J637" i="2"/>
  <c r="J625" i="2"/>
  <c r="J617" i="2"/>
  <c r="BK583" i="2"/>
  <c r="J555" i="2"/>
  <c r="J541" i="2"/>
  <c r="J525" i="2"/>
  <c r="J509" i="2"/>
  <c r="BK485" i="2"/>
  <c r="J465" i="2"/>
  <c r="J455" i="2"/>
  <c r="J441" i="2"/>
  <c r="J432" i="2"/>
  <c r="BK422" i="2"/>
  <c r="J398" i="2"/>
  <c r="BK380" i="2"/>
  <c r="J340" i="2"/>
  <c r="BK316" i="2"/>
  <c r="J304" i="2"/>
  <c r="BK290" i="2"/>
  <c r="BK274" i="2"/>
  <c r="BK250" i="2"/>
  <c r="J232" i="2"/>
  <c r="J196" i="2"/>
  <c r="BK186" i="2"/>
  <c r="J172" i="2"/>
  <c r="J166" i="2"/>
  <c r="BK152" i="2"/>
  <c r="BK128" i="2"/>
  <c r="J112" i="2"/>
  <c r="J104" i="2"/>
  <c r="J94" i="2"/>
  <c r="J78" i="2"/>
  <c r="J64" i="2"/>
  <c r="BK54" i="2"/>
  <c r="J36" i="2"/>
  <c r="J18" i="2"/>
  <c r="J5" i="2"/>
  <c r="J1412" i="2"/>
  <c r="BK1406" i="2"/>
  <c r="BK1402" i="2"/>
  <c r="J1397" i="2"/>
  <c r="BK1392" i="2"/>
  <c r="J1390" i="2"/>
  <c r="J1380" i="2"/>
  <c r="J1368" i="2"/>
  <c r="J1358" i="2"/>
  <c r="BK1346" i="2"/>
  <c r="BK1336" i="2"/>
  <c r="J1328" i="2"/>
  <c r="J1313" i="2"/>
  <c r="BK1301" i="2"/>
  <c r="J1279" i="2"/>
  <c r="BK1271" i="2"/>
  <c r="J1247" i="2"/>
  <c r="BK1225" i="2"/>
  <c r="J1205" i="2"/>
  <c r="J1175" i="2"/>
  <c r="BK1169" i="2"/>
  <c r="J1149" i="2"/>
  <c r="BK1129" i="2"/>
  <c r="BK1113" i="2"/>
  <c r="J1095" i="2"/>
  <c r="BK1082" i="2"/>
  <c r="J1070" i="2"/>
  <c r="J1058" i="2"/>
  <c r="J1036" i="2"/>
  <c r="J1020" i="2"/>
  <c r="J1004" i="2"/>
  <c r="J992" i="2"/>
  <c r="J981" i="2"/>
  <c r="BK973" i="2"/>
  <c r="J961" i="2"/>
  <c r="BK933" i="2"/>
  <c r="BK921" i="2"/>
  <c r="BK915" i="2"/>
  <c r="BK897" i="2"/>
  <c r="BK891" i="2"/>
  <c r="BK879" i="2"/>
  <c r="J855" i="2"/>
  <c r="J843" i="2"/>
  <c r="J835" i="2"/>
  <c r="J813" i="2"/>
  <c r="BK805" i="2"/>
  <c r="BK789" i="2"/>
  <c r="J781" i="2"/>
  <c r="BK759" i="2"/>
  <c r="BK745" i="2"/>
  <c r="BK739" i="2"/>
  <c r="J717" i="2"/>
  <c r="BK703" i="2"/>
  <c r="BK695" i="2"/>
  <c r="J681" i="2"/>
  <c r="J671" i="2"/>
  <c r="BK655" i="2"/>
  <c r="J641" i="2"/>
  <c r="BK629" i="2"/>
  <c r="J613" i="2"/>
  <c r="J601" i="2"/>
  <c r="J581" i="2"/>
  <c r="BK563" i="2"/>
  <c r="BK535" i="2"/>
  <c r="BK525" i="2"/>
  <c r="J495" i="2"/>
  <c r="J479" i="2"/>
  <c r="J445" i="2"/>
  <c r="J426" i="2"/>
  <c r="BK404" i="2"/>
  <c r="J392" i="2"/>
  <c r="BK370" i="2"/>
  <c r="J360" i="2"/>
  <c r="BK342" i="2"/>
  <c r="BK330" i="2"/>
  <c r="J320" i="2"/>
  <c r="BK306" i="2"/>
  <c r="BK292" i="2"/>
  <c r="BK278" i="2"/>
  <c r="J250" i="2"/>
  <c r="BK244" i="2"/>
  <c r="J228" i="2"/>
  <c r="BK220" i="2"/>
  <c r="BK214" i="2"/>
  <c r="BK202" i="2"/>
  <c r="J170" i="2"/>
  <c r="J156" i="2"/>
  <c r="BK136" i="2"/>
  <c r="BK124" i="2"/>
  <c r="BK112" i="2"/>
  <c r="J98" i="2"/>
  <c r="J82" i="2"/>
  <c r="J58" i="2"/>
  <c r="J50" i="2"/>
  <c r="J32" i="2"/>
  <c r="J22" i="2"/>
  <c r="BK201" i="3"/>
  <c r="BK183" i="3"/>
  <c r="BK174" i="3"/>
  <c r="BK158" i="3"/>
  <c r="BK150" i="3"/>
  <c r="J140" i="3"/>
  <c r="BK128" i="3"/>
  <c r="BK122" i="3"/>
  <c r="BK106" i="3"/>
  <c r="J65" i="3"/>
  <c r="J37" i="3"/>
  <c r="BK19" i="3"/>
  <c r="BK9" i="3"/>
  <c r="J205" i="3"/>
  <c r="J197" i="3"/>
  <c r="BK189" i="3"/>
  <c r="BK172" i="3"/>
  <c r="J158" i="3"/>
  <c r="BK140" i="3"/>
  <c r="BK118" i="3"/>
  <c r="BK102" i="3"/>
  <c r="J98" i="3"/>
  <c r="J77" i="3"/>
  <c r="BK65" i="3"/>
  <c r="BK51" i="3"/>
  <c r="BK39" i="3"/>
  <c r="BK23" i="3"/>
  <c r="BK126" i="3"/>
  <c r="BK110" i="3"/>
  <c r="BK94" i="3"/>
  <c r="BK79" i="3"/>
  <c r="BK63" i="3"/>
  <c r="J35" i="3"/>
  <c r="J23" i="3"/>
  <c r="J9" i="3"/>
  <c r="J195" i="3"/>
  <c r="J185" i="3"/>
  <c r="J162" i="3"/>
  <c r="J146" i="3"/>
  <c r="J110" i="3"/>
  <c r="BK98" i="3"/>
  <c r="BK87" i="3"/>
  <c r="J75" i="3"/>
  <c r="J67" i="3"/>
  <c r="J53" i="3"/>
  <c r="BK35" i="3"/>
  <c r="J19" i="3"/>
  <c r="BK7" i="2" l="1"/>
  <c r="J7" i="2" s="1"/>
  <c r="BK434" i="2"/>
  <c r="J434" i="2" s="1"/>
  <c r="R987" i="2"/>
  <c r="P1084" i="2"/>
  <c r="R1323" i="2"/>
  <c r="R1396" i="2"/>
  <c r="R1401" i="2"/>
  <c r="BK4" i="3"/>
  <c r="J4" i="3" s="1"/>
  <c r="T4" i="3"/>
  <c r="T3" i="3"/>
  <c r="P34" i="3"/>
  <c r="BK178" i="3"/>
  <c r="J178" i="3" s="1"/>
  <c r="T7" i="2"/>
  <c r="T434" i="2"/>
  <c r="BK987" i="2"/>
  <c r="J987" i="2" s="1"/>
  <c r="BK1084" i="2"/>
  <c r="J1084" i="2" s="1"/>
  <c r="P1323" i="2"/>
  <c r="P1396" i="2"/>
  <c r="BK1401" i="2"/>
  <c r="J1401" i="2" s="1"/>
  <c r="P4" i="3"/>
  <c r="P3" i="3" s="1"/>
  <c r="BK34" i="3"/>
  <c r="J34" i="3"/>
  <c r="R34" i="3"/>
  <c r="P178" i="3"/>
  <c r="P93" i="3"/>
  <c r="R7" i="2"/>
  <c r="P434" i="2"/>
  <c r="P987" i="2"/>
  <c r="R1084" i="2"/>
  <c r="T1323" i="2"/>
  <c r="T1396" i="2"/>
  <c r="T1401" i="2"/>
  <c r="R4" i="3"/>
  <c r="R3" i="3" s="1"/>
  <c r="T34" i="3"/>
  <c r="R178" i="3"/>
  <c r="R93" i="3" s="1"/>
  <c r="P7" i="2"/>
  <c r="R434" i="2"/>
  <c r="T987" i="2"/>
  <c r="T1084" i="2"/>
  <c r="BK1323" i="2"/>
  <c r="J1323" i="2" s="1"/>
  <c r="BK1396" i="2"/>
  <c r="J1396" i="2" s="1"/>
  <c r="P1401" i="2"/>
  <c r="T178" i="3"/>
  <c r="T93" i="3" s="1"/>
  <c r="BK4" i="2"/>
  <c r="J4" i="2" s="1"/>
  <c r="BK93" i="3"/>
  <c r="J93" i="3" s="1"/>
  <c r="BE5" i="3"/>
  <c r="BE7" i="3"/>
  <c r="BE15" i="3"/>
  <c r="BE23" i="3"/>
  <c r="BE25" i="3"/>
  <c r="BE37" i="3"/>
  <c r="BE45" i="3"/>
  <c r="BE53" i="3"/>
  <c r="BE55" i="3"/>
  <c r="BE57" i="3"/>
  <c r="BE65" i="3"/>
  <c r="BE73" i="3"/>
  <c r="BE89" i="3"/>
  <c r="BE94" i="3"/>
  <c r="BE104" i="3"/>
  <c r="BE106" i="3"/>
  <c r="BE112" i="3"/>
  <c r="BE130" i="3"/>
  <c r="BE138" i="3"/>
  <c r="BE142" i="3"/>
  <c r="BE152" i="3"/>
  <c r="BE158" i="3"/>
  <c r="BE168" i="3"/>
  <c r="BE170" i="3"/>
  <c r="BE174" i="3"/>
  <c r="BE179" i="3"/>
  <c r="BE181" i="3"/>
  <c r="BE201" i="3"/>
  <c r="BE11" i="3"/>
  <c r="BE13" i="3"/>
  <c r="BE17" i="3"/>
  <c r="BE35" i="3"/>
  <c r="BE43" i="3"/>
  <c r="BE51" i="3"/>
  <c r="BE77" i="3"/>
  <c r="BE79" i="3"/>
  <c r="BE83" i="3"/>
  <c r="BE85" i="3"/>
  <c r="BE87" i="3"/>
  <c r="BE96" i="3"/>
  <c r="BE98" i="3"/>
  <c r="BE114" i="3"/>
  <c r="BE116" i="3"/>
  <c r="BE126" i="3"/>
  <c r="BE140" i="3"/>
  <c r="BE144" i="3"/>
  <c r="BE160" i="3"/>
  <c r="BE162" i="3"/>
  <c r="BE172" i="3"/>
  <c r="BE187" i="3"/>
  <c r="BE195" i="3"/>
  <c r="BE197" i="3"/>
  <c r="BE199" i="3"/>
  <c r="BE9" i="3"/>
  <c r="BE19" i="3"/>
  <c r="BE27" i="3"/>
  <c r="BE29" i="3"/>
  <c r="BE31" i="3"/>
  <c r="BE67" i="3"/>
  <c r="BE69" i="3"/>
  <c r="BE71" i="3"/>
  <c r="BE75" i="3"/>
  <c r="BE81" i="3"/>
  <c r="BE91" i="3"/>
  <c r="BE100" i="3"/>
  <c r="BE110" i="3"/>
  <c r="BE122" i="3"/>
  <c r="BE124" i="3"/>
  <c r="BE128" i="3"/>
  <c r="BE134" i="3"/>
  <c r="BE146" i="3"/>
  <c r="BE148" i="3"/>
  <c r="BE150" i="3"/>
  <c r="BE154" i="3"/>
  <c r="BE156" i="3"/>
  <c r="BE164" i="3"/>
  <c r="BE166" i="3"/>
  <c r="BE176" i="3"/>
  <c r="BE185" i="3"/>
  <c r="BE203" i="3"/>
  <c r="BE205" i="3"/>
  <c r="BE21" i="3"/>
  <c r="BE39" i="3"/>
  <c r="BE41" i="3"/>
  <c r="BE47" i="3"/>
  <c r="BE49" i="3"/>
  <c r="BE59" i="3"/>
  <c r="BE61" i="3"/>
  <c r="BE63" i="3"/>
  <c r="BE102" i="3"/>
  <c r="BE108" i="3"/>
  <c r="BE118" i="3"/>
  <c r="BE120" i="3"/>
  <c r="BE132" i="3"/>
  <c r="BE136" i="3"/>
  <c r="BE183" i="3"/>
  <c r="BE189" i="3"/>
  <c r="BE191" i="3"/>
  <c r="BE193" i="3"/>
  <c r="BE5" i="2"/>
  <c r="BE14" i="2"/>
  <c r="BE18" i="2"/>
  <c r="BE26" i="2"/>
  <c r="BE34" i="2"/>
  <c r="BE38" i="2"/>
  <c r="BE48" i="2"/>
  <c r="BE54" i="2"/>
  <c r="BE66" i="2"/>
  <c r="BE76" i="2"/>
  <c r="BE86" i="2"/>
  <c r="BE90" i="2"/>
  <c r="BE108" i="2"/>
  <c r="BE120" i="2"/>
  <c r="BE126" i="2"/>
  <c r="BE130" i="2"/>
  <c r="BE138" i="2"/>
  <c r="BE146" i="2"/>
  <c r="BE152" i="2"/>
  <c r="BE154" i="2"/>
  <c r="BE164" i="2"/>
  <c r="BE172" i="2"/>
  <c r="BE174" i="2"/>
  <c r="BE200" i="2"/>
  <c r="BE206" i="2"/>
  <c r="BE226" i="2"/>
  <c r="BE242" i="2"/>
  <c r="BE258" i="2"/>
  <c r="BE260" i="2"/>
  <c r="BE262" i="2"/>
  <c r="BE266" i="2"/>
  <c r="BE268" i="2"/>
  <c r="BE274" i="2"/>
  <c r="BE280" i="2"/>
  <c r="BE306" i="2"/>
  <c r="BE316" i="2"/>
  <c r="BE326" i="2"/>
  <c r="BE338" i="2"/>
  <c r="BE352" i="2"/>
  <c r="BE356" i="2"/>
  <c r="BE364" i="2"/>
  <c r="BE372" i="2"/>
  <c r="BE378" i="2"/>
  <c r="BE382" i="2"/>
  <c r="BE410" i="2"/>
  <c r="BE420" i="2"/>
  <c r="BE428" i="2"/>
  <c r="BE430" i="2"/>
  <c r="BE449" i="2"/>
  <c r="BE453" i="2"/>
  <c r="BE457" i="2"/>
  <c r="BE461" i="2"/>
  <c r="BE467" i="2"/>
  <c r="BE471" i="2"/>
  <c r="BE473" i="2"/>
  <c r="BE489" i="2"/>
  <c r="BE493" i="2"/>
  <c r="BE505" i="2"/>
  <c r="BE509" i="2"/>
  <c r="BE511" i="2"/>
  <c r="BE517" i="2"/>
  <c r="BE519" i="2"/>
  <c r="BE523" i="2"/>
  <c r="BE541" i="2"/>
  <c r="BE545" i="2"/>
  <c r="BE549" i="2"/>
  <c r="BE551" i="2"/>
  <c r="BE555" i="2"/>
  <c r="BE569" i="2"/>
  <c r="BE573" i="2"/>
  <c r="BE577" i="2"/>
  <c r="BE591" i="2"/>
  <c r="BE597" i="2"/>
  <c r="BE599" i="2"/>
  <c r="BE609" i="2"/>
  <c r="BE617" i="2"/>
  <c r="BE619" i="2"/>
  <c r="BE623" i="2"/>
  <c r="BE635" i="2"/>
  <c r="BE637" i="2"/>
  <c r="BE649" i="2"/>
  <c r="BE651" i="2"/>
  <c r="BE657" i="2"/>
  <c r="BE663" i="2"/>
  <c r="BE677" i="2"/>
  <c r="BE683" i="2"/>
  <c r="BE709" i="2"/>
  <c r="BE719" i="2"/>
  <c r="BE725" i="2"/>
  <c r="BE731" i="2"/>
  <c r="BE737" i="2"/>
  <c r="BE751" i="2"/>
  <c r="BE755" i="2"/>
  <c r="BE771" i="2"/>
  <c r="BE773" i="2"/>
  <c r="BE777" i="2"/>
  <c r="BE795" i="2"/>
  <c r="BE799" i="2"/>
  <c r="BE801" i="2"/>
  <c r="BE815" i="2"/>
  <c r="BE825" i="2"/>
  <c r="BE829" i="2"/>
  <c r="BE849" i="2"/>
  <c r="BE859" i="2"/>
  <c r="BE867" i="2"/>
  <c r="BE873" i="2"/>
  <c r="BE887" i="2"/>
  <c r="BE899" i="2"/>
  <c r="BE907" i="2"/>
  <c r="BE943" i="2"/>
  <c r="BE949" i="2"/>
  <c r="BE953" i="2"/>
  <c r="BE959" i="2"/>
  <c r="BE967" i="2"/>
  <c r="BE996" i="2"/>
  <c r="BE1008" i="2"/>
  <c r="BE1012" i="2"/>
  <c r="BE1028" i="2"/>
  <c r="BE1034" i="2"/>
  <c r="BE1042" i="2"/>
  <c r="BE1044" i="2"/>
  <c r="BE1050" i="2"/>
  <c r="BE1054" i="2"/>
  <c r="BE1060" i="2"/>
  <c r="BE1078" i="2"/>
  <c r="BE1089" i="2"/>
  <c r="BE1097" i="2"/>
  <c r="BE1103" i="2"/>
  <c r="BE1107" i="2"/>
  <c r="BE1117" i="2"/>
  <c r="BE1125" i="2"/>
  <c r="BE1133" i="2"/>
  <c r="BE1139" i="2"/>
  <c r="BE1161" i="2"/>
  <c r="BE1165" i="2"/>
  <c r="BE1167" i="2"/>
  <c r="BE1183" i="2"/>
  <c r="BE1187" i="2"/>
  <c r="BE1193" i="2"/>
  <c r="BE1195" i="2"/>
  <c r="BE1201" i="2"/>
  <c r="BE1207" i="2"/>
  <c r="BE1215" i="2"/>
  <c r="BE1217" i="2"/>
  <c r="BE1231" i="2"/>
  <c r="BE1237" i="2"/>
  <c r="BE1249" i="2"/>
  <c r="BE1255" i="2"/>
  <c r="BE1259" i="2"/>
  <c r="BE1265" i="2"/>
  <c r="BE1267" i="2"/>
  <c r="BE1277" i="2"/>
  <c r="BE1281" i="2"/>
  <c r="BE1285" i="2"/>
  <c r="BE1287" i="2"/>
  <c r="BE1307" i="2"/>
  <c r="BE1321" i="2"/>
  <c r="BE1338" i="2"/>
  <c r="BE1348" i="2"/>
  <c r="BE1354" i="2"/>
  <c r="BE1384" i="2"/>
  <c r="BE1386" i="2"/>
  <c r="BE1388" i="2"/>
  <c r="BE1390" i="2"/>
  <c r="BE1392" i="2"/>
  <c r="BE1394" i="2"/>
  <c r="BE1397" i="2"/>
  <c r="BE1399" i="2"/>
  <c r="BE1402" i="2"/>
  <c r="BE1404" i="2"/>
  <c r="BE1406" i="2"/>
  <c r="BE1408" i="2"/>
  <c r="BE1410" i="2"/>
  <c r="BE1412" i="2"/>
  <c r="BE1414" i="2"/>
  <c r="BE8" i="2"/>
  <c r="BE28" i="2"/>
  <c r="BE32" i="2"/>
  <c r="BE44" i="2"/>
  <c r="BE50" i="2"/>
  <c r="BE60" i="2"/>
  <c r="BE72" i="2"/>
  <c r="BE74" i="2"/>
  <c r="BE84" i="2"/>
  <c r="BE92" i="2"/>
  <c r="BE96" i="2"/>
  <c r="BE118" i="2"/>
  <c r="BE122" i="2"/>
  <c r="BE158" i="2"/>
  <c r="BE176" i="2"/>
  <c r="BE178" i="2"/>
  <c r="BE184" i="2"/>
  <c r="BE194" i="2"/>
  <c r="BE196" i="2"/>
  <c r="BE208" i="2"/>
  <c r="BE212" i="2"/>
  <c r="BE216" i="2"/>
  <c r="BE218" i="2"/>
  <c r="BE228" i="2"/>
  <c r="BE244" i="2"/>
  <c r="BE254" i="2"/>
  <c r="BE256" i="2"/>
  <c r="BE270" i="2"/>
  <c r="BE272" i="2"/>
  <c r="BE278" i="2"/>
  <c r="BE282" i="2"/>
  <c r="BE286" i="2"/>
  <c r="BE288" i="2"/>
  <c r="BE300" i="2"/>
  <c r="BE322" i="2"/>
  <c r="BE324" i="2"/>
  <c r="BE330" i="2"/>
  <c r="BE332" i="2"/>
  <c r="BE342" i="2"/>
  <c r="BE350" i="2"/>
  <c r="BE354" i="2"/>
  <c r="BE360" i="2"/>
  <c r="BE366" i="2"/>
  <c r="BE368" i="2"/>
  <c r="BE384" i="2"/>
  <c r="BE390" i="2"/>
  <c r="BE394" i="2"/>
  <c r="BE404" i="2"/>
  <c r="BE412" i="2"/>
  <c r="BE414" i="2"/>
  <c r="BE416" i="2"/>
  <c r="BE443" i="2"/>
  <c r="BE447" i="2"/>
  <c r="BE469" i="2"/>
  <c r="BE475" i="2"/>
  <c r="BE479" i="2"/>
  <c r="BE483" i="2"/>
  <c r="BE487" i="2"/>
  <c r="BE491" i="2"/>
  <c r="BE497" i="2"/>
  <c r="BE501" i="2"/>
  <c r="BE503" i="2"/>
  <c r="BE513" i="2"/>
  <c r="BE521" i="2"/>
  <c r="BE537" i="2"/>
  <c r="BE543" i="2"/>
  <c r="BE563" i="2"/>
  <c r="BE567" i="2"/>
  <c r="BE571" i="2"/>
  <c r="BE581" i="2"/>
  <c r="BE587" i="2"/>
  <c r="BE603" i="2"/>
  <c r="BE607" i="2"/>
  <c r="BE611" i="2"/>
  <c r="BE613" i="2"/>
  <c r="BE621" i="2"/>
  <c r="BE631" i="2"/>
  <c r="BE639" i="2"/>
  <c r="BE647" i="2"/>
  <c r="BE659" i="2"/>
  <c r="BE669" i="2"/>
  <c r="BE671" i="2"/>
  <c r="BE681" i="2"/>
  <c r="BE685" i="2"/>
  <c r="BE699" i="2"/>
  <c r="BE703" i="2"/>
  <c r="BE711" i="2"/>
  <c r="BE713" i="2"/>
  <c r="BE715" i="2"/>
  <c r="BE721" i="2"/>
  <c r="BE733" i="2"/>
  <c r="BE753" i="2"/>
  <c r="BE767" i="2"/>
  <c r="BE769" i="2"/>
  <c r="BE779" i="2"/>
  <c r="BE781" i="2"/>
  <c r="BE787" i="2"/>
  <c r="BE797" i="2"/>
  <c r="BE807" i="2"/>
  <c r="BE811" i="2"/>
  <c r="BE823" i="2"/>
  <c r="BE835" i="2"/>
  <c r="BE837" i="2"/>
  <c r="BE843" i="2"/>
  <c r="BE845" i="2"/>
  <c r="BE853" i="2"/>
  <c r="BE855" i="2"/>
  <c r="BE863" i="2"/>
  <c r="BE877" i="2"/>
  <c r="BE879" i="2"/>
  <c r="BE885" i="2"/>
  <c r="BE891" i="2"/>
  <c r="BE897" i="2"/>
  <c r="BE903" i="2"/>
  <c r="BE919" i="2"/>
  <c r="BE925" i="2"/>
  <c r="BE929" i="2"/>
  <c r="BE933" i="2"/>
  <c r="BE947" i="2"/>
  <c r="BE951" i="2"/>
  <c r="BE963" i="2"/>
  <c r="BE969" i="2"/>
  <c r="BE973" i="2"/>
  <c r="BE977" i="2"/>
  <c r="BE981" i="2"/>
  <c r="BE985" i="2"/>
  <c r="BE990" i="2"/>
  <c r="BE992" i="2"/>
  <c r="BE994" i="2"/>
  <c r="BE1000" i="2"/>
  <c r="BE1002" i="2"/>
  <c r="BE1006" i="2"/>
  <c r="BE1016" i="2"/>
  <c r="BE1018" i="2"/>
  <c r="BE1024" i="2"/>
  <c r="BE1046" i="2"/>
  <c r="BE1052" i="2"/>
  <c r="BE1058" i="2"/>
  <c r="BE1062" i="2"/>
  <c r="BE1070" i="2"/>
  <c r="BE1072" i="2"/>
  <c r="BE1087" i="2"/>
  <c r="BE1093" i="2"/>
  <c r="BE1105" i="2"/>
  <c r="BE1113" i="2"/>
  <c r="BE1123" i="2"/>
  <c r="BE1127" i="2"/>
  <c r="BE1131" i="2"/>
  <c r="BE1135" i="2"/>
  <c r="BE1137" i="2"/>
  <c r="BE1155" i="2"/>
  <c r="BE1173" i="2"/>
  <c r="BE1199" i="2"/>
  <c r="BE1203" i="2"/>
  <c r="BE1205" i="2"/>
  <c r="BE1211" i="2"/>
  <c r="BE1213" i="2"/>
  <c r="BE1221" i="2"/>
  <c r="BE1225" i="2"/>
  <c r="BE1227" i="2"/>
  <c r="BE1233" i="2"/>
  <c r="BE1243" i="2"/>
  <c r="BE1247" i="2"/>
  <c r="BE1253" i="2"/>
  <c r="BE1273" i="2"/>
  <c r="BE1289" i="2"/>
  <c r="BE1295" i="2"/>
  <c r="BE1299" i="2"/>
  <c r="BE1305" i="2"/>
  <c r="BE1311" i="2"/>
  <c r="BE1315" i="2"/>
  <c r="BE1319" i="2"/>
  <c r="BE1324" i="2"/>
  <c r="BE1328" i="2"/>
  <c r="BE1330" i="2"/>
  <c r="BE1344" i="2"/>
  <c r="BE1356" i="2"/>
  <c r="BE1358" i="2"/>
  <c r="BE1362" i="2"/>
  <c r="BE1366" i="2"/>
  <c r="BE1368" i="2"/>
  <c r="BE1370" i="2"/>
  <c r="BE1374" i="2"/>
  <c r="BE1378" i="2"/>
  <c r="BE1380" i="2"/>
  <c r="BE1382" i="2"/>
  <c r="BE12" i="2"/>
  <c r="BE16" i="2"/>
  <c r="BE22" i="2"/>
  <c r="BE30" i="2"/>
  <c r="BE40" i="2"/>
  <c r="BE56" i="2"/>
  <c r="BE62" i="2"/>
  <c r="BE64" i="2"/>
  <c r="BE70" i="2"/>
  <c r="BE78" i="2"/>
  <c r="BE80" i="2"/>
  <c r="BE88" i="2"/>
  <c r="BE98" i="2"/>
  <c r="BE102" i="2"/>
  <c r="BE110" i="2"/>
  <c r="BE114" i="2"/>
  <c r="BE116" i="2"/>
  <c r="BE132" i="2"/>
  <c r="BE134" i="2"/>
  <c r="BE140" i="2"/>
  <c r="BE156" i="2"/>
  <c r="BE170" i="2"/>
  <c r="BE182" i="2"/>
  <c r="BE186" i="2"/>
  <c r="BE188" i="2"/>
  <c r="BE190" i="2"/>
  <c r="BE198" i="2"/>
  <c r="BE210" i="2"/>
  <c r="BE224" i="2"/>
  <c r="BE230" i="2"/>
  <c r="BE234" i="2"/>
  <c r="BE236" i="2"/>
  <c r="BE238" i="2"/>
  <c r="BE240" i="2"/>
  <c r="BE246" i="2"/>
  <c r="BE250" i="2"/>
  <c r="BE252" i="2"/>
  <c r="BE292" i="2"/>
  <c r="BE302" i="2"/>
  <c r="BE304" i="2"/>
  <c r="BE310" i="2"/>
  <c r="BE312" i="2"/>
  <c r="BE314" i="2"/>
  <c r="BE318" i="2"/>
  <c r="BE320" i="2"/>
  <c r="BE328" i="2"/>
  <c r="BE336" i="2"/>
  <c r="BE344" i="2"/>
  <c r="BE362" i="2"/>
  <c r="BE376" i="2"/>
  <c r="BE392" i="2"/>
  <c r="BE400" i="2"/>
  <c r="BE422" i="2"/>
  <c r="BE424" i="2"/>
  <c r="BE432" i="2"/>
  <c r="BE435" i="2"/>
  <c r="BE441" i="2"/>
  <c r="BE451" i="2"/>
  <c r="BE455" i="2"/>
  <c r="BE459" i="2"/>
  <c r="BE463" i="2"/>
  <c r="BE465" i="2"/>
  <c r="BE477" i="2"/>
  <c r="BE485" i="2"/>
  <c r="BE495" i="2"/>
  <c r="BE499" i="2"/>
  <c r="BE507" i="2"/>
  <c r="BE515" i="2"/>
  <c r="BE527" i="2"/>
  <c r="BE529" i="2"/>
  <c r="BE539" i="2"/>
  <c r="BE553" i="2"/>
  <c r="BE557" i="2"/>
  <c r="BE561" i="2"/>
  <c r="BE565" i="2"/>
  <c r="BE583" i="2"/>
  <c r="BE595" i="2"/>
  <c r="BE601" i="2"/>
  <c r="BE605" i="2"/>
  <c r="BE615" i="2"/>
  <c r="BE641" i="2"/>
  <c r="BE643" i="2"/>
  <c r="BE667" i="2"/>
  <c r="BE673" i="2"/>
  <c r="BE675" i="2"/>
  <c r="BE689" i="2"/>
  <c r="BE693" i="2"/>
  <c r="BE697" i="2"/>
  <c r="BE701" i="2"/>
  <c r="BE705" i="2"/>
  <c r="BE707" i="2"/>
  <c r="BE717" i="2"/>
  <c r="BE735" i="2"/>
  <c r="BE745" i="2"/>
  <c r="BE757" i="2"/>
  <c r="BE763" i="2"/>
  <c r="BE775" i="2"/>
  <c r="BE783" i="2"/>
  <c r="BE791" i="2"/>
  <c r="BE803" i="2"/>
  <c r="BE813" i="2"/>
  <c r="BE817" i="2"/>
  <c r="BE819" i="2"/>
  <c r="BE831" i="2"/>
  <c r="BE833" i="2"/>
  <c r="BE841" i="2"/>
  <c r="BE847" i="2"/>
  <c r="BE857" i="2"/>
  <c r="BE871" i="2"/>
  <c r="BE875" i="2"/>
  <c r="BE881" i="2"/>
  <c r="BE893" i="2"/>
  <c r="BE905" i="2"/>
  <c r="BE911" i="2"/>
  <c r="BE917" i="2"/>
  <c r="BE921" i="2"/>
  <c r="BE923" i="2"/>
  <c r="BE931" i="2"/>
  <c r="BE957" i="2"/>
  <c r="BE965" i="2"/>
  <c r="BE975" i="2"/>
  <c r="BE983" i="2"/>
  <c r="BE988" i="2"/>
  <c r="BE998" i="2"/>
  <c r="BE1014" i="2"/>
  <c r="BE1020" i="2"/>
  <c r="BE1030" i="2"/>
  <c r="BE1036" i="2"/>
  <c r="BE1038" i="2"/>
  <c r="BE1048" i="2"/>
  <c r="BE1056" i="2"/>
  <c r="BE1064" i="2"/>
  <c r="BE1068" i="2"/>
  <c r="BE1076" i="2"/>
  <c r="BE1080" i="2"/>
  <c r="BE1082" i="2"/>
  <c r="BE1085" i="2"/>
  <c r="BE1101" i="2"/>
  <c r="BE1115" i="2"/>
  <c r="BE1119" i="2"/>
  <c r="BE1129" i="2"/>
  <c r="BE1143" i="2"/>
  <c r="BE1147" i="2"/>
  <c r="BE1151" i="2"/>
  <c r="BE1153" i="2"/>
  <c r="BE1159" i="2"/>
  <c r="BE1163" i="2"/>
  <c r="BE1169" i="2"/>
  <c r="BE1171" i="2"/>
  <c r="BE1177" i="2"/>
  <c r="BE1189" i="2"/>
  <c r="BE1209" i="2"/>
  <c r="BE1219" i="2"/>
  <c r="BE1223" i="2"/>
  <c r="BE1235" i="2"/>
  <c r="BE1239" i="2"/>
  <c r="BE1241" i="2"/>
  <c r="BE1251" i="2"/>
  <c r="BE1263" i="2"/>
  <c r="BE1269" i="2"/>
  <c r="BE1275" i="2"/>
  <c r="BE1291" i="2"/>
  <c r="BE1303" i="2"/>
  <c r="BE1309" i="2"/>
  <c r="BE1317" i="2"/>
  <c r="BE1326" i="2"/>
  <c r="BE1332" i="2"/>
  <c r="BE1336" i="2"/>
  <c r="BE1340" i="2"/>
  <c r="BE1350" i="2"/>
  <c r="BE1352" i="2"/>
  <c r="BE1364" i="2"/>
  <c r="BE1376" i="2"/>
  <c r="BE10" i="2"/>
  <c r="BE20" i="2"/>
  <c r="BE24" i="2"/>
  <c r="BE36" i="2"/>
  <c r="BE42" i="2"/>
  <c r="BE46" i="2"/>
  <c r="BE52" i="2"/>
  <c r="BE58" i="2"/>
  <c r="BE68" i="2"/>
  <c r="BE82" i="2"/>
  <c r="BE94" i="2"/>
  <c r="BE100" i="2"/>
  <c r="BE104" i="2"/>
  <c r="BE106" i="2"/>
  <c r="BE112" i="2"/>
  <c r="BE124" i="2"/>
  <c r="BE128" i="2"/>
  <c r="BE136" i="2"/>
  <c r="BE142" i="2"/>
  <c r="BE144" i="2"/>
  <c r="BE148" i="2"/>
  <c r="BE150" i="2"/>
  <c r="BE160" i="2"/>
  <c r="BE162" i="2"/>
  <c r="BE166" i="2"/>
  <c r="BE168" i="2"/>
  <c r="BE180" i="2"/>
  <c r="BE192" i="2"/>
  <c r="BE202" i="2"/>
  <c r="BE204" i="2"/>
  <c r="BE214" i="2"/>
  <c r="BE220" i="2"/>
  <c r="BE222" i="2"/>
  <c r="BE232" i="2"/>
  <c r="BE248" i="2"/>
  <c r="BE264" i="2"/>
  <c r="BE276" i="2"/>
  <c r="BE284" i="2"/>
  <c r="BE290" i="2"/>
  <c r="BE294" i="2"/>
  <c r="BE296" i="2"/>
  <c r="BE298" i="2"/>
  <c r="BE308" i="2"/>
  <c r="BE334" i="2"/>
  <c r="BE340" i="2"/>
  <c r="BE346" i="2"/>
  <c r="BE348" i="2"/>
  <c r="BE358" i="2"/>
  <c r="BE370" i="2"/>
  <c r="BE374" i="2"/>
  <c r="BE380" i="2"/>
  <c r="BE386" i="2"/>
  <c r="BE388" i="2"/>
  <c r="BE396" i="2"/>
  <c r="BE398" i="2"/>
  <c r="BE402" i="2"/>
  <c r="BE406" i="2"/>
  <c r="BE408" i="2"/>
  <c r="BE418" i="2"/>
  <c r="BE426" i="2"/>
  <c r="BE437" i="2"/>
  <c r="BE439" i="2"/>
  <c r="BE445" i="2"/>
  <c r="BE481" i="2"/>
  <c r="BE525" i="2"/>
  <c r="BE531" i="2"/>
  <c r="BE533" i="2"/>
  <c r="BE535" i="2"/>
  <c r="BE547" i="2"/>
  <c r="BE559" i="2"/>
  <c r="BE575" i="2"/>
  <c r="BE579" i="2"/>
  <c r="BE585" i="2"/>
  <c r="BE589" i="2"/>
  <c r="BE593" i="2"/>
  <c r="BE625" i="2"/>
  <c r="BE627" i="2"/>
  <c r="BE629" i="2"/>
  <c r="BE633" i="2"/>
  <c r="BE645" i="2"/>
  <c r="BE653" i="2"/>
  <c r="BE655" i="2"/>
  <c r="BE661" i="2"/>
  <c r="BE665" i="2"/>
  <c r="BE679" i="2"/>
  <c r="BE687" i="2"/>
  <c r="BE691" i="2"/>
  <c r="BE695" i="2"/>
  <c r="BE723" i="2"/>
  <c r="BE727" i="2"/>
  <c r="BE729" i="2"/>
  <c r="BE739" i="2"/>
  <c r="BE741" i="2"/>
  <c r="BE743" i="2"/>
  <c r="BE747" i="2"/>
  <c r="BE749" i="2"/>
  <c r="BE759" i="2"/>
  <c r="BE761" i="2"/>
  <c r="BE765" i="2"/>
  <c r="BE785" i="2"/>
  <c r="BE789" i="2"/>
  <c r="BE793" i="2"/>
  <c r="BE805" i="2"/>
  <c r="BE809" i="2"/>
  <c r="BE821" i="2"/>
  <c r="BE827" i="2"/>
  <c r="BE839" i="2"/>
  <c r="BE851" i="2"/>
  <c r="BE861" i="2"/>
  <c r="BE865" i="2"/>
  <c r="BE869" i="2"/>
  <c r="BE883" i="2"/>
  <c r="BE889" i="2"/>
  <c r="BE895" i="2"/>
  <c r="BE901" i="2"/>
  <c r="BE909" i="2"/>
  <c r="BE913" i="2"/>
  <c r="BE915" i="2"/>
  <c r="BE927" i="2"/>
  <c r="BE935" i="2"/>
  <c r="BE937" i="2"/>
  <c r="BE939" i="2"/>
  <c r="BE941" i="2"/>
  <c r="BE945" i="2"/>
  <c r="BE955" i="2"/>
  <c r="BE961" i="2"/>
  <c r="BE971" i="2"/>
  <c r="BE979" i="2"/>
  <c r="BE1004" i="2"/>
  <c r="BE1010" i="2"/>
  <c r="BE1022" i="2"/>
  <c r="BE1026" i="2"/>
  <c r="BE1032" i="2"/>
  <c r="BE1040" i="2"/>
  <c r="BE1066" i="2"/>
  <c r="BE1074" i="2"/>
  <c r="BE1091" i="2"/>
  <c r="BE1095" i="2"/>
  <c r="BE1099" i="2"/>
  <c r="BE1109" i="2"/>
  <c r="BE1111" i="2"/>
  <c r="BE1121" i="2"/>
  <c r="BE1141" i="2"/>
  <c r="BE1145" i="2"/>
  <c r="BE1149" i="2"/>
  <c r="BE1157" i="2"/>
  <c r="BE1175" i="2"/>
  <c r="BE1179" i="2"/>
  <c r="BE1181" i="2"/>
  <c r="BE1185" i="2"/>
  <c r="BE1191" i="2"/>
  <c r="BE1197" i="2"/>
  <c r="BE1229" i="2"/>
  <c r="BE1245" i="2"/>
  <c r="BE1257" i="2"/>
  <c r="BE1261" i="2"/>
  <c r="BE1271" i="2"/>
  <c r="BE1279" i="2"/>
  <c r="BE1283" i="2"/>
  <c r="BE1293" i="2"/>
  <c r="BE1297" i="2"/>
  <c r="BE1301" i="2"/>
  <c r="BE1313" i="2"/>
  <c r="BE1334" i="2"/>
  <c r="BE1342" i="2"/>
  <c r="BE1346" i="2"/>
  <c r="BE1360" i="2"/>
  <c r="BE1372" i="2"/>
  <c r="AW95" i="1"/>
  <c r="BD96" i="1"/>
  <c r="BD95" i="1"/>
  <c r="AW96" i="1"/>
  <c r="BC96" i="1"/>
  <c r="BA95" i="1"/>
  <c r="BC95" i="1"/>
  <c r="BB95" i="1"/>
  <c r="BA96" i="1"/>
  <c r="BB96" i="1"/>
  <c r="R3" i="2" l="1"/>
  <c r="R2" i="2" s="1"/>
  <c r="P3" i="2"/>
  <c r="P2" i="2" s="1"/>
  <c r="AU95" i="1" s="1"/>
  <c r="T3" i="2"/>
  <c r="T2" i="2" s="1"/>
  <c r="T33" i="3"/>
  <c r="R33" i="3"/>
  <c r="R2" i="3"/>
  <c r="P33" i="3"/>
  <c r="P2" i="3" s="1"/>
  <c r="AU96" i="1" s="1"/>
  <c r="AU94" i="1" s="1"/>
  <c r="T2" i="3"/>
  <c r="BK33" i="3"/>
  <c r="J33" i="3" s="1"/>
  <c r="BK3" i="2"/>
  <c r="J3" i="2"/>
  <c r="BK3" i="3"/>
  <c r="J3" i="3"/>
  <c r="AV95" i="1"/>
  <c r="AT95" i="1" s="1"/>
  <c r="BB94" i="1"/>
  <c r="W31" i="1" s="1"/>
  <c r="AZ96" i="1"/>
  <c r="BD94" i="1"/>
  <c r="W33" i="1" s="1"/>
  <c r="AZ95" i="1"/>
  <c r="BC94" i="1"/>
  <c r="W32" i="1" s="1"/>
  <c r="AV96" i="1"/>
  <c r="AT96" i="1"/>
  <c r="BA94" i="1"/>
  <c r="AW94" i="1" s="1"/>
  <c r="AK30" i="1" s="1"/>
  <c r="BK2" i="2" l="1"/>
  <c r="J2" i="2"/>
  <c r="BK2" i="3"/>
  <c r="J2" i="3"/>
  <c r="AG95" i="1"/>
  <c r="W30" i="1"/>
  <c r="AY94" i="1"/>
  <c r="AZ94" i="1"/>
  <c r="W29" i="1" s="1"/>
  <c r="AX94" i="1"/>
  <c r="AN95" i="1" l="1"/>
  <c r="AG96" i="1"/>
  <c r="AG94" i="1" s="1"/>
  <c r="AK26" i="1" s="1"/>
  <c r="AK35" i="1" s="1"/>
  <c r="AV94" i="1"/>
  <c r="AK29" i="1" s="1"/>
  <c r="AN96" i="1" l="1"/>
  <c r="AT94" i="1"/>
  <c r="AN94" i="1" l="1"/>
</calcChain>
</file>

<file path=xl/sharedStrings.xml><?xml version="1.0" encoding="utf-8"?>
<sst xmlns="http://schemas.openxmlformats.org/spreadsheetml/2006/main" count="14725" uniqueCount="3600">
  <si>
    <t>Export Komplet</t>
  </si>
  <si>
    <t/>
  </si>
  <si>
    <t>2.0</t>
  </si>
  <si>
    <t>ZAMOK</t>
  </si>
  <si>
    <t>False</t>
  </si>
  <si>
    <t>{0215f14e-3400-49c8-ae9f-a68fcf854dbf}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</si>
  <si>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</si>
  <si>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</si>
  <si>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</si>
  <si>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</si>
  <si>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</si>
  <si>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</si>
  <si>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</si>
  <si>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01-2023</t>
  </si>
  <si>
    <t>Stavba:</t>
  </si>
  <si>
    <t>Údržba, opravy a odstraňování závad SSZT 2023 – 2025</t>
  </si>
  <si>
    <t>KSO:</t>
  </si>
  <si>
    <t>CC-CZ:</t>
  </si>
  <si>
    <t>Místo:</t>
  </si>
  <si>
    <t xml:space="preserve"> </t>
  </si>
  <si>
    <t>Datum:</t>
  </si>
  <si>
    <t>11. 1. 2023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</si>
  <si>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</si>
  <si>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</si>
  <si>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</si>
  <si>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</si>
  <si>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</si>
  <si>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</si>
  <si>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</si>
  <si>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</si>
  <si>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</si>
  <si>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</si>
  <si>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</si>
  <si>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</si>
  <si>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</si>
  <si>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</si>
  <si>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</si>
  <si>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</si>
  <si>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</si>
  <si>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</si>
  <si>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</si>
  <si>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</si>
  <si>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</si>
  <si>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</si>
  <si>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</si>
  <si>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</si>
  <si>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</si>
  <si>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</si>
  <si>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</si>
  <si>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</si>
  <si>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</si>
  <si>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</si>
  <si>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</si>
  <si>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</si>
  <si>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</si>
  <si>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</si>
  <si>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</si>
  <si>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</si>
  <si>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</si>
  <si>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</si>
  <si>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</si>
  <si>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</si>
  <si>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</si>
  <si>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</si>
  <si>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</si>
  <si>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</si>
  <si>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</si>
  <si>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</si>
  <si>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</si>
  <si>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</si>
  <si>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</si>
  <si>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</si>
  <si>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</si>
  <si>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</si>
  <si>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</si>
  <si>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</si>
  <si>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ÚOŽI</t>
  </si>
  <si>
    <t>PRO</t>
  </si>
  <si>
    <t>1</t>
  </si>
  <si>
    <t>{97658587-660e-4b18-8772-f4362d24d270}</t>
  </si>
  <si>
    <t>2</t>
  </si>
  <si>
    <t>PS 02</t>
  </si>
  <si>
    <t>ÚRS</t>
  </si>
  <si>
    <t>{46c0ea97-a32e-48a9-901d-8036b38f2a55}</t>
  </si>
  <si>
    <t>Cena celkem [CZK]</t>
  </si>
  <si>
    <t>-1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</si>
  <si>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</si>
  <si>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</si>
  <si>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</si>
  <si>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</si>
  <si>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</si>
  <si>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</si>
  <si>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</si>
  <si>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</si>
  <si>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</si>
  <si>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</si>
  <si>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</si>
  <si>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</si>
  <si>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</si>
  <si>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</si>
  <si>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</si>
  <si>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01</t>
  </si>
  <si>
    <t>Opravy elektronických prvků</t>
  </si>
  <si>
    <t>K</t>
  </si>
  <si>
    <t>7593333990</t>
  </si>
  <si>
    <t>Hodinová zúčtovací sazba pro opravu elektronických prvků a zařízení</t>
  </si>
  <si>
    <t>hod</t>
  </si>
  <si>
    <t>4</t>
  </si>
  <si>
    <t>1650570128</t>
  </si>
  <si>
    <t>PP</t>
  </si>
  <si>
    <t>02</t>
  </si>
  <si>
    <t>Opravy kabelizace a elektroinstalace</t>
  </si>
  <si>
    <t>M</t>
  </si>
  <si>
    <t>7492500050</t>
  </si>
  <si>
    <t>Kabely, vodiče, šňůry Cu - nn Vodič jednožílový Cu, plastová izolace H05V-U 0,75 černý (CY)</t>
  </si>
  <si>
    <t>m</t>
  </si>
  <si>
    <t>8</t>
  </si>
  <si>
    <t>-1676918527</t>
  </si>
  <si>
    <t>3</t>
  </si>
  <si>
    <t>7492500060</t>
  </si>
  <si>
    <t>Kabely, vodiče, šňůry Cu - nn Vodič jednožílový Cu, plastová izolace H05V-U 0,75 sv.modrý (CY)</t>
  </si>
  <si>
    <t>-1517645557</t>
  </si>
  <si>
    <t>7492500040</t>
  </si>
  <si>
    <t>Kabely, vodiče, šňůry Cu - nn Vodič jednožílový Cu, plastová izolace H05V-U 0,75 bílý (CY)</t>
  </si>
  <si>
    <t>528919061</t>
  </si>
  <si>
    <t>5</t>
  </si>
  <si>
    <t>7492500090</t>
  </si>
  <si>
    <t>Kabely, vodiče, šňůry Cu - nn Vodič jednožílový Cu, plastová izolace H05V-U 1 černý (CY)</t>
  </si>
  <si>
    <t>867917800</t>
  </si>
  <si>
    <t>6</t>
  </si>
  <si>
    <t>7492500110</t>
  </si>
  <si>
    <t>Kabely, vodiče, šňůry Cu - nn Vodič jednožílový Cu, plastová izolace H05V-U 1 rudý (CY)</t>
  </si>
  <si>
    <t>1704642220</t>
  </si>
  <si>
    <t>7</t>
  </si>
  <si>
    <t>7492500120</t>
  </si>
  <si>
    <t>Kabely, vodiče, šňůry Cu - nn Vodič jednožílový Cu, plastová izolace H05V-U 1 sv.modrý (CY)</t>
  </si>
  <si>
    <t>2009186317</t>
  </si>
  <si>
    <t>7492500130</t>
  </si>
  <si>
    <t>Kabely, vodiče, šňůry Cu - nn Vodič jednožílový Cu, plastová izolace H05V-U 1 tm.modrý (CY)</t>
  </si>
  <si>
    <t>-1028176822</t>
  </si>
  <si>
    <t>9</t>
  </si>
  <si>
    <t>7492500140</t>
  </si>
  <si>
    <t>Kabely, vodiče, šňůry Cu - nn Vodič jednožílový Cu, plastová izolace H05V-U 1 zž (CY)</t>
  </si>
  <si>
    <t>-656827577</t>
  </si>
  <si>
    <t>10</t>
  </si>
  <si>
    <t>7492500190</t>
  </si>
  <si>
    <t>Kabely, vodiče, šňůry Cu - nn Vodič jednožílový Cu, plastová izolace H07V-U 1,5 černý (CY)</t>
  </si>
  <si>
    <t>1096351805</t>
  </si>
  <si>
    <t>11</t>
  </si>
  <si>
    <t>7492500210</t>
  </si>
  <si>
    <t>Kabely, vodiče, šňůry Cu - nn Vodič jednožílový Cu, plastová izolace H07V-U 1,5 rudý (CY)</t>
  </si>
  <si>
    <t>109660018</t>
  </si>
  <si>
    <t>12</t>
  </si>
  <si>
    <t>7492500220</t>
  </si>
  <si>
    <t>Kabely, vodiče, šňůry Cu - nn Vodič jednožílový Cu, plastová izolace H07V-U 1,5 sv.modrý (CY)</t>
  </si>
  <si>
    <t>-1667279655</t>
  </si>
  <si>
    <t>13</t>
  </si>
  <si>
    <t>7492500230</t>
  </si>
  <si>
    <t>Kabely, vodiče, šňůry Cu - nn Vodič jednožílový Cu, plastová izolace H07V-U 1,5 tm.modrý (CY)</t>
  </si>
  <si>
    <t>2019977523</t>
  </si>
  <si>
    <t>14</t>
  </si>
  <si>
    <t>7492501190</t>
  </si>
  <si>
    <t>Kabely, vodiče, šňůry Cu - nn Vodič jednožílový Cu, plastová izolace H07V-K 4 rudý (CYA)</t>
  </si>
  <si>
    <t>890947466</t>
  </si>
  <si>
    <t>7492501200</t>
  </si>
  <si>
    <t>Kabely, vodiče, šňůry Cu - nn Vodič jednožílový Cu, plastová izolace H07V-K 4 sv.modrý (CYA)</t>
  </si>
  <si>
    <t>521841591</t>
  </si>
  <si>
    <t>16</t>
  </si>
  <si>
    <t>7492501210</t>
  </si>
  <si>
    <t>Kabely, vodiče, šňůry Cu - nn Vodič jednožílový Cu, plastová izolace H07V-K 4 tm.modrý (CYA)</t>
  </si>
  <si>
    <t>-1485100342</t>
  </si>
  <si>
    <t>17</t>
  </si>
  <si>
    <t>7492501220</t>
  </si>
  <si>
    <t>Kabely, vodiče, šňůry Cu - nn Vodič jednožílový Cu, plastová izolace H07V-K 4 žz (CYA)</t>
  </si>
  <si>
    <t>1366913244</t>
  </si>
  <si>
    <t>18</t>
  </si>
  <si>
    <t>7492551010</t>
  </si>
  <si>
    <t>Montáž vodičů jednožílových Cu do 16 mm2</t>
  </si>
  <si>
    <t>1632511842</t>
  </si>
  <si>
    <t>Montáž vodičů jednožílových Cu do 16 mm2 - uložení na rošty, pod omítku, do rozvaděče apod.</t>
  </si>
  <si>
    <t>143</t>
  </si>
  <si>
    <t>7491251015</t>
  </si>
  <si>
    <t>Montáž lišt elektroinstalačních, kabelových žlabů z PVC-U jednokomorových zaklapávacích rozměru 50/50 - 50/100 mm</t>
  </si>
  <si>
    <t>235477094</t>
  </si>
  <si>
    <t>Montáž lišt elektroinstalačních, kabelových žlabů z PVC-U jednokomorových zaklapávacích rozměru 50/50 - 50/100 mm - na konstrukci, omítku apod. včetně spojek, ohybů, rohů, bez krabic</t>
  </si>
  <si>
    <t>19</t>
  </si>
  <si>
    <t>7492501690</t>
  </si>
  <si>
    <t>Kabely, vodiče, šňůry Cu - nn Kabel silový 2 a 3-žílový Cu, plastová izolace CYKY 2O1,5 (2Dx1,5)</t>
  </si>
  <si>
    <t>1576786403</t>
  </si>
  <si>
    <t>20</t>
  </si>
  <si>
    <t>7492501700</t>
  </si>
  <si>
    <t>Kabely, vodiče, šňůry Cu - nn Kabel silový 2 a 3-žílový Cu, plastová izolace CYKY 2O2,5 (2Dx2,5)</t>
  </si>
  <si>
    <t>682899761</t>
  </si>
  <si>
    <t>7492501720</t>
  </si>
  <si>
    <t>Kabely, vodiče, šňůry Cu - nn Kabel silový 2 a 3-žílový Cu, plastová izolace CYKY 3J4 (3Cx 4)</t>
  </si>
  <si>
    <t>-1730119235</t>
  </si>
  <si>
    <t>22</t>
  </si>
  <si>
    <t>7492553010</t>
  </si>
  <si>
    <t>Montáž kabelů 2- a 3-žílových Cu do 16 mm2</t>
  </si>
  <si>
    <t>1062564377</t>
  </si>
  <si>
    <t>Montáž kabelů 2- a 3-žílových Cu do 16 mm2 - uložení do země, chráničky, na rošty, pod omítku apod.</t>
  </si>
  <si>
    <t>23</t>
  </si>
  <si>
    <t>7492501860</t>
  </si>
  <si>
    <t>Kabely, vodiče, šňůry Cu - nn Kabel silový 4 a 5-žílový Cu, plastová izolace CYKY 4Cx1,5</t>
  </si>
  <si>
    <t>-928105574</t>
  </si>
  <si>
    <t>24</t>
  </si>
  <si>
    <t>7492501890</t>
  </si>
  <si>
    <t>Kabely, vodiče, šňůry Cu - nn Kabel silový 4 a 5-žílový Cu, plastová izolace CYKY 4J1,5 (4Bx1,5)</t>
  </si>
  <si>
    <t>790513682</t>
  </si>
  <si>
    <t>25</t>
  </si>
  <si>
    <t>7492501910</t>
  </si>
  <si>
    <t>Kabely, vodiče, šňůry Cu - nn Kabel silový 4 a 5-žílový Cu, plastová izolace CYKY 4J2,5 (4Bx2,5)</t>
  </si>
  <si>
    <t>-73169334</t>
  </si>
  <si>
    <t>26</t>
  </si>
  <si>
    <t>7492501870</t>
  </si>
  <si>
    <t>Kabely, vodiče, šňůry Cu - nn Kabel silový 4 a 5-žílový Cu, plastová izolace CYKY 4J10 (4Bx10)</t>
  </si>
  <si>
    <t>-116926191</t>
  </si>
  <si>
    <t>27</t>
  </si>
  <si>
    <t>7492501880</t>
  </si>
  <si>
    <t>Kabely, vodiče, šňůry Cu - nn Kabel silový 4 a 5-žílový Cu, plastová izolace CYKY 4J16 (4Bx16)</t>
  </si>
  <si>
    <t>278817606</t>
  </si>
  <si>
    <t>28</t>
  </si>
  <si>
    <t>7492554010</t>
  </si>
  <si>
    <t>Montáž kabelů 4- a 5-žílových Cu do 16 mm2</t>
  </si>
  <si>
    <t>-1973096580</t>
  </si>
  <si>
    <t>Montáž kabelů 4- a 5-žílových Cu do 16 mm2 - uložení do země, chráničky, na rošty, pod omítku apod.</t>
  </si>
  <si>
    <t>29</t>
  </si>
  <si>
    <t>7492502150</t>
  </si>
  <si>
    <t>Kabely, vodiče, šňůry Cu - nn Kabel silový více-žílový Cu, plastová izolace CYKY 12J2,5  (12Cx2,5)</t>
  </si>
  <si>
    <t>-1494680009</t>
  </si>
  <si>
    <t>30</t>
  </si>
  <si>
    <t>7492555020</t>
  </si>
  <si>
    <t>Montáž kabelů vícežílových Cu 12 x 2,5 mm2</t>
  </si>
  <si>
    <t>1230174072</t>
  </si>
  <si>
    <t>Montáž kabelů vícežílových Cu 12 x 2,5 mm2 - uložení do země, chráničky, na rošty, pod omítku apod.</t>
  </si>
  <si>
    <t>31</t>
  </si>
  <si>
    <t>7492502070</t>
  </si>
  <si>
    <t>Kabely, vodiče, šňůry Cu - nn Kabel silový více-žílový Cu, plastová izolace CYKY 19J1,5 (19Cx1,5)</t>
  </si>
  <si>
    <t>-1694915933</t>
  </si>
  <si>
    <t>32</t>
  </si>
  <si>
    <t>7492555014</t>
  </si>
  <si>
    <t>Montáž kabelů vícežílových Cu 19 - 24 x 1,5 mm2</t>
  </si>
  <si>
    <t>-150705294</t>
  </si>
  <si>
    <t>Montáž kabelů vícežílových Cu 19 - 24 x 1,5 mm2 - uložení do země, chráničky, na rošty, pod omítku apod.</t>
  </si>
  <si>
    <t>669</t>
  </si>
  <si>
    <t>7492600190</t>
  </si>
  <si>
    <t>Kabely, vodiče, šňůry Al - nn Kabel silový 4 a 5-žílový, plastová izolace 1-AYKY 4x16</t>
  </si>
  <si>
    <t>-14601762</t>
  </si>
  <si>
    <t>667</t>
  </si>
  <si>
    <t>7492600200</t>
  </si>
  <si>
    <t>Kabely, vodiče, šňůry Al - nn Kabel silový 4 a 5-žílový, plastová izolace 1-AYKY 4x25</t>
  </si>
  <si>
    <t>-1674143668</t>
  </si>
  <si>
    <t>670</t>
  </si>
  <si>
    <t>7492652010</t>
  </si>
  <si>
    <t>Montáž kabelů 4- a 5-žílových Al do 25 mm2</t>
  </si>
  <si>
    <t>-1929767419</t>
  </si>
  <si>
    <t>Montáž kabelů 4- a 5-žílových Al do 25 mm2 - uložení do země, chráničky, na rošty, pod omítku apod.</t>
  </si>
  <si>
    <t>668</t>
  </si>
  <si>
    <t>7492600210</t>
  </si>
  <si>
    <t>Kabely, vodiče, šňůry Al - nn Kabel silový 4 a 5-žílový, plastová izolace 1-AYKY 4x35</t>
  </si>
  <si>
    <t>-1884376791</t>
  </si>
  <si>
    <t>671</t>
  </si>
  <si>
    <t>7492652012</t>
  </si>
  <si>
    <t>Montáž kabelů 4- a 5-žílových Al do 50 mm2</t>
  </si>
  <si>
    <t>-2073015523</t>
  </si>
  <si>
    <t>Montáž kabelů 4- a 5-žílových Al do 50 mm2 - uložení do země, chráničky, na rošty, pod omítku apod.</t>
  </si>
  <si>
    <t>676</t>
  </si>
  <si>
    <t>7492751020</t>
  </si>
  <si>
    <t>Montáž ukončení kabelů nn v rozvaděči nebo na přístroji izolovaných s označením 2 - 5-ti žílových do 2,5 mm2</t>
  </si>
  <si>
    <t>kus</t>
  </si>
  <si>
    <t>401753611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</si>
  <si>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</si>
  <si>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677</t>
  </si>
  <si>
    <t>7492751022</t>
  </si>
  <si>
    <t>Montáž ukončení kabelů nn v rozvaděči nebo na přístroji izolovaných s označením 2 - 5-ti žílových do 25 mm2</t>
  </si>
  <si>
    <t>-279455345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</si>
  <si>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</si>
  <si>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674</t>
  </si>
  <si>
    <t>7491100110</t>
  </si>
  <si>
    <t>Trubková vedení Ohebné elektroinstalační trubky KOPOFLEX 40 rudá</t>
  </si>
  <si>
    <t>560153106</t>
  </si>
  <si>
    <t>672</t>
  </si>
  <si>
    <t>7491100120</t>
  </si>
  <si>
    <t>Trubková vedení Ohebné elektroinstalační trubky KOPOFLEX 50 rudá</t>
  </si>
  <si>
    <t>-305229490</t>
  </si>
  <si>
    <t>675</t>
  </si>
  <si>
    <t>7491151011</t>
  </si>
  <si>
    <t>Montáž trubek ohebných elektroinstalačních hladkých z PVC uložených volně nebo pod omítkou průměru do 50 mm</t>
  </si>
  <si>
    <t>-341924851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</si>
  <si>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</si>
  <si>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132</t>
  </si>
  <si>
    <t>7590540584</t>
  </si>
  <si>
    <t>Slaboproudé rozvody, kabely pro přívod a vnitřní instalaci UTP/FTP kategorie 6,  250MHz  1 Gbps FTP Stíněný, PVC vnitřní</t>
  </si>
  <si>
    <t>-42147375</t>
  </si>
  <si>
    <t>133</t>
  </si>
  <si>
    <t>7590540509</t>
  </si>
  <si>
    <t>Slaboproudé rozvody, kabely pro přívod a vnitřní instalaci UTP/FTP kategorie 5e 100Mhz  1 Gbps UTP Nestíněný, PVC vnitřní, drát</t>
  </si>
  <si>
    <t>835601463</t>
  </si>
  <si>
    <t>140</t>
  </si>
  <si>
    <t>7590525145</t>
  </si>
  <si>
    <t>Uložení do žlabu/trubky/lišty kabelu STP/UTP/FTP (do cat. 6)</t>
  </si>
  <si>
    <t>2060575373</t>
  </si>
  <si>
    <t>176</t>
  </si>
  <si>
    <t>7590137060</t>
  </si>
  <si>
    <t>Demontáž rozdělovače kabelového zabezpečovacího KR 24 svorek pro 1+3 kabely</t>
  </si>
  <si>
    <t>494481101</t>
  </si>
  <si>
    <t>177</t>
  </si>
  <si>
    <t>7590137062</t>
  </si>
  <si>
    <t>Demontáž rozdělovače kabelového zabezpečovacího KR 32 svorek pro 1+4 kabely</t>
  </si>
  <si>
    <t>-1613656362</t>
  </si>
  <si>
    <t>178</t>
  </si>
  <si>
    <t>7590137064</t>
  </si>
  <si>
    <t>Demontáž rozdělovače kabelového zabezpečovacího KR 40 svorek pro 1+5 kabelů</t>
  </si>
  <si>
    <t>-1691735252</t>
  </si>
  <si>
    <t>179</t>
  </si>
  <si>
    <t>7590137066</t>
  </si>
  <si>
    <t>Demontáž rozdělovače kabelového zabezpečovacího KR 48 svorek pro 1+6 kabelů</t>
  </si>
  <si>
    <t>1698297638</t>
  </si>
  <si>
    <t>180</t>
  </si>
  <si>
    <t>7590137068</t>
  </si>
  <si>
    <t>Demontáž rozdělovače kabelového zabezpečovacího KR 56 svorek pro 1+7 kabelů</t>
  </si>
  <si>
    <t>-828516133</t>
  </si>
  <si>
    <t>181</t>
  </si>
  <si>
    <t>7590137070</t>
  </si>
  <si>
    <t>Demontáž rozdělovače kabelového zabezpečovacího KR 64 svorek pro 1+8 kabelů</t>
  </si>
  <si>
    <t>1971486435</t>
  </si>
  <si>
    <t>151</t>
  </si>
  <si>
    <t>7590145040</t>
  </si>
  <si>
    <t>Montáž závěru kabelového zabezpečovacího na zemní podpěru UKM 12</t>
  </si>
  <si>
    <t>908276865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</si>
  <si>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</si>
  <si>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148</t>
  </si>
  <si>
    <t>7590145042</t>
  </si>
  <si>
    <t>Montáž závěru kabelového zabezpečovacího na zemní podpěru UPM 24</t>
  </si>
  <si>
    <t>1798857567</t>
  </si>
  <si>
    <t>Montáž závěru kabelového zabezpečovacího na zemní podpěru UPM 24 - úplná montáž závěru, zatažení kabelu, měření izolačního stavu, jednostranné číslování. Bez provedení zemních prací, zhotovení a zapojení kabelové formy</t>
  </si>
  <si>
    <t>154</t>
  </si>
  <si>
    <t>7590145044</t>
  </si>
  <si>
    <t>Montáž závěru kabelového zabezpečovacího na zemní podpěru UKMP</t>
  </si>
  <si>
    <t>1049070890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</si>
  <si>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</si>
  <si>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160</t>
  </si>
  <si>
    <t>7590145046</t>
  </si>
  <si>
    <t>Montáž závěru kabelového zabezpečovacího na zemní podpěru UPMP</t>
  </si>
  <si>
    <t>-1975665335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</si>
  <si>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</si>
  <si>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152</t>
  </si>
  <si>
    <t>7590145050</t>
  </si>
  <si>
    <t>Montáž závěru kabelového zabezpečovacího na betonový sloupek UKM 12</t>
  </si>
  <si>
    <t>-1865877452</t>
  </si>
  <si>
    <t>Montáž závěru kabelového zabezpečovacího na betonový sloupek UKM 12 - úplná montáž závěru, zatažení kabelu, měření izolačního stavu, jednostranné číslování. Bez provedení zemních prací, zhotovení a zapojení kabelové formy</t>
  </si>
  <si>
    <t>153</t>
  </si>
  <si>
    <t>7590140190</t>
  </si>
  <si>
    <t>Závěry Závěr kabelový UKMP-WM (CV736719001)</t>
  </si>
  <si>
    <t>-146566714</t>
  </si>
  <si>
    <t>149</t>
  </si>
  <si>
    <t>7590145052</t>
  </si>
  <si>
    <t>Montáž závěru kabelového zabezpečovacího na betonový sloupek UPM 24</t>
  </si>
  <si>
    <t>1114159074</t>
  </si>
  <si>
    <t>Montáž závěru kabelového zabezpečovacího na betonový sloupek UPM 24 - úplná montáž závěru, zatažení kabelu, měření izolačního stavu, jednostranné číslování. Bez provedení zemních prací, zhotovení a zapojení kabelové formy</t>
  </si>
  <si>
    <t>150</t>
  </si>
  <si>
    <t>7590140090</t>
  </si>
  <si>
    <t>Závěry Závěr kab. univerzální UKM 12 (CV736129001)</t>
  </si>
  <si>
    <t>577782578</t>
  </si>
  <si>
    <t>155</t>
  </si>
  <si>
    <t>7590145054</t>
  </si>
  <si>
    <t>Montáž závěru kabelového zabezpečovacího na betonový sloupek UKMP</t>
  </si>
  <si>
    <t>-994171678</t>
  </si>
  <si>
    <t>Montáž závěru kabelového zabezpečovacího na betonový sloupek UKMP - úplná montáž závěru, zatažení kabelu, měření izolačního stavu, jednostranné číslování. Bez provedení zemních prací, zhotovení a zapojení kabelové formy</t>
  </si>
  <si>
    <t>156</t>
  </si>
  <si>
    <t>7590140150</t>
  </si>
  <si>
    <t>Závěry Závěr kabelový UPMP-WM I. (CV736709001)</t>
  </si>
  <si>
    <t>534058468</t>
  </si>
  <si>
    <t>157</t>
  </si>
  <si>
    <t>7590140160</t>
  </si>
  <si>
    <t>Závěry Závěr kabelový UPMP-WM II. (CV736709002)</t>
  </si>
  <si>
    <t>1645714354</t>
  </si>
  <si>
    <t>158</t>
  </si>
  <si>
    <t>7590140170</t>
  </si>
  <si>
    <t>Závěry Závěr kabelový UPMP-WM III. (CV736709003)</t>
  </si>
  <si>
    <t>-1517636211</t>
  </si>
  <si>
    <t>159</t>
  </si>
  <si>
    <t>7590140180</t>
  </si>
  <si>
    <t>Závěry Závěr kabelový UPMP-WM VII. (CV736709007)</t>
  </si>
  <si>
    <t>1405212234</t>
  </si>
  <si>
    <t>161</t>
  </si>
  <si>
    <t>7590145056</t>
  </si>
  <si>
    <t>Montáž závěru kabelového zabezpečovacího na betonový sloupek UPMP</t>
  </si>
  <si>
    <t>-836809723</t>
  </si>
  <si>
    <t>Montáž závěru kabelového zabezpečovacího na betonový sloupek UPMP - úplná montáž závěru, zatažení kabelu, měření izolačního stavu, jednostranné číslování. Bez provedení zemních prací, zhotovení a zapojení kabelové formy</t>
  </si>
  <si>
    <t>162</t>
  </si>
  <si>
    <t>7593311040</t>
  </si>
  <si>
    <t>Konstrukční díly Svorkovnice WAGO 10-ti dílná (CV721225081)</t>
  </si>
  <si>
    <t>1802960622</t>
  </si>
  <si>
    <t>163</t>
  </si>
  <si>
    <t>7593311050</t>
  </si>
  <si>
    <t>Konstrukční díly Svorkovnice WAGO 12-ti dílná (CV721225082)</t>
  </si>
  <si>
    <t>1253876761</t>
  </si>
  <si>
    <t>164</t>
  </si>
  <si>
    <t>7593311070</t>
  </si>
  <si>
    <t>Konstrukční díly Svorkovnice WAGO 24-dílná (CV721225084)</t>
  </si>
  <si>
    <t>-1852225287</t>
  </si>
  <si>
    <t>698</t>
  </si>
  <si>
    <t>7590520599</t>
  </si>
  <si>
    <t>Venkovní vedení kabelová - metalické sítě Plněné 4x0,8 TCEPKPFLE 3 x 4 x 0,8</t>
  </si>
  <si>
    <t>-715521004</t>
  </si>
  <si>
    <t>33</t>
  </si>
  <si>
    <t>7590520604</t>
  </si>
  <si>
    <t>Venkovní vedení kabelová - metalické sítě Plněné 4x0,8 TCEPKPFLEY 3 x 4 x 0,8</t>
  </si>
  <si>
    <t>-172097199</t>
  </si>
  <si>
    <t>699</t>
  </si>
  <si>
    <t>7590520609</t>
  </si>
  <si>
    <t>Venkovní vedení kabelová - metalické sítě Plněné 4x0,8 TCEPKPFLE 5 x 4 x 0,8</t>
  </si>
  <si>
    <t>-21125320</t>
  </si>
  <si>
    <t>34</t>
  </si>
  <si>
    <t>7590520614</t>
  </si>
  <si>
    <t>Venkovní vedení kabelová - metalické sítě Plněné 4x0,8 TCEPKPFLEY 5 x 4 x 0,8</t>
  </si>
  <si>
    <t>-1571293502</t>
  </si>
  <si>
    <t>700</t>
  </si>
  <si>
    <t>7590520619</t>
  </si>
  <si>
    <t>Venkovní vedení kabelová - metalické sítě Plněné 4x0,8 TCEPKPFLE 10 x 4 x 0,8</t>
  </si>
  <si>
    <t>-997520832</t>
  </si>
  <si>
    <t>35</t>
  </si>
  <si>
    <t>7590520624</t>
  </si>
  <si>
    <t>Venkovní vedení kabelová - metalické sítě Plněné 4x0,8 TCEPKPFLEY 10 x 4 x 0,8</t>
  </si>
  <si>
    <t>-1857306232</t>
  </si>
  <si>
    <t>701</t>
  </si>
  <si>
    <t>7590520629</t>
  </si>
  <si>
    <t>Venkovní vedení kabelová - metalické sítě Plněné 4x0,8 TCEPKPFLE 15 x 4 x 0,8</t>
  </si>
  <si>
    <t>-1454562711</t>
  </si>
  <si>
    <t>36</t>
  </si>
  <si>
    <t>7590520634</t>
  </si>
  <si>
    <t>Venkovní vedení kabelová - metalické sítě Plněné 4x0,8 TCEPKPFLEY 15 x 4 x 0,8</t>
  </si>
  <si>
    <t>1147606789</t>
  </si>
  <si>
    <t>702</t>
  </si>
  <si>
    <t>7590520639</t>
  </si>
  <si>
    <t>Venkovní vedení kabelová - metalické sítě Plněné 4x0,8 TCEPKPFLE 20 x 4 x 0,8</t>
  </si>
  <si>
    <t>-716446904</t>
  </si>
  <si>
    <t>703</t>
  </si>
  <si>
    <t>7590520644</t>
  </si>
  <si>
    <t>Venkovní vedení kabelová - metalické sítě Plněné 4x0,8 TCEPKPFLEY 20 x 4 x 0,8</t>
  </si>
  <si>
    <t>741610478</t>
  </si>
  <si>
    <t>37</t>
  </si>
  <si>
    <t>7590525178</t>
  </si>
  <si>
    <t>Montáž kabelu úložného volně uloženého s jádrem 0,8 mm TCEKE do 50 XN</t>
  </si>
  <si>
    <t>1126894598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</si>
  <si>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</si>
  <si>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38</t>
  </si>
  <si>
    <t>7590521514</t>
  </si>
  <si>
    <t>Venkovní vedení kabelová - metalické sítě Plněné, párované s ochr. vodičem TCEKPFLEY 3 P 1,0 D</t>
  </si>
  <si>
    <t>1022293252</t>
  </si>
  <si>
    <t>39</t>
  </si>
  <si>
    <t>7590521519</t>
  </si>
  <si>
    <t>Venkovní vedení kabelová - metalické sítě Plněné, párované s ochr. vodičem TCEKPFLEY 4 P 1,0 D</t>
  </si>
  <si>
    <t>1919133700</t>
  </si>
  <si>
    <t>40</t>
  </si>
  <si>
    <t>7590521524</t>
  </si>
  <si>
    <t>Venkovní vedení kabelová - metalické sítě Plněné, párované s ochr. vodičem TCEKPFLEY 6 P 1,0 D</t>
  </si>
  <si>
    <t>-1942057616</t>
  </si>
  <si>
    <t>41</t>
  </si>
  <si>
    <t>7590521529</t>
  </si>
  <si>
    <t>Venkovní vedení kabelová - metalické sítě Plněné, párované s ochr. vodičem TCEKPFLEY 7 P 1,0 D</t>
  </si>
  <si>
    <t>161378998</t>
  </si>
  <si>
    <t>42</t>
  </si>
  <si>
    <t>7590521589</t>
  </si>
  <si>
    <t>Venkovní vedení kabelová - metalické sítě Plněné, párované s ochr. vodičem, armované Al dráty TCEKPFLEZE 3 P 1,0 D</t>
  </si>
  <si>
    <t>522784915</t>
  </si>
  <si>
    <t>43</t>
  </si>
  <si>
    <t>7590521594</t>
  </si>
  <si>
    <t>Venkovní vedení kabelová - metalické sítě Plněné, párované s ochr. vodičem, armované Al dráty TCEKPFLEZE 4 P 1,0 D</t>
  </si>
  <si>
    <t>136268312</t>
  </si>
  <si>
    <t>44</t>
  </si>
  <si>
    <t>7590521604</t>
  </si>
  <si>
    <t>Venkovní vedení kabelová - metalické sítě Plněné, párované s ochr. vodičem, armované Al dráty TCEKPFLEZE 7 P 1,0 D</t>
  </si>
  <si>
    <t>257391985</t>
  </si>
  <si>
    <t>45</t>
  </si>
  <si>
    <t>7590525230</t>
  </si>
  <si>
    <t>Montáž kabelu návěstního volně uloženého s jádrem 1 mm Cu TCEKEZE, TCEKFE, TCEKPFLEY, TCEKPFLEZE do 7 P</t>
  </si>
  <si>
    <t>192100056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</si>
  <si>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</si>
  <si>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46</t>
  </si>
  <si>
    <t>7590521474</t>
  </si>
  <si>
    <t>Venkovní vedení kabelová - metalické sítě Plněné, párované s ochr. vodičem TCEKPFLE 12 P 1,0 D</t>
  </si>
  <si>
    <t>-5979910</t>
  </si>
  <si>
    <t>47</t>
  </si>
  <si>
    <t>7590521534</t>
  </si>
  <si>
    <t>Venkovní vedení kabelová - metalické sítě Plněné, párované s ochr. vodičem TCEKPFLEY 12 P 1,0 D</t>
  </si>
  <si>
    <t>-1076377854</t>
  </si>
  <si>
    <t>48</t>
  </si>
  <si>
    <t>7590521539</t>
  </si>
  <si>
    <t>Venkovní vedení kabelová - metalické sítě Plněné, párované s ochr. vodičem TCEKPFLEY 16 P 1,0 D</t>
  </si>
  <si>
    <t>-461904320</t>
  </si>
  <si>
    <t>49</t>
  </si>
  <si>
    <t>7590521609</t>
  </si>
  <si>
    <t>Venkovní vedení kabelová - metalické sítě Plněné, párované s ochr. vodičem, armované Al dráty TCEKPFLEZE 12 P 1,0 D</t>
  </si>
  <si>
    <t>-923116441</t>
  </si>
  <si>
    <t>50</t>
  </si>
  <si>
    <t>7590521614</t>
  </si>
  <si>
    <t>Venkovní vedení kabelová - metalické sítě Plněné, párované s ochr. vodičem, armované Al dráty TCEKPFLEZE 16 P 1,0 D</t>
  </si>
  <si>
    <t>-1699693908</t>
  </si>
  <si>
    <t>51</t>
  </si>
  <si>
    <t>7590525231</t>
  </si>
  <si>
    <t>Montáž kabelu návěstního volně uloženého s jádrem 1 mm Cu TCEKEZE, TCEKFE, TCEKPFLEY, TCEKPFLEZE do 16 P</t>
  </si>
  <si>
    <t>646733935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</si>
  <si>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</si>
  <si>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52</t>
  </si>
  <si>
    <t>7590521544</t>
  </si>
  <si>
    <t>Venkovní vedení kabelová - metalické sítě Plněné, párované s ochr. vodičem TCEKPFLEY 24 P 1,0 D</t>
  </si>
  <si>
    <t>-1740468196</t>
  </si>
  <si>
    <t>53</t>
  </si>
  <si>
    <t>7590521549</t>
  </si>
  <si>
    <t>Venkovní vedení kabelová - metalické sítě Plněné, párované s ochr. vodičem TCEKPFLEY 30 P 1,0 D</t>
  </si>
  <si>
    <t>105728752</t>
  </si>
  <si>
    <t>54</t>
  </si>
  <si>
    <t>7590521619</t>
  </si>
  <si>
    <t>Venkovní vedení kabelová - metalické sítě Plněné, párované s ochr. vodičem, armované Al dráty TCEKPFLEZE 24 P 1,0 D</t>
  </si>
  <si>
    <t>-967591387</t>
  </si>
  <si>
    <t>55</t>
  </si>
  <si>
    <t>7590521624</t>
  </si>
  <si>
    <t>Venkovní vedení kabelová - metalické sítě Plněné, párované s ochr. vodičem, armované Al dráty TCEKPFLEZE 30 P 1,0 D</t>
  </si>
  <si>
    <t>2015843615</t>
  </si>
  <si>
    <t>56</t>
  </si>
  <si>
    <t>7590525232</t>
  </si>
  <si>
    <t>Montáž kabelu návěstního volně uloženého s jádrem 1 mm Cu TCEKEZE, TCEKFE, TCEKPFLEY, TCEKPFLEZE do 30 P</t>
  </si>
  <si>
    <t>-2048151279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</si>
  <si>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</si>
  <si>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57</t>
  </si>
  <si>
    <t>7590521554</t>
  </si>
  <si>
    <t>Venkovní vedení kabelová - metalické sítě Plněné, párované s ochr. vodičem TCEKPFLEY 48 P 1,0 D</t>
  </si>
  <si>
    <t>102287068</t>
  </si>
  <si>
    <t>58</t>
  </si>
  <si>
    <t>7590521559</t>
  </si>
  <si>
    <t>Venkovní vedení kabelová - metalické sítě Plněné, párované s ochr. vodičem TCEKPFLEY 61 P 1,0 D</t>
  </si>
  <si>
    <t>378231778</t>
  </si>
  <si>
    <t>59</t>
  </si>
  <si>
    <t>7590521629</t>
  </si>
  <si>
    <t>Venkovní vedení kabelová - metalické sítě Plněné, párované s ochr. vodičem, armované Al dráty TCEKPFLEZE 48 P 1,0 D</t>
  </si>
  <si>
    <t>-1424832580</t>
  </si>
  <si>
    <t>60</t>
  </si>
  <si>
    <t>7590521634</t>
  </si>
  <si>
    <t>Venkovní vedení kabelová - metalické sítě Plněné, párované s ochr. vodičem, armované Al dráty TCEKPFLEZE 61 P 1,0 D</t>
  </si>
  <si>
    <t>-1911269089</t>
  </si>
  <si>
    <t>61</t>
  </si>
  <si>
    <t>7590525233</t>
  </si>
  <si>
    <t>Montáž kabelu návěstního volně uloženého s jádrem 1 mm Cu TCEKEZE, TCEKFE, TCEKPFLEY, TCEKPFLEZE do 61 P</t>
  </si>
  <si>
    <t>-875857999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</si>
  <si>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</si>
  <si>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62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</si>
  <si>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</si>
  <si>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</si>
  <si>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330612699</t>
  </si>
  <si>
    <t>63</t>
  </si>
  <si>
    <t>7590525445</t>
  </si>
  <si>
    <t>Montáž spojky rovné pro plastové kabely párové Raychem XAGA s konektory UDW2 na 1 plášť bez pancíře do 10 žil</t>
  </si>
  <si>
    <t>-366321386</t>
  </si>
  <si>
    <t>Montáž spojky rovné pro plastové kabely párové Raychem XAGA s konektory UDW2 na 1 plášť bez pancíře do 10 žil - nasazení manžety, spojení žil, převlečení manžety, nahřátí pro její tepelné smrštění, uložení spojky v jámě</t>
  </si>
  <si>
    <t>64</t>
  </si>
  <si>
    <t>7590525446</t>
  </si>
  <si>
    <t>Montáž spojky rovné pro plastové kabely párové Raychem XAGA s konektory UDW2 na 1 plášť bez pancíře do 20 žil</t>
  </si>
  <si>
    <t>-1130436988</t>
  </si>
  <si>
    <t>Montáž spojky rovné pro plastové kabely párové Raychem XAGA s konektory UDW2 na 1 plášť bez pancíře do 20 žil - nasazení manžety, spojení žil, převlečení manžety, nahřátí pro její tepelné smrštění, uložení spojky v jámě</t>
  </si>
  <si>
    <t>65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</si>
  <si>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</si>
  <si>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</si>
  <si>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-75121855</t>
  </si>
  <si>
    <t>66</t>
  </si>
  <si>
    <t>7590525447</t>
  </si>
  <si>
    <t>Montáž spojky rovné pro plastové kabely párové Raychem XAGA s konektory UDW2 na 1 plášť bez pancíře do 32 žil</t>
  </si>
  <si>
    <t>1035403054</t>
  </si>
  <si>
    <t>Montáž spojky rovné pro plastové kabely párové Raychem XAGA s konektory UDW2 na 1 plášť bez pancíře do 32 žil - nasazení manžety, spojení žil, převlečení manžety, nahřátí pro její tepelné smrštění, uložení spojky v jámě</t>
  </si>
  <si>
    <t>67</t>
  </si>
  <si>
    <t>7590525448</t>
  </si>
  <si>
    <t>Montáž spojky rovné pro plastové kabely párové Raychem XAGA s konektory UDW2 na 1 plášť bez pancíře do 48 žil</t>
  </si>
  <si>
    <t>1488538708</t>
  </si>
  <si>
    <t>Montáž spojky rovné pro plastové kabely párové Raychem XAGA s konektory UDW2 na 1 plášť bez pancíře do 48 žil - nasazení manžety, spojení žil, převlečení manžety, nahřátí pro její tepelné smrštění, uložení spojky v jámě</t>
  </si>
  <si>
    <t>68</t>
  </si>
  <si>
    <t>7590525449</t>
  </si>
  <si>
    <t>Montáž spojky rovné pro plastové kabely párové Raychem XAGA s konektory UDW2 na 1 plášť bez pancíře do 60 žil</t>
  </si>
  <si>
    <t>-693585067</t>
  </si>
  <si>
    <t>Montáž spojky rovné pro plastové kabely párové Raychem XAGA s konektory UDW2 na 1 plášť bez pancíře do 60 žil - nasazení manžety, spojení žil, převlečení manžety, nahřátí pro její tepelné smrštění, uložení spojky v jámě</t>
  </si>
  <si>
    <t>69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</si>
  <si>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</si>
  <si>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</si>
  <si>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-1571487485</t>
  </si>
  <si>
    <t>70</t>
  </si>
  <si>
    <t>7590525450</t>
  </si>
  <si>
    <t>Montáž spojky rovné pro plastové kabely párové Raychem XAGA s konektory UDW2 na 1 plášť bez pancíře do 80 žil</t>
  </si>
  <si>
    <t>-423244737</t>
  </si>
  <si>
    <t>Montáž spojky rovné pro plastové kabely párové Raychem XAGA s konektory UDW2 na 1 plášť bez pancíře do 80 žil - nasazení manžety, spojení žil, převlečení manžety, nahřátí pro její tepelné smrštění, uložení spojky v jámě</t>
  </si>
  <si>
    <t>71</t>
  </si>
  <si>
    <t>7590525451</t>
  </si>
  <si>
    <t>Montáž spojky rovné pro plastové kabely párové Raychem XAGA s konektory UDW2 na 1 plášť bez pancíře do 100 žil</t>
  </si>
  <si>
    <t>1460895949</t>
  </si>
  <si>
    <t>Montáž spojky rovné pro plastové kabely párové Raychem XAGA s konektory UDW2 na 1 plášť bez pancíře do 100 žil - nasazení manžety, spojení žil, převlečení manžety, nahřátí pro její tepelné smrštění, uložení spojky v jámě</t>
  </si>
  <si>
    <t>72</t>
  </si>
  <si>
    <t>7590525452</t>
  </si>
  <si>
    <t>Montáž spojky rovné pro plastové kabely párové Raychem XAGA s konektory UDW2 na 1 plášť bez pancíře do 122 žil</t>
  </si>
  <si>
    <t>-549680892</t>
  </si>
  <si>
    <t>Montáž spojky rovné pro plastové kabely párové Raychem XAGA s konektory UDW2 na 1 plášť bez pancíře do 122 žil - nasazení manžety, spojení žil, převlečení manžety, nahřátí pro její tepelné smrštění, uložení spojky v jámě</t>
  </si>
  <si>
    <t>73</t>
  </si>
  <si>
    <t>7590525453</t>
  </si>
  <si>
    <t>Montáž spojky rovné pro plastové kabely párové Raychem XAGA s konektory UDW2 na 1 plášť bez pancíře do 140 žil</t>
  </si>
  <si>
    <t>-1048403071</t>
  </si>
  <si>
    <t>Montáž spojky rovné pro plastové kabely párové Raychem XAGA s konektory UDW2 na 1 plášť bez pancíře do 140 žil - nasazení manžety, spojení žil, převlečení manžety, nahřátí pro její tepelné smrštění, uložení spojky v jámě</t>
  </si>
  <si>
    <t>74</t>
  </si>
  <si>
    <t>7590541432</t>
  </si>
  <si>
    <t>Slaboproudé rozvody, kabely pro přívod a vnitřní instalaci Spojky metalických kabelů a příslušenství Teplem smrštitelná zesílená spojka pro netlakované kabely XAGA 500-43/8-150/EZE</t>
  </si>
  <si>
    <t>134922474</t>
  </si>
  <si>
    <t>75</t>
  </si>
  <si>
    <t>7590525478</t>
  </si>
  <si>
    <t>Montáž spojky rovné pro plastové kabely párové Raychem XAGA s konektory UDW2 2 plášť s pancířem do 10 žil</t>
  </si>
  <si>
    <t>1909564914</t>
  </si>
  <si>
    <t>Montáž spojky rovné pro plastové kabely párové Raychem XAGA s konektory UDW2 2 plášť s pancířem do 10 žil - nasazení manžety, spojení žil, převlečení manžety, nahřátí pro její tepelné smrštění, uložení spojky v jámě</t>
  </si>
  <si>
    <t>76</t>
  </si>
  <si>
    <t>7590525479</t>
  </si>
  <si>
    <t>Montáž spojky rovné pro plastové kabely párové Raychem XAGA s konektory UDW2 2 plášť s pancířem do 20 žil</t>
  </si>
  <si>
    <t>-452390837</t>
  </si>
  <si>
    <t>Montáž spojky rovné pro plastové kabely párové Raychem XAGA s konektory UDW2 2 plášť s pancířem do 20 žil - nasazení manžety, spojení žil, převlečení manžety, nahřátí pro její tepelné smrštění, uložení spojky v jámě</t>
  </si>
  <si>
    <t>77</t>
  </si>
  <si>
    <t>7590541442</t>
  </si>
  <si>
    <t>Slaboproudé rozvody, kabely pro přívod a vnitřní instalaci Spojky metalických kabelů a příslušenství Teplem smrštitelná zesílená spojka pro netlakované kabely XAGA 500-43/8-300/EZE</t>
  </si>
  <si>
    <t>-1870616665</t>
  </si>
  <si>
    <t>78</t>
  </si>
  <si>
    <t>7590525480</t>
  </si>
  <si>
    <t>Montáž spojky rovné pro plastové kabely párové Raychem XAGA s konektory UDW2 2 plášť s pancířem do 32 žil</t>
  </si>
  <si>
    <t>1393545447</t>
  </si>
  <si>
    <t>Montáž spojky rovné pro plastové kabely párové Raychem XAGA s konektory UDW2 2 plášť s pancířem do 32 žil - nasazení manžety, spojení žil, převlečení manžety, nahřátí pro její tepelné smrštění, uložení spojky v jámě</t>
  </si>
  <si>
    <t>79</t>
  </si>
  <si>
    <t>7590525481</t>
  </si>
  <si>
    <t>Montáž spojky rovné pro plastové kabely párové Raychem XAGA s konektory UDW2 2 plášť s pancířem do 48 žil</t>
  </si>
  <si>
    <t>856644024</t>
  </si>
  <si>
    <t>Montáž spojky rovné pro plastové kabely párové Raychem XAGA s konektory UDW2 2 plášť s pancířem do 48 žil - nasazení manžety, spojení žil, převlečení manžety, nahřátí pro její tepelné smrštění, uložení spojky v jámě</t>
  </si>
  <si>
    <t>80</t>
  </si>
  <si>
    <t>7590525482</t>
  </si>
  <si>
    <t>Montáž spojky rovné pro plastové kabely párové Raychem XAGA s konektory UDW2 2 plášť s pancířem do 60 žil</t>
  </si>
  <si>
    <t>-940858811</t>
  </si>
  <si>
    <t>Montáž spojky rovné pro plastové kabely párové Raychem XAGA s konektory UDW2 2 plášť s pancířem do 60 žil - nasazení manžety, spojení žil, převlečení manžety, nahřátí pro její tepelné smrštění, uložení spojky v jámě</t>
  </si>
  <si>
    <t>81</t>
  </si>
  <si>
    <t>7590541487</t>
  </si>
  <si>
    <t>Slaboproudé rozvody, kabely pro přívod a vnitřní instalaci Spojky metalických kabelů a příslušenství Teplem smrštitelná zesílená spojka pro netlakované kabely XAGA 500-100/25-500/EZE</t>
  </si>
  <si>
    <t>1475833201</t>
  </si>
  <si>
    <t>82</t>
  </si>
  <si>
    <t>7590525483</t>
  </si>
  <si>
    <t>Montáž spojky rovné pro plastové kabely párové Raychem XAGA s konektory UDW2 2 plášť s pancířem do 80 žil</t>
  </si>
  <si>
    <t>-1757469996</t>
  </si>
  <si>
    <t>Montáž spojky rovné pro plastové kabely párové Raychem XAGA s konektory UDW2 2 plášť s pancířem do 80 žil - nasazení manžety, spojení žil, převlečení manžety, nahřátí pro její tepelné smrštění, uložení spojky v jámě</t>
  </si>
  <si>
    <t>83</t>
  </si>
  <si>
    <t>7590525484</t>
  </si>
  <si>
    <t>Montáž spojky rovné pro plastové kabely párové Raychem XAGA s konektory UDW2 2 plášť s pancířem do 100 žil</t>
  </si>
  <si>
    <t>-1459000150</t>
  </si>
  <si>
    <t>Montáž spojky rovné pro plastové kabely párové Raychem XAGA s konektory UDW2 2 plášť s pancířem do 100 žil - nasazení manžety, spojení žil, převlečení manžety, nahřátí pro její tepelné smrštění, uložení spojky v jámě</t>
  </si>
  <si>
    <t>84</t>
  </si>
  <si>
    <t>7590525485</t>
  </si>
  <si>
    <t>Montáž spojky rovné pro plastové kabely párové Raychem XAGA s konektory UDW2 2 plášť s pancířem do 122 žil</t>
  </si>
  <si>
    <t>-1643631555</t>
  </si>
  <si>
    <t>Montáž spojky rovné pro plastové kabely párové Raychem XAGA s konektory UDW2 2 plášť s pancířem do 122 žil - nasazení manžety, spojení žil, převlečení manžety, nahřátí pro její tepelné smrštění, uložení spojky v jámě</t>
  </si>
  <si>
    <t>85</t>
  </si>
  <si>
    <t>7590525486</t>
  </si>
  <si>
    <t>Montáž spojky rovné pro plastové kabely párové Raychem XAGA s konektory UDW2 2 plášť s pancířem do 140 žil</t>
  </si>
  <si>
    <t>-2070032423</t>
  </si>
  <si>
    <t>Montáž spojky rovné pro plastové kabely párové Raychem XAGA s konektory UDW2 2 plášť s pancířem do 140 žil - nasazení manžety, spojení žil, převlečení manžety, nahřátí pro její tepelné smrštění, uložení spojky v jámě</t>
  </si>
  <si>
    <t>88</t>
  </si>
  <si>
    <t>7590525670</t>
  </si>
  <si>
    <t>Montáž ukončení celoplastového kabelu v závěru nebo rozvaděči se zářezovými svorkovnicemi zářezová technologie LSA do 10 čtyřek</t>
  </si>
  <si>
    <t>466658149</t>
  </si>
  <si>
    <t>87</t>
  </si>
  <si>
    <t>7590525671</t>
  </si>
  <si>
    <t>Montáž ukončení celoplastového kabelu v závěru nebo rozvaděči se zářezovými svorkovnicemi zářezová technologie LSA do 20 čtyřek</t>
  </si>
  <si>
    <t>-1315756636</t>
  </si>
  <si>
    <t>98</t>
  </si>
  <si>
    <t>7590525686</t>
  </si>
  <si>
    <t>Montáž ukončení celoplastového kabelu v závěru nebo rozvaděči se zářezovými svorkovnicemi bez pancíře do 10 žil</t>
  </si>
  <si>
    <t>491156974</t>
  </si>
  <si>
    <t>Montáž ukončení celoplastového kabelu v závěru nebo rozvaděči se zářezovými svorkovnicemi bez pancíře do 10 žil - odstranění pláště kabelu, vyformování, zaříznutí vodičů do svorkovnice, přezkoušení izolačního stavu kabelových žil</t>
  </si>
  <si>
    <t>99</t>
  </si>
  <si>
    <t>7590525687</t>
  </si>
  <si>
    <t>Montáž ukončení celoplastového kabelu v závěru nebo rozvaděči se zářezovými svorkovnicemi bez pancíře do 20 žil</t>
  </si>
  <si>
    <t>279892832</t>
  </si>
  <si>
    <t>Montáž ukončení celoplastového kabelu v závěru nebo rozvaděči se zářezovými svorkovnicemi bez pancíře do 20 žil - odstranění pláště kabelu, vyformování, zaříznutí vodičů do svorkovnice, přezkoušení izolačního stavu kabelových žil</t>
  </si>
  <si>
    <t>100</t>
  </si>
  <si>
    <t>7590525688</t>
  </si>
  <si>
    <t>Montáž ukončení celoplastového kabelu v závěru nebo rozvaděči se zářezovými svorkovnicemi bez pancíře do 40 žil</t>
  </si>
  <si>
    <t>-1290990956</t>
  </si>
  <si>
    <t>Montáž ukončení celoplastového kabelu v závěru nebo rozvaděči se zářezovými svorkovnicemi bez pancíře do 40 žil - odstranění pláště kabelu, vyformování, zaříznutí vodičů do svorkovnice, přezkoušení izolačního stavu kabelových žil</t>
  </si>
  <si>
    <t>101</t>
  </si>
  <si>
    <t>7590525689</t>
  </si>
  <si>
    <t>Montáž ukončení celoplastového kabelu v závěru nebo rozvaděči se zářezovými svorkovnicemi bez pancíře do 100 žil</t>
  </si>
  <si>
    <t>1566455652</t>
  </si>
  <si>
    <t>Montáž ukončení celoplastového kabelu v závěru nebo rozvaděči se zářezovými svorkovnicemi bez pancíře do 100 žil - odstranění pláště kabelu, vyformování, zaříznutí vodičů do svorkovnice, přezkoušení izolačního stavu kabelových žil</t>
  </si>
  <si>
    <t>89</t>
  </si>
  <si>
    <t>7590525710</t>
  </si>
  <si>
    <t>Montáž ukončení celoplastového kabelu v závěru nebo rozvaděči se svorkovnicemi Sv12 bez pancíře 3p</t>
  </si>
  <si>
    <t>-1290859644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</si>
  <si>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</si>
  <si>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90</t>
  </si>
  <si>
    <t>7590525711</t>
  </si>
  <si>
    <t>Montáž ukončení celoplastového kabelu v závěru nebo rozvaděči se svorkovnicemi Sv12 bez pancíře 4p</t>
  </si>
  <si>
    <t>911414215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</si>
  <si>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</si>
  <si>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91</t>
  </si>
  <si>
    <t>7590525712</t>
  </si>
  <si>
    <t>Montáž ukončení celoplastového kabelu v závěru nebo rozvaděči se svorkovnicemi Sv12 bez pancíře 7p</t>
  </si>
  <si>
    <t>1857885250</t>
  </si>
  <si>
    <t>Montáž ukončení celoplastového kabelu v závěru nebo rozvaděči se svorkovnicemi Sv12 bez pancíře 7p - odstranění pláště kabelu, odizolování konců vodičů, vyformování, přišroubování vodičů na svorkovnici, přezkoušení izolačního stavu kabelových žil</t>
  </si>
  <si>
    <t>92</t>
  </si>
  <si>
    <t>7590525713</t>
  </si>
  <si>
    <t>Montáž ukončení celoplastového kabelu v závěru nebo rozvaděči se svorkovnicemi Sv12 bez pancíře 12p</t>
  </si>
  <si>
    <t>468860353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</si>
  <si>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</si>
  <si>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93</t>
  </si>
  <si>
    <t>7590525714</t>
  </si>
  <si>
    <t>Montáž ukončení celoplastového kabelu v závěru nebo rozvaděči se svorkovnicemi Sv12 bez pancíře 16p</t>
  </si>
  <si>
    <t>1982163661</t>
  </si>
  <si>
    <t>Montáž ukončení celoplastového kabelu v závěru nebo rozvaděči se svorkovnicemi Sv12 bez pancíře 16p - odstranění pláště kabelu, odizolování konců vodičů, vyformování, přišroubování vodičů na svorkovnici, přezkoušení izolačního stavu kabelových žil</t>
  </si>
  <si>
    <t>94</t>
  </si>
  <si>
    <t>7590525715</t>
  </si>
  <si>
    <t>Montáž ukončení celoplastového kabelu v závěru nebo rozvaděči se svorkovnicemi Sv12 bez pancíře 24p</t>
  </si>
  <si>
    <t>-1573372461</t>
  </si>
  <si>
    <t>Montáž ukončení celoplastového kabelu v závěru nebo rozvaděči se svorkovnicemi Sv12 bez pancíře 24p - odstranění pláště kabelu, odizolování konců vodičů, vyformování, přišroubování vodičů na svorkovnici, přezkoušení izolačního stavu kabelových žil</t>
  </si>
  <si>
    <t>95</t>
  </si>
  <si>
    <t>7590525716</t>
  </si>
  <si>
    <t>Montáž ukončení celoplastového kabelu v závěru nebo rozvaděči se svorkovnicemi Sv12 bez pancíře 30p</t>
  </si>
  <si>
    <t>-1189827799</t>
  </si>
  <si>
    <t>Montáž ukončení celoplastového kabelu v závěru nebo rozvaděči se svorkovnicemi Sv12 bez pancíře 30p - odstranění pláště kabelu, odizolování konců vodičů, vyformování, přišroubování vodičů na svorkovnici, přezkoušení izolačního stavu kabelových žil</t>
  </si>
  <si>
    <t>96</t>
  </si>
  <si>
    <t>7590525717</t>
  </si>
  <si>
    <t>Montáž ukončení celoplastového kabelu v závěru nebo rozvaděči se svorkovnicemi Sv12 bez pancíře 48p</t>
  </si>
  <si>
    <t>588184329</t>
  </si>
  <si>
    <t>Montáž ukončení celoplastového kabelu v závěru nebo rozvaděči se svorkovnicemi Sv12 bez pancíře 48p - odstranění pláště kabelu, odizolování konců vodičů, vyformování, přišroubování vodičů na svorkovnici, přezkoušení izolačního stavu kabelových žil</t>
  </si>
  <si>
    <t>97</t>
  </si>
  <si>
    <t>7590525718</t>
  </si>
  <si>
    <t>Montáž ukončení celoplastového kabelu v závěru nebo rozvaděči se svorkovnicemi Sv12 bez pancíře 61p</t>
  </si>
  <si>
    <t>-815589746</t>
  </si>
  <si>
    <t>Montáž ukončení celoplastového kabelu v závěru nebo rozvaděči se svorkovnicemi Sv12 bez pancíře 61p - odstranění pláště kabelu, odizolování konců vodičů, vyformování, přišroubování vodičů na svorkovnici, přezkoušení izolačního stavu kabelových žil</t>
  </si>
  <si>
    <t>113</t>
  </si>
  <si>
    <t>7590555162</t>
  </si>
  <si>
    <t>Montáž forma pro kabely TCEKE, TCEKFY,TCEKY, TCEKEZE, TCEKEY na svorkovnici WAGO do 3 P 1,0</t>
  </si>
  <si>
    <t>-209736308</t>
  </si>
  <si>
    <t>Montáž forma pro kabely TCEKE, TCEKFY,TCEKY, TCEKEZE, TCEKEY na svorkovnici WAGO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</si>
  <si>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114</t>
  </si>
  <si>
    <t>7590555164</t>
  </si>
  <si>
    <t>Montáž forma pro kabely TCEKE, TCEKFY,TCEKY, TCEKEZE, TCEKEY na svorkovnici WAGO do 4 P 1,0</t>
  </si>
  <si>
    <t>2138293489</t>
  </si>
  <si>
    <t>Montáž forma pro kabely TCEKE, TCEKFY,TCEKY, TCEKEZE, TCEKEY na svorkovnici WAGO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</si>
  <si>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115</t>
  </si>
  <si>
    <t>7590555166</t>
  </si>
  <si>
    <t>Montáž forma pro kabely TCEKE, TCEKFY,TCEKY, TCEKEZE, TCEKEY na svorkovnici WAGO do 7 P 1,0</t>
  </si>
  <si>
    <t>-1161406841</t>
  </si>
  <si>
    <t>Montáž forma pro kabely TCEKE, TCEKFY,TCEKY, TCEKEZE, TCEKEY na svorkovnici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</si>
  <si>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116</t>
  </si>
  <si>
    <t>7590555168</t>
  </si>
  <si>
    <t>Montáž forma pro kabely TCEKE, TCEKFY,TCEKY, TCEKEZE, TCEKEY na svorkovnici WAGO do 12 P 1,0</t>
  </si>
  <si>
    <t>-1579599487</t>
  </si>
  <si>
    <t>Montáž forma pro kabely TCEKE, TCEKFY,TCEKY, TCEKEZE, TCEKEY na svorkovnici WAGO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</si>
  <si>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117</t>
  </si>
  <si>
    <t>7590555170</t>
  </si>
  <si>
    <t>Montáž forma pro kabely TCEKE, TCEKFY,TCEKY, TCEKEZE, TCEKEY na svorkovnici WAGO do 16 P 1,0</t>
  </si>
  <si>
    <t>1391085111</t>
  </si>
  <si>
    <t>Montáž forma pro kabely TCEKE, TCEKFY,TCEKY, TCEKEZE, TCEKEY na svorkovnici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</si>
  <si>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118</t>
  </si>
  <si>
    <t>7590555172</t>
  </si>
  <si>
    <t>Montáž forma pro kabely TCEKE, TCEKFY,TCEKY, TCEKEZE, TCEKEY na svorkovnici WAGO do 24 P 1,0</t>
  </si>
  <si>
    <t>1845386943</t>
  </si>
  <si>
    <t>Montáž forma pro kabely TCEKE, TCEKFY,TCEKY, TCEKEZE, TCEKEY na svorkovnici WAGO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</si>
  <si>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119</t>
  </si>
  <si>
    <t>7590555174</t>
  </si>
  <si>
    <t>Montáž forma pro kabely TCEKE, TCEKFY,TCEKY, TCEKEZE, TCEKEY na svorkovnici WAGO do 30 P 1,0</t>
  </si>
  <si>
    <t>1755256190</t>
  </si>
  <si>
    <t>Montáž forma pro kabely TCEKE, TCEKFY,TCEKY, TCEKEZE, TCEKEY na svorkovnici WAGO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</si>
  <si>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120</t>
  </si>
  <si>
    <t>7590555176</t>
  </si>
  <si>
    <t>Montáž forma pro kabely TCEKE, TCEKFY,TCEKY, TCEKEZE, TCEKEY na svorkovnici WAGO do 48 P 1,0</t>
  </si>
  <si>
    <t>802394207</t>
  </si>
  <si>
    <t>Montáž forma pro kabely TCEKE, TCEKFY,TCEKY, TCEKEZE, TCEKEY na svorkovnici WAGO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</si>
  <si>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121</t>
  </si>
  <si>
    <t>7590555178</t>
  </si>
  <si>
    <t>Montáž forma pro kabely TCEKE, TCEKFY,TCEKY, TCEKEZE, TCEKEY na svorkovnici WAGO do 61 P 1,0</t>
  </si>
  <si>
    <t>662630463</t>
  </si>
  <si>
    <t>Montáž forma pro kabely TCEKE, TCEKFY,TCEKY, TCEKEZE, TCEKEY na svorkovnici WAGO do 61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</si>
  <si>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123</t>
  </si>
  <si>
    <t>7590525767</t>
  </si>
  <si>
    <t>Úpravení konců kabelu k číslování jednostrannému</t>
  </si>
  <si>
    <t>-1403658309</t>
  </si>
  <si>
    <t>Úpravení konců kabelu k číslování jednostrannému - úprava konců kabelu k číslování, rozvrstvení kabelové duše podle poloh, odizolování žil k měření kontinuity, příprava prozváněcí soupravy, vyhledávání žiI podle vedoucí strany, vyvázání čtyřek a vyznačení pořadí žil</t>
  </si>
  <si>
    <t>165</t>
  </si>
  <si>
    <t>7590525790</t>
  </si>
  <si>
    <t>Montáž sady svorkovnic WAGO na DIN lištu</t>
  </si>
  <si>
    <t>485413551</t>
  </si>
  <si>
    <t>182</t>
  </si>
  <si>
    <t>7590527046</t>
  </si>
  <si>
    <t>Demontáž kabelu uloženého v roštu</t>
  </si>
  <si>
    <t>1173145894</t>
  </si>
  <si>
    <t>86</t>
  </si>
  <si>
    <t>7590527062</t>
  </si>
  <si>
    <t>Demontáž spojky kabelu bez pancíře</t>
  </si>
  <si>
    <t>-927151573</t>
  </si>
  <si>
    <t>166</t>
  </si>
  <si>
    <t>7590527150</t>
  </si>
  <si>
    <t>Demontáž sady svorkovnic WAGO na DIN lištu</t>
  </si>
  <si>
    <t>1758663539</t>
  </si>
  <si>
    <t>167</t>
  </si>
  <si>
    <t>7593311030</t>
  </si>
  <si>
    <t>Konstrukční díly Svorkovnice SV 6  (CV724805002M)</t>
  </si>
  <si>
    <t>844669874</t>
  </si>
  <si>
    <t>134</t>
  </si>
  <si>
    <t>7590545014</t>
  </si>
  <si>
    <t>Montáž vodiče sdělovacího izolovaného v trubce nebo liště</t>
  </si>
  <si>
    <t>1877532301</t>
  </si>
  <si>
    <t>Montáž vodiče sdělovacího izolovaného v trubce nebo liště - zatažení vodičů do trubek nebo lišt, úplná inslalace včetně manipulace s vodičem, prozvonění a označení, včetně pročištění trubky, otevření a zavření krabic. Bez zapojení</t>
  </si>
  <si>
    <t>141</t>
  </si>
  <si>
    <t>7593500020</t>
  </si>
  <si>
    <t>Trasy kabelového vedení Kabelové žlaby Žlab kabelový TK 2 19x23x100cm (HM0592120220000)</t>
  </si>
  <si>
    <t>-2030534088</t>
  </si>
  <si>
    <t>142</t>
  </si>
  <si>
    <t>7593500040</t>
  </si>
  <si>
    <t>Trasy kabelového vedení Kabelové žlaby Poklop kabel.žlabu TK 2 3x23x50cm (HM0592120820000)</t>
  </si>
  <si>
    <t>-1827974865</t>
  </si>
  <si>
    <t>697</t>
  </si>
  <si>
    <t>7593501060</t>
  </si>
  <si>
    <t>Trasy kabelového vedení Ohebná dvouplášťová korugovaná chránička KF 09040 průměr 40/32 mm</t>
  </si>
  <si>
    <t>1247435458</t>
  </si>
  <si>
    <t>135</t>
  </si>
  <si>
    <t>7593500860</t>
  </si>
  <si>
    <t>Trasy kabelového vedení Ohebná dvouplášťová korugovaná chránička 50/39 smotek</t>
  </si>
  <si>
    <t>1085470154</t>
  </si>
  <si>
    <t>136</t>
  </si>
  <si>
    <t>7593500940</t>
  </si>
  <si>
    <t>Trasy kabelového vedení Ohebná dvouplášťová korugovaná chránička 110/92 smotek</t>
  </si>
  <si>
    <t>1310883846</t>
  </si>
  <si>
    <t>666</t>
  </si>
  <si>
    <t>7593500955</t>
  </si>
  <si>
    <t>Trasy kabelového vedení Ohebná dvouplášťová korugovaná chránička 110/92 smotek - černá UV stabilní</t>
  </si>
  <si>
    <t>905409330</t>
  </si>
  <si>
    <t>137</t>
  </si>
  <si>
    <t>7593500960</t>
  </si>
  <si>
    <t>Trasy kabelového vedení Ohebná dvouplášťová korugovaná chránička 125/105 smotek</t>
  </si>
  <si>
    <t>-229456942</t>
  </si>
  <si>
    <t>138</t>
  </si>
  <si>
    <t>7590525125</t>
  </si>
  <si>
    <t>Montáž kabelu metalického zatažení do chráničky do 2 kg/m</t>
  </si>
  <si>
    <t>42825435</t>
  </si>
  <si>
    <t>139</t>
  </si>
  <si>
    <t>7590525126</t>
  </si>
  <si>
    <t>Montáž kabelu metalického zatažení do chráničky přes 2 do 4 kg/m</t>
  </si>
  <si>
    <t>512</t>
  </si>
  <si>
    <t>-1152748898</t>
  </si>
  <si>
    <t>704</t>
  </si>
  <si>
    <t>7590525127</t>
  </si>
  <si>
    <t>Montáž kabelu metalického zatažení do chráničky přes 4 do 6 kg/m</t>
  </si>
  <si>
    <t>1955680678</t>
  </si>
  <si>
    <t>705</t>
  </si>
  <si>
    <t>7590525128</t>
  </si>
  <si>
    <t>Montáž kabelu metalického zatažení do chráničky přes 6 do 9 kg/m</t>
  </si>
  <si>
    <t>-960233336</t>
  </si>
  <si>
    <t>688</t>
  </si>
  <si>
    <t>7593500595</t>
  </si>
  <si>
    <t>Trasy kabelového vedení Kabelové krycí desky a pásy Fólie výstražná modrá š. 20cm (HM0673909991020)</t>
  </si>
  <si>
    <t>1832367633</t>
  </si>
  <si>
    <t>687</t>
  </si>
  <si>
    <t>7593500600</t>
  </si>
  <si>
    <t>Trasy kabelového vedení Kabelové krycí desky a pásy Fólie výstražná modrá š. 34cm (HM0673909991034)</t>
  </si>
  <si>
    <t>803125317</t>
  </si>
  <si>
    <t>706</t>
  </si>
  <si>
    <t>7593505150</t>
  </si>
  <si>
    <t>Pokládka výstražné fólie do výkopu</t>
  </si>
  <si>
    <t>-1958672954</t>
  </si>
  <si>
    <t>689</t>
  </si>
  <si>
    <t>7593501125</t>
  </si>
  <si>
    <t>Trasy kabelového vedení Chráničky optického kabelu HDPE 6040 průměr 40/33 mm</t>
  </si>
  <si>
    <t>-1499925747</t>
  </si>
  <si>
    <t>690</t>
  </si>
  <si>
    <t>7593501130</t>
  </si>
  <si>
    <t>Trasy kabelového vedení Chráničky optického kabelu HDPE 6050 průměr 50/41 mm</t>
  </si>
  <si>
    <t>-1202631977</t>
  </si>
  <si>
    <t>691</t>
  </si>
  <si>
    <t>7593501143</t>
  </si>
  <si>
    <t>Trasy kabelového vedení Chráničky optického kabelu HDPE Koncová zátka Jackmoon 38-46 mm</t>
  </si>
  <si>
    <t>2038937522</t>
  </si>
  <si>
    <t>692</t>
  </si>
  <si>
    <t>7593501144</t>
  </si>
  <si>
    <t>Trasy kabelového vedení Chráničky optického kabelu HDPE Koncová zátka Jackmoon 46-60 mm</t>
  </si>
  <si>
    <t>1378641317</t>
  </si>
  <si>
    <t>693</t>
  </si>
  <si>
    <t>7593501195</t>
  </si>
  <si>
    <t>Trasy kabelového vedení Spojky šroubovací pro chráničky optického kabelu HDPE 5050 průměr 40 mm</t>
  </si>
  <si>
    <t>557954338</t>
  </si>
  <si>
    <t>694</t>
  </si>
  <si>
    <t>7593505202</t>
  </si>
  <si>
    <t>Uložení HDPE trubky pro optický kabel do výkopu bez zřízení lože a bez krytí</t>
  </si>
  <si>
    <t>-1740264571</t>
  </si>
  <si>
    <t>695</t>
  </si>
  <si>
    <t>7598035170</t>
  </si>
  <si>
    <t>Kontrola tlakutěsnosti HDPE trubky v úseku do 2 000 m</t>
  </si>
  <si>
    <t>-798113739</t>
  </si>
  <si>
    <t>696</t>
  </si>
  <si>
    <t>7593505220</t>
  </si>
  <si>
    <t>Montáž spojky Plasson na HDPE trubce rovné nebo redukční</t>
  </si>
  <si>
    <t>-567251044</t>
  </si>
  <si>
    <t>102</t>
  </si>
  <si>
    <t>7590555052</t>
  </si>
  <si>
    <t>Montáž formy pro kabel TCEKE, TCEKES do délky 0,5 m 5 XN</t>
  </si>
  <si>
    <t>-319397019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</si>
  <si>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</si>
  <si>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103</t>
  </si>
  <si>
    <t>7590555054</t>
  </si>
  <si>
    <t>Montáž formy pro kabel TCEKE, TCEKES do délky 0,5 m 10 XN</t>
  </si>
  <si>
    <t>-155931247</t>
  </si>
  <si>
    <t>Montáž formy pro kabel TCEKE, TCEKES do délky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</si>
  <si>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104</t>
  </si>
  <si>
    <t>7590555056</t>
  </si>
  <si>
    <t>Montáž formy pro kabel TCEKE, TCEKES do délky 0,5 m 15 XN</t>
  </si>
  <si>
    <t>1168032432</t>
  </si>
  <si>
    <t>Montáž formy pro kabel TCEKE, TCEKES do délky 0,5 m 15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</si>
  <si>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122</t>
  </si>
  <si>
    <t>7590555092</t>
  </si>
  <si>
    <t>Montáž formy pro kabel TCEKY, TCEKE pro vnitřní část RZZ pro vnitřní část RZZ na kabelu 6 p 1,0 na svorkovnici WAGO</t>
  </si>
  <si>
    <t>220195102</t>
  </si>
  <si>
    <t>Montáž formy pro kabel TCEKY, TCEKE pro vnitřní část RZZ pro vnitřní část RZZ na kabelu 6 p 1,0 na svorkovnici WAGO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</si>
  <si>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105</t>
  </si>
  <si>
    <t>7590555132</t>
  </si>
  <si>
    <t>Montáž forma pro kabely TCEKPFLE, TCEKPFLEY, TCEKPFLEZE, TCEKPFLEZY do 3 P 1,0</t>
  </si>
  <si>
    <t>1637050566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</si>
  <si>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</si>
  <si>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106</t>
  </si>
  <si>
    <t>7590555134</t>
  </si>
  <si>
    <t>Montáž forma pro kabely TCEKPFLE, TCEKPFLEY, TCEKPFLEZE, TCEKPFLEZY do 4 P 1,0</t>
  </si>
  <si>
    <t>1385199943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</si>
  <si>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</si>
  <si>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107</t>
  </si>
  <si>
    <t>7590555136</t>
  </si>
  <si>
    <t>Montáž forma pro kabely TCEKPFLE, TCEKPFLEY, TCEKPFLEZE, TCEKPFLEZY do 7 P 1,0</t>
  </si>
  <si>
    <t>-2058951933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</si>
  <si>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</si>
  <si>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108</t>
  </si>
  <si>
    <t>7590555138</t>
  </si>
  <si>
    <t>Montáž forma pro kabely TCEKPFLE, TCEKPFLEY, TCEKPFLEZE, TCEKPFLEZY do 12 P 1,0</t>
  </si>
  <si>
    <t>1555884856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</si>
  <si>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</si>
  <si>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109</t>
  </si>
  <si>
    <t>7590555140</t>
  </si>
  <si>
    <t>Montáž forma pro kabely TCEKPFLE, TCEKPFLEY, TCEKPFLEZE, TCEKPFLEZY do 16 P 1,0</t>
  </si>
  <si>
    <t>-1966118162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</si>
  <si>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</si>
  <si>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110</t>
  </si>
  <si>
    <t>7590555142</t>
  </si>
  <si>
    <t>Montáž forma pro kabely TCEKPFLE, TCEKPFLEY, TCEKPFLEZE, TCEKPFLEZY do 24 P 1,0</t>
  </si>
  <si>
    <t>2078092433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</si>
  <si>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</si>
  <si>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111</t>
  </si>
  <si>
    <t>7590555144</t>
  </si>
  <si>
    <t>Montáž forma pro kabely TCEKPFLE, TCEKPFLEY, TCEKPFLEZE, TCEKPFLEZY do 30 P 1,0</t>
  </si>
  <si>
    <t>-321188292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</si>
  <si>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</si>
  <si>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112</t>
  </si>
  <si>
    <t>7590555146</t>
  </si>
  <si>
    <t>Montáž forma pro kabely TCEKPFLE, TCEKPFLEY, TCEKPFLEZE, TCEKPFLEZY do 48 P 1,0</t>
  </si>
  <si>
    <t>-403603705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</si>
  <si>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</si>
  <si>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183</t>
  </si>
  <si>
    <t>7590555340</t>
  </si>
  <si>
    <t>Zhotovení vodní zábrany</t>
  </si>
  <si>
    <t>815398037</t>
  </si>
  <si>
    <t>168</t>
  </si>
  <si>
    <t>7590555392</t>
  </si>
  <si>
    <t>Montáž svorkovnice AŽD 6 dílná</t>
  </si>
  <si>
    <t>367139599</t>
  </si>
  <si>
    <t>169</t>
  </si>
  <si>
    <t>7593320384</t>
  </si>
  <si>
    <t>Prvky Svorkovnice SV-12 A svorník jednostranný (CV731169001)</t>
  </si>
  <si>
    <t>160353756</t>
  </si>
  <si>
    <t>170</t>
  </si>
  <si>
    <t>7593320387</t>
  </si>
  <si>
    <t>Prvky Svorkovnice SV-12 B svorník-špička (CV731169002)</t>
  </si>
  <si>
    <t>1414353840</t>
  </si>
  <si>
    <t>171</t>
  </si>
  <si>
    <t>7593320390</t>
  </si>
  <si>
    <t>Prvky Svorkovnice SV-12 C svorník-svorník (CV731169003)</t>
  </si>
  <si>
    <t>935002168</t>
  </si>
  <si>
    <t>172</t>
  </si>
  <si>
    <t>7590555394</t>
  </si>
  <si>
    <t>Montáž svorkovnice AŽD 12 dílná</t>
  </si>
  <si>
    <t>1443603789</t>
  </si>
  <si>
    <t>173</t>
  </si>
  <si>
    <t>7494010376</t>
  </si>
  <si>
    <t>Přístroje pro spínání a ovládání Svornice a pomocný materiál Svornice Svorka RSA  2,5 A řadová šedá</t>
  </si>
  <si>
    <t>-1805042042</t>
  </si>
  <si>
    <t>174</t>
  </si>
  <si>
    <t>7494010420</t>
  </si>
  <si>
    <t>Přístroje pro spínání a ovládání Svornice a pomocný materiál Svornice Svorka RSA 16 A řadová bílá</t>
  </si>
  <si>
    <t>1001668521</t>
  </si>
  <si>
    <t>175</t>
  </si>
  <si>
    <t>7590555402</t>
  </si>
  <si>
    <t>Montáž svorky řadové</t>
  </si>
  <si>
    <t>842069892</t>
  </si>
  <si>
    <t>146</t>
  </si>
  <si>
    <t>7594207050</t>
  </si>
  <si>
    <t>Demontáž stojánku kabelového KSL, KSLP</t>
  </si>
  <si>
    <t>-1929465315</t>
  </si>
  <si>
    <t>147</t>
  </si>
  <si>
    <t>7590140080</t>
  </si>
  <si>
    <t>Závěry Závěr kab. univerzální UPM 24 (CV736119001)</t>
  </si>
  <si>
    <t>-1492568182</t>
  </si>
  <si>
    <t>125</t>
  </si>
  <si>
    <t>7598015085</t>
  </si>
  <si>
    <t>Přeměření izolačního stavu kabelu úložného 10 žil</t>
  </si>
  <si>
    <t>-536855801</t>
  </si>
  <si>
    <t>126</t>
  </si>
  <si>
    <t>7598015090</t>
  </si>
  <si>
    <t>Přeměření izolačního stavu kabelu úložného 20 žil</t>
  </si>
  <si>
    <t>524029137</t>
  </si>
  <si>
    <t>127</t>
  </si>
  <si>
    <t>7598015095</t>
  </si>
  <si>
    <t>Přeměření izolačního stavu kabelu úložného 30 žil</t>
  </si>
  <si>
    <t>999643022</t>
  </si>
  <si>
    <t>128</t>
  </si>
  <si>
    <t>7598015100</t>
  </si>
  <si>
    <t>Přeměření izolačního stavu kabelu úložného 40 žil</t>
  </si>
  <si>
    <t>651223432</t>
  </si>
  <si>
    <t>129</t>
  </si>
  <si>
    <t>7598015105</t>
  </si>
  <si>
    <t>Přeměření izolačního stavu kabelu úložného 60 žil</t>
  </si>
  <si>
    <t>-166488225</t>
  </si>
  <si>
    <t>130</t>
  </si>
  <si>
    <t>7598015120</t>
  </si>
  <si>
    <t>Přeměření izolačního stavu kabelu úložného 140 žil</t>
  </si>
  <si>
    <t>927510408</t>
  </si>
  <si>
    <t>124</t>
  </si>
  <si>
    <t>7598015185</t>
  </si>
  <si>
    <t>Jednosměrné měření kabelu místního</t>
  </si>
  <si>
    <t>pár</t>
  </si>
  <si>
    <t>-880591085</t>
  </si>
  <si>
    <t>678</t>
  </si>
  <si>
    <t>7492756030</t>
  </si>
  <si>
    <t>Pomocné práce pro montáž kabelů vyhledání stávajících kabelů ( měření, sonda )</t>
  </si>
  <si>
    <t>1718745312</t>
  </si>
  <si>
    <t>Pomocné práce pro montáž kabelů vyhledání stávajících kabelů ( měření, sonda ) - v obvodu žel. stanice nebo na na trati včetně provedení sondy</t>
  </si>
  <si>
    <t>679</t>
  </si>
  <si>
    <t>7492756040</t>
  </si>
  <si>
    <t>Pomocné práce pro montáž kabelů zatažení kabelů do chráničky do 4 kg/m</t>
  </si>
  <si>
    <t>-1488804739</t>
  </si>
  <si>
    <t>680</t>
  </si>
  <si>
    <t>7492756042</t>
  </si>
  <si>
    <t>Pomocné práce pro montáž kabelů zatažení kabelů do chráničky nad 4 kg/m</t>
  </si>
  <si>
    <t>-124751017</t>
  </si>
  <si>
    <t>03</t>
  </si>
  <si>
    <t>Objekty zab. zař + opravy venkovních prvků + kolejové obvody + sděl. zař.</t>
  </si>
  <si>
    <t>355</t>
  </si>
  <si>
    <t>7497351590</t>
  </si>
  <si>
    <t>Montáž ukolejnění s průrazkou T, P, 2T, BP, DS, OK - 1 vodič</t>
  </si>
  <si>
    <t>1745756961</t>
  </si>
  <si>
    <t>356</t>
  </si>
  <si>
    <t>7497371625</t>
  </si>
  <si>
    <t>Demontáže zařízení trakčního vedení svodu ukolejnění konstrukcí a stožárů</t>
  </si>
  <si>
    <t>1344006841</t>
  </si>
  <si>
    <t>Demontáže zařízení trakčního vedení svodu ukolejnění konstrukcí a stožárů - demontáž stávajícího zařízení se všemi pomocnými doplňujícími úpravami</t>
  </si>
  <si>
    <t>357</t>
  </si>
  <si>
    <t>7590720570</t>
  </si>
  <si>
    <t>Součásti světelných návěstidel Trafo ST 3 R1  (HM0374215010000)</t>
  </si>
  <si>
    <t>1039616401</t>
  </si>
  <si>
    <t>358</t>
  </si>
  <si>
    <t>7590720580</t>
  </si>
  <si>
    <t>Součásti světelných návěstidel Transformátor ST4C  (HM0374215010003)</t>
  </si>
  <si>
    <t>165154787</t>
  </si>
  <si>
    <t>359</t>
  </si>
  <si>
    <t>7590720030</t>
  </si>
  <si>
    <t>Součásti světelných návěstidel Deska transformátoru ST3-R (CV012299001)</t>
  </si>
  <si>
    <t>1673018179</t>
  </si>
  <si>
    <t>360</t>
  </si>
  <si>
    <t>7590720510</t>
  </si>
  <si>
    <t>Součásti světelných návěstidel Žárovka BA 20D čirá 12V 20W, jednovláknová (HM0347260040000)</t>
  </si>
  <si>
    <t>1191703573</t>
  </si>
  <si>
    <t>361</t>
  </si>
  <si>
    <t>7590720425</t>
  </si>
  <si>
    <t>Součásti světelných návěstidel Základ svět.náv. T I Z 51x71x135cm (HM0592110090000)</t>
  </si>
  <si>
    <t>-815444750</t>
  </si>
  <si>
    <t>362</t>
  </si>
  <si>
    <t>7590720435</t>
  </si>
  <si>
    <t>Součásti světelných návěstidel Základ svět.náv. TIIIZ 53x73x170cm (HM0592110140000)</t>
  </si>
  <si>
    <t>-995584857</t>
  </si>
  <si>
    <t>184</t>
  </si>
  <si>
    <t>7590115005</t>
  </si>
  <si>
    <t>Montáž objektu rozměru do 2,5 x 3,6 m</t>
  </si>
  <si>
    <t>-485198996</t>
  </si>
  <si>
    <t>Montáž objektu rozměru do 2,5 x 3,6 m - usazení na základy, zatažení kabelů a zřízení kabelové rezervy, opravný nátěr. Neobsahuje výkop a zához jam</t>
  </si>
  <si>
    <t>186</t>
  </si>
  <si>
    <t>7590115020</t>
  </si>
  <si>
    <t>Montáž objektu nosného rámu se stříškou</t>
  </si>
  <si>
    <t>-837592593</t>
  </si>
  <si>
    <t>Montáž objektu nosného rámu se stříškou - usazení konstrukce na základy</t>
  </si>
  <si>
    <t>185</t>
  </si>
  <si>
    <t>7590115030</t>
  </si>
  <si>
    <t>Montáž objektu střechy sedlové nebo valbové rel. domku rozměru do 3x3 m</t>
  </si>
  <si>
    <t>-450386573</t>
  </si>
  <si>
    <t>187</t>
  </si>
  <si>
    <t>7590117020</t>
  </si>
  <si>
    <t>Demontáž objektu nosného rámu se stříškou</t>
  </si>
  <si>
    <t>313114200</t>
  </si>
  <si>
    <t>Demontáž objektu nosného rámu se stříškou - včetně odpojení zařízení od kabelových rozvodů</t>
  </si>
  <si>
    <t>188</t>
  </si>
  <si>
    <t>7590117030</t>
  </si>
  <si>
    <t>Demontáž objektu střechy sedlové nebo valbové rel. domku rozměru do 3x3 m</t>
  </si>
  <si>
    <t>1076360827</t>
  </si>
  <si>
    <t>Demontáž objektu střechy sedlové nebo valbové rel. domku rozměru do 3x3 m - včetně odpojení zařízení od kabelových rozvodů</t>
  </si>
  <si>
    <t>189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</si>
  <si>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</si>
  <si>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</si>
  <si>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1029338936</t>
  </si>
  <si>
    <t>190</t>
  </si>
  <si>
    <t>7590110400</t>
  </si>
  <si>
    <t>Domky, přístřešky Střecha sedlová  rel.domku - podle zvl. požadavků a předložené dokumentace 3x2 m</t>
  </si>
  <si>
    <t>1721609026</t>
  </si>
  <si>
    <t>191</t>
  </si>
  <si>
    <t>7590110610</t>
  </si>
  <si>
    <t>Domky, přístřešky Domky s integrovanou betonovou střechou vč. základní výbavy rozvaděče, osvětlení, dvou zásuvek, ventilátoru a topení 1,7 m x 1,7 m, výška 2,63 m</t>
  </si>
  <si>
    <t>1801925690</t>
  </si>
  <si>
    <t>192</t>
  </si>
  <si>
    <t>7590110614</t>
  </si>
  <si>
    <t>Domky s integrovanou betonovou střechou vč. základní výbavy rozvaděče, osvětlení, dvou zásuvek, ventilátoru a topení Základový fundament pro reléový domek (pro domek 1,7 m x 1,7 m jsou potřeba 3 ks, pro domek 1,7 m x 3 m jsou potřeba 4 ks)</t>
  </si>
  <si>
    <t>-288086304</t>
  </si>
  <si>
    <t>193</t>
  </si>
  <si>
    <t>7590110700</t>
  </si>
  <si>
    <t>Domky, přístřešky Okapy a děšťové svody - pro rel. domek podle zvl. požadavků a  předložené dokumentace 3x2 m</t>
  </si>
  <si>
    <t>-452352796</t>
  </si>
  <si>
    <t>194</t>
  </si>
  <si>
    <t>7590123010</t>
  </si>
  <si>
    <t>Repase skříně PSK, SKP, SPP, s výměnou střechy</t>
  </si>
  <si>
    <t>-315571743</t>
  </si>
  <si>
    <t>Repase skříně PSK, SKP, SPP, s výměnou střechy - očištění, výměna zkorodovaných částí nosného rámu, vyvaření rámu, nátěr, výměna střechy</t>
  </si>
  <si>
    <t>195</t>
  </si>
  <si>
    <t>7590125015</t>
  </si>
  <si>
    <t>Montáž skříně napájecí</t>
  </si>
  <si>
    <t>-653791069</t>
  </si>
  <si>
    <t>Montáž skříně napájecí - usazení na základy, zatažení kabelů a zřízení kabelové rezervy, opravný nátěr. Neobsahuje výkop a zához jam</t>
  </si>
  <si>
    <t>196</t>
  </si>
  <si>
    <t>7590125025</t>
  </si>
  <si>
    <t>Montáž skříně ŠM</t>
  </si>
  <si>
    <t>1281517598</t>
  </si>
  <si>
    <t>Montáž skříně ŠM - postavení na základy, zatažení kabelů bez zhotovení a zapojení kabelových forem</t>
  </si>
  <si>
    <t>197</t>
  </si>
  <si>
    <t>7590125030</t>
  </si>
  <si>
    <t>Montáž skříně PSK, SKP, SPP</t>
  </si>
  <si>
    <t>562369322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</si>
  <si>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</si>
  <si>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199</t>
  </si>
  <si>
    <t>7590125045</t>
  </si>
  <si>
    <t>Montáž skříně KS I</t>
  </si>
  <si>
    <t>-926665331</t>
  </si>
  <si>
    <t>Montáž skříně KS I - úplná montáž skříně, upevnění na stěnu pomocí hmoždinek, vystrojení skříně vnitřním vybavením, připojení uzemnění. Bez montáže kabelových závěrů, rozvodných pásků</t>
  </si>
  <si>
    <t>200</t>
  </si>
  <si>
    <t>7590125050</t>
  </si>
  <si>
    <t>Montáž skříně KS II</t>
  </si>
  <si>
    <t>-1133208474</t>
  </si>
  <si>
    <t>Montáž skříně KS II - úplná montáž skříně, upevnění na stěnu pomocí hmoždinek, vystrojení skříně vnitřním vybavením, připojení uzemnění. Bez montáže kabelových závěrů, rozvodných pásků</t>
  </si>
  <si>
    <t>201</t>
  </si>
  <si>
    <t>7590125055</t>
  </si>
  <si>
    <t>Montáž skříně KS III</t>
  </si>
  <si>
    <t>697283822</t>
  </si>
  <si>
    <t>Montáž skříně KS III - úplná montáž skříně, upevnění na stěnu pomocí hmoždinek, vystrojení skříně vnitřním vybavením, připojení uzemnění. Bez montáže kabelových závěrů, rozvodných pásků</t>
  </si>
  <si>
    <t>202</t>
  </si>
  <si>
    <t>7590120140</t>
  </si>
  <si>
    <t>Skříně Skříňka přejezdového zařízení inovovaná (HM0404134120002)</t>
  </si>
  <si>
    <t>762797011</t>
  </si>
  <si>
    <t>203</t>
  </si>
  <si>
    <t>7590120150</t>
  </si>
  <si>
    <t>Skříně Skříňka pro venk.ovl.PZ  (HM0404134130000)</t>
  </si>
  <si>
    <t>2061545200</t>
  </si>
  <si>
    <t>204</t>
  </si>
  <si>
    <t>7590120160</t>
  </si>
  <si>
    <t>Skříně Skříňka ovl. pro PZZ-RE  (CV723089004)</t>
  </si>
  <si>
    <t>1101517624</t>
  </si>
  <si>
    <t>205</t>
  </si>
  <si>
    <t>7590120175</t>
  </si>
  <si>
    <t>Skříně Skříň přístroj.pro přejezdy sp 133/313.1.12 (HM0354399998281)</t>
  </si>
  <si>
    <t>-301014768</t>
  </si>
  <si>
    <t>206</t>
  </si>
  <si>
    <t>7590125057</t>
  </si>
  <si>
    <t>Montáž skříně společné přístrojové pro přejezdy</t>
  </si>
  <si>
    <t>-2116952776</t>
  </si>
  <si>
    <t>Montáž skříně společné přístrojové pro přejezdy - usazení skříně a zatažení kabelů bez zhotovení a zapojení kabelových forem. Bez kabelových příchytek</t>
  </si>
  <si>
    <t>207</t>
  </si>
  <si>
    <t>7590120120</t>
  </si>
  <si>
    <t>Skříně Základ betonový PSK  (HM0592111090000)</t>
  </si>
  <si>
    <t>-603905338</t>
  </si>
  <si>
    <t>208</t>
  </si>
  <si>
    <t>7590120122</t>
  </si>
  <si>
    <t>Skříně Skříň přístrojová PSK 3 (bez rámu) (CV726409004)</t>
  </si>
  <si>
    <t>1221553342</t>
  </si>
  <si>
    <t>209</t>
  </si>
  <si>
    <t>7590120090</t>
  </si>
  <si>
    <t>Skříně Skříň kabelová pomocná SKP 76 svorkovnice WAGO (CV490449013)</t>
  </si>
  <si>
    <t>1965347315</t>
  </si>
  <si>
    <t>210</t>
  </si>
  <si>
    <t>7590140100</t>
  </si>
  <si>
    <t>Závěry Skříň kolejová TJA plastová (CV736599001)</t>
  </si>
  <si>
    <t>80097138</t>
  </si>
  <si>
    <t>198</t>
  </si>
  <si>
    <t>7590127025</t>
  </si>
  <si>
    <t>Demontáž skříně ŠM, PSK, SKP, SPP, KS</t>
  </si>
  <si>
    <t>285114665</t>
  </si>
  <si>
    <t>Demontáž skříně ŠM, PSK, SKP, SPP, KS - včetně odpojení zařízení od kabelových rozvodů</t>
  </si>
  <si>
    <t>452</t>
  </si>
  <si>
    <t>7590305010</t>
  </si>
  <si>
    <t>Montáž pomocného stavědla</t>
  </si>
  <si>
    <t>355031047</t>
  </si>
  <si>
    <t>Montáž pomocného stavědla - včetně zatažení kabelů bez zhotovení a zapojení kabelových forem</t>
  </si>
  <si>
    <t>453</t>
  </si>
  <si>
    <t>7590307010</t>
  </si>
  <si>
    <t>Demontáž pomocného stavědla</t>
  </si>
  <si>
    <t>334109286</t>
  </si>
  <si>
    <t>Demontáž pomocného stavědla - včetně odpojení zařízení od kabelových rozvodů</t>
  </si>
  <si>
    <t>340</t>
  </si>
  <si>
    <t>7590595030</t>
  </si>
  <si>
    <t>Montáž napájecího rozvodu na krakorci nebo lávce s 1 návěstidlem</t>
  </si>
  <si>
    <t>-1884297359</t>
  </si>
  <si>
    <t>Montáž napájecího rozvodu na krakorci nebo lávce s 1 návěstidlem - demontáž a montáž zábradlí, ochranné sítě, podlahových plechů a další potřebné úpravy. Montáž a nátěr trubkového rozvodu včetně protažení vodičů od návěstidel do kabelové skříně. Bez dodání vodičů</t>
  </si>
  <si>
    <t>341</t>
  </si>
  <si>
    <t>7590595032</t>
  </si>
  <si>
    <t>Montáž napájecího rozvodu na krakorci nebo lávce se 2 návěstidly</t>
  </si>
  <si>
    <t>1496787165</t>
  </si>
  <si>
    <t>Montáž napájecího rozvodu na krakorci nebo lávce se 2 návěstidly - demontáž a montáž zábradlí, ochranné sítě, podlahových plechů a další potřebné úpravy. Montáž a nátěr trubkového rozvodu včetně protažení vodičů od návěstidel do kabelové skříně. Bez dodání vodičů</t>
  </si>
  <si>
    <t>342</t>
  </si>
  <si>
    <t>7590597030</t>
  </si>
  <si>
    <t>Demontáž napájecího rozvodu na krakorci nebo lávce s 1 návěstidlem</t>
  </si>
  <si>
    <t>1320795668</t>
  </si>
  <si>
    <t>Demontáž napájecího rozvodu na krakorci nebo lávce s 1 návěstidlem - demontáž a montáž zábradlí, ochranné sítě, podlahových plechů a další potřebné úpravy, demontáž trubkového rozvodu včetně vodičů od návěstidel do kabelové skříně</t>
  </si>
  <si>
    <t>343</t>
  </si>
  <si>
    <t>7590597032</t>
  </si>
  <si>
    <t>Demontáž napájecího rozvodu na krakorci nebo lávce se 2 návěstidly</t>
  </si>
  <si>
    <t>-1155304331</t>
  </si>
  <si>
    <t>Demontáž napájecího rozvodu na krakorci nebo lávce se 2 návěstidly - demontáž a montáž zábradlí, ochranné sítě, podlahových plechů a další potřebné úpravy, demontáž trubkového rozvodu včetně vodičů od návěstidel do kabelové skříně</t>
  </si>
  <si>
    <t>344</t>
  </si>
  <si>
    <t>7590713009</t>
  </si>
  <si>
    <t>Repase světelného návěstidla demontáž a montáž návěstidla jednostranného se 2 svítilnami</t>
  </si>
  <si>
    <t>93997587</t>
  </si>
  <si>
    <t>Repase světelného návěstidla demontáž a montáž návěstidla jednostranného se 2 svítilnami - s náhradou plastových dílů, bez ukončení a zapojení zemního kabelu</t>
  </si>
  <si>
    <t>345</t>
  </si>
  <si>
    <t>7590713010</t>
  </si>
  <si>
    <t>Repase světelného návěstidla demontáž a montáž návěstidla jednostranného se 3 svítilnami</t>
  </si>
  <si>
    <t>-1778826684</t>
  </si>
  <si>
    <t>Repase světelného návěstidla demontáž a montáž návěstidla jednostranného se 3 svítilnami - s náhradou plastových dílů, bez ukončení a zapojení zemního kabelu</t>
  </si>
  <si>
    <t>346</t>
  </si>
  <si>
    <t>7590713011</t>
  </si>
  <si>
    <t>Repase světelného návěstidla demontáž a montáž návěstidla jednostranného se 4 svítilnami</t>
  </si>
  <si>
    <t>1912266703</t>
  </si>
  <si>
    <t>Repase světelného návěstidla demontáž a montáž návěstidla jednostranného se 4 svítilnami - s náhradou plastových dílů, bez ukončení a zapojení zemního kabelu</t>
  </si>
  <si>
    <t>349</t>
  </si>
  <si>
    <t>7590713012</t>
  </si>
  <si>
    <t>Repase světelného návěstidla demontáž a montáž návěstidla oboustranného se 3 svítilnami</t>
  </si>
  <si>
    <t>703499418</t>
  </si>
  <si>
    <t>Repase světelného návěstidla demontáž a montáž návěstidla oboustranného se 3 svítilnami - s náhradou plastových dílů, bez ukončení a zapojení zemního kabelu</t>
  </si>
  <si>
    <t>347</t>
  </si>
  <si>
    <t>7590713013</t>
  </si>
  <si>
    <t>Repase světelného návěstidla demontáž a montáž návěstidla jednostranného se 5 svítilnami</t>
  </si>
  <si>
    <t>-241267467</t>
  </si>
  <si>
    <t>Repase světelného návěstidla demontáž a montáž návěstidla jednostranného se 5 svítilnami - s náhradou plastových dílů, bez ukončení a zapojení zemního kabelu</t>
  </si>
  <si>
    <t>350</t>
  </si>
  <si>
    <t>7590713014</t>
  </si>
  <si>
    <t>Repase světelného návěstidla demontáž a montáž návěstidla krakorcového se 3 svítilnami</t>
  </si>
  <si>
    <t>-663581156</t>
  </si>
  <si>
    <t>Repase světelného návěstidla demontáž a montáž návěstidla krakorcového se 3 svítilnami - s náhradou plastových dílů, bez ukončení a zapojení zemního kabelu</t>
  </si>
  <si>
    <t>348</t>
  </si>
  <si>
    <t>7590713015</t>
  </si>
  <si>
    <t>Repase světelného návěstidla demontáž a montáž návěstidla jednostranného se 6 svítilnami</t>
  </si>
  <si>
    <t>-1130414295</t>
  </si>
  <si>
    <t>Repase světelného návěstidla demontáž a montáž návěstidla jednostranného se 6 svítilnami - s náhradou plastových dílů, bez ukončení a zapojení zemního kabelu</t>
  </si>
  <si>
    <t>351</t>
  </si>
  <si>
    <t>7590713022</t>
  </si>
  <si>
    <t>Repase světelného návěstidla demontáž a montáž návěstidla trpasličího na plastový základ ZTN se 2 svítilnami</t>
  </si>
  <si>
    <t>680316674</t>
  </si>
  <si>
    <t>Repase světelného návěstidla demontáž a montáž návěstidla trpasličího na plastový základ ZTN se 2 svítilnami - s náhradou plastových dílů, bez ukončení a zapojení zemního kabelu</t>
  </si>
  <si>
    <t>275</t>
  </si>
  <si>
    <t>7590715030</t>
  </si>
  <si>
    <t>Montáž světelného návěstidla jednostranného stožárového s 1 svítilnou</t>
  </si>
  <si>
    <t>506347824</t>
  </si>
  <si>
    <t>Montáž světelného návěstidla jednostranného stožárového s 1 svítilnou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</si>
  <si>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276</t>
  </si>
  <si>
    <t>7590715032</t>
  </si>
  <si>
    <t>Montáž světelného návěstidla jednostranného stožárového se 2 svítilnami</t>
  </si>
  <si>
    <t>1861028087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</si>
  <si>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</si>
  <si>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277</t>
  </si>
  <si>
    <t>7590715034</t>
  </si>
  <si>
    <t>Montáž světelného návěstidla jednostranného stožárového se 3 svítilnami</t>
  </si>
  <si>
    <t>1239119877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</si>
  <si>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</si>
  <si>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278</t>
  </si>
  <si>
    <t>7590715036</t>
  </si>
  <si>
    <t>Montáž světelného návěstidla jednostranného stožárového se 4 svítilnami</t>
  </si>
  <si>
    <t>450041886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</si>
  <si>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</si>
  <si>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279</t>
  </si>
  <si>
    <t>7590715038</t>
  </si>
  <si>
    <t>Montáž světelného návěstidla jednostranného stožárového se 4 svítilnami a ukazatelem rychlosti</t>
  </si>
  <si>
    <t>2044730009</t>
  </si>
  <si>
    <t>Montáž světelného návěstidla jednostranného stožárového se 4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</si>
  <si>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280</t>
  </si>
  <si>
    <t>7590715042</t>
  </si>
  <si>
    <t>Montáž světelného návěstidla jednostranného stožárového s 5 svítilnami</t>
  </si>
  <si>
    <t>2063019183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</si>
  <si>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</si>
  <si>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281</t>
  </si>
  <si>
    <t>7590715044</t>
  </si>
  <si>
    <t>Montáž světelného návěstidla jednostranného stožárového s 5 svítilnami a ukazatelem rychlosti</t>
  </si>
  <si>
    <t>753583919</t>
  </si>
  <si>
    <t>Montáž světelného návěstidla jednostranného stožárového s 5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</si>
  <si>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282</t>
  </si>
  <si>
    <t>7590715048</t>
  </si>
  <si>
    <t>Montáž světelného návěstidla jednostranného stožárového se 6 svítilnami</t>
  </si>
  <si>
    <t>1973163442</t>
  </si>
  <si>
    <t>Montáž světelného návěstidla jednostranného stožárového se 6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</si>
  <si>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283</t>
  </si>
  <si>
    <t>7590715050</t>
  </si>
  <si>
    <t>Montáž světelného návěstidla jednostranného stožárového se 6 svítilnami a ukazatelem rychlosti</t>
  </si>
  <si>
    <t>-1000818352</t>
  </si>
  <si>
    <t>Montáž světelného návěstidla jednostranného stožárového se 6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</si>
  <si>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284</t>
  </si>
  <si>
    <t>7590715060</t>
  </si>
  <si>
    <t>Montáž světelného návěstidla oboustranného stožárového se 3 svítilnami</t>
  </si>
  <si>
    <t>1161577505</t>
  </si>
  <si>
    <t>Montáž světelného návěstidla oboustranného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</si>
  <si>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285</t>
  </si>
  <si>
    <t>7590715070</t>
  </si>
  <si>
    <t>Montáž světelného návěstidla krakorcového s 1 svítilnou</t>
  </si>
  <si>
    <t>479792166</t>
  </si>
  <si>
    <t>Montáž světelného návěstidla krakorcového s 1 svítilnou - sestavení kompletního návěstidla, montáž návěstidla na konstrukci krakorce nebo lávky, protažení vodičů (bez jejich dodáni) stožárem návěstidla, zapojení ve svítilnách a v kabelové skříni, nasměrování, montáž obdélníkové tabulky a zneplatnění návěstidla, nátěr. Bez označení návěstidla označovacími štítky, bez montáže trubkového rozvodu a kabelové skříně</t>
  </si>
  <si>
    <t>286</t>
  </si>
  <si>
    <t>7590715072</t>
  </si>
  <si>
    <t>Montáž světelného návěstidla krakorcového se 2 svítilnami</t>
  </si>
  <si>
    <t>-1167075203</t>
  </si>
  <si>
    <t>Montáž světelného návěstidla krakorcového se 2 svítilnami - sestavení kompletního návěstidla, montáž návěstidla na konstrukci krakorce nebo lávky, protažení vodičů (bez jejich dodáni) stožárem návěstidla, zapojení ve svítilnách a v kabelové skříni, nasměrování, montáž obdélníkové tabulky a zneplatnění návěstidla, nátěr. Bez označení návěstidla označovacími štítky, bez montáže trubkového rozvodu a kabelové skříně</t>
  </si>
  <si>
    <t>287</t>
  </si>
  <si>
    <t>7590715074</t>
  </si>
  <si>
    <t>Montáž světelného návěstidla krakorcového se 3 svítilnami</t>
  </si>
  <si>
    <t>37565942</t>
  </si>
  <si>
    <t>Montáž světelného návěstidla krakorcového se 3 svítilnami - sestavení kompletního návěstidla, montáž návěstidla na konstrukci krakorce nebo lávky, protažení vodičů (bez jejich dodáni) stožárem návěstidla, zapojení ve svítilnách a v kabelové skříni, nasměrování, montáž obdélníkové tabulky a zneplatnění návěstidla, nátěr. Bez označení návěstidla označovacími štítky, bez montáže trubkového rozvodu a kabelové skříně</t>
  </si>
  <si>
    <t>288</t>
  </si>
  <si>
    <t>7590715076</t>
  </si>
  <si>
    <t>Montáž světelného návěstidla krakorcového se 4 svítilnami</t>
  </si>
  <si>
    <t>-1474470245</t>
  </si>
  <si>
    <t>Montáž světelného návěstidla krakorcového se 4 svítilnami - sestavení kompletního návěstidla, montáž návěstidla na konstrukci krakorce nebo lávky, protažení vodičů (bez jejich dodáni) stožárem návěstidla, zapojení ve svítilnách a v kabelové skříni, nasměrování, montáž obdélníkové tabulky a zneplatnění návěstidla, nátěr. Bez označení návěstidla označovacími štítky, bez montáže trubkového rozvodu a kabelové skříně</t>
  </si>
  <si>
    <t>289</t>
  </si>
  <si>
    <t>7590715078</t>
  </si>
  <si>
    <t>Montáž světelného návěstidla krakorcového se 4 svítilnami a ukazatelem rychlosti</t>
  </si>
  <si>
    <t>-64255046</t>
  </si>
  <si>
    <t>Montáž světelného návěstidla krakorcového se 4 svítilnami a ukazatelem rychlosti - sestavení kompletního návěstidla, montáž návěstidla na konstrukci krakorce nebo lávky, protažení vodičů (bez jejich dodáni) stožárem návěstidla, zapojení ve svítilnách a v kabelové skříni, nasměrování, montáž obdélníkové tabulky a zneplatnění návěstidla, nátěr. Bez označení návěstidla označovacími štítky, bez montáže trubkového rozvodu a kabelové skříně</t>
  </si>
  <si>
    <t>290</t>
  </si>
  <si>
    <t>7590715082</t>
  </si>
  <si>
    <t>Montáž světelného návěstidla krakorcového se 5 svítilnami</t>
  </si>
  <si>
    <t>-785064673</t>
  </si>
  <si>
    <t>Montáž světelného návěstidla krakorcového se 5 svítilnami - sestavení kompletního návěstidla, montáž návěstidla na konstrukci krakorce nebo lávky, protažení vodičů (bez jejich dodáni) stožárem návěstidla, zapojení ve svítilnách a v kabelové skříni, nasměrování, montáž obdélníkové tabulky a zneplatnění návěstidla, nátěr. Bez označení návěstidla označovacími štítky, bez montáže trubkového rozvodu a kabelové skříně</t>
  </si>
  <si>
    <t>291</t>
  </si>
  <si>
    <t>7590715084</t>
  </si>
  <si>
    <t>Montáž světelného návěstidla krakorcového s 5 svítilnami a ukazatelem rychlosti</t>
  </si>
  <si>
    <t>-2027694665</t>
  </si>
  <si>
    <t>Montáž světelného návěstidla krakorcového s 5 svítilnami a ukazatelem rychlosti - sestavení kompletního návěstidla, montáž návěstidla na konstrukci krakorce nebo lávky, protažení vodičů (bez jejich dodáni) stožárem návěstidla, zapojení ve svítilnách a v kabelové skříni, nasměrování, montáž obdélníkové tabulky a zneplatnění návěstidla, nátěr. Bez označení návěstidla označovacími štítky, bez montáže trubkového rozvodu a kabelové skříně</t>
  </si>
  <si>
    <t>292</t>
  </si>
  <si>
    <t>7590715088</t>
  </si>
  <si>
    <t>Montáž světelného návěstidla krakorcového se 6 svítilnami</t>
  </si>
  <si>
    <t>-178537208</t>
  </si>
  <si>
    <t>Montáž světelného návěstidla krakorcového se 6 svítilnami - sestavení kompletního návěstidla, montáž návěstidla na konstrukci krakorce nebo lávky, protažení vodičů (bez jejich dodáni) stožárem návěstidla, zapojení ve svítilnách a v kabelové skříni, nasměrování, montáž obdélníkové tabulky a zneplatnění návěstidla, nátěr. Bez označení návěstidla označovacími štítky, bez montáže trubkového rozvodu a kabelové skříně</t>
  </si>
  <si>
    <t>293</t>
  </si>
  <si>
    <t>7590715090</t>
  </si>
  <si>
    <t>Montáž světelného návěstidla krakorcového se 6 svítilnami a ukazatelem rychlosti</t>
  </si>
  <si>
    <t>1491765041</t>
  </si>
  <si>
    <t>Montáž světelného návěstidla krakorcového se 6 svítilnami a ukazatelem rychlosti - sestavení kompletního návěstidla, montáž návěstidla na konstrukci krakorce nebo lávky, protažení vodičů (bez jejich dodáni) stožárem návěstidla, zapojení ve svítilnách a v kabelové skříni, nasměrování, montáž obdélníkové tabulky a zneplatnění návěstidla, nátěr. Bez označení návěstidla označovacími štítky, bez montáže trubkového rozvodu a kabelové skříně</t>
  </si>
  <si>
    <t>294</t>
  </si>
  <si>
    <t>7590715120</t>
  </si>
  <si>
    <t>Montáž světelného návěstidla trpasličího na betonový základ s 1 svítilnou</t>
  </si>
  <si>
    <t>1522205153</t>
  </si>
  <si>
    <t>Montáž světelného návěstidla trpasličího na betonový základ s 1 svítilnou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</si>
  <si>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295</t>
  </si>
  <si>
    <t>7590715122</t>
  </si>
  <si>
    <t>Montáž světelného návěstidla trpasličího na betonový základ se 2 svítilnami</t>
  </si>
  <si>
    <t>335967686</t>
  </si>
  <si>
    <t>Montáž světelného návěstidla trpasličího na betonový základ se 2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</si>
  <si>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296</t>
  </si>
  <si>
    <t>7590715124</t>
  </si>
  <si>
    <t>Montáž světelného návěstidla trpasličího na betonový základ se 3 svítilnami</t>
  </si>
  <si>
    <t>-1844143478</t>
  </si>
  <si>
    <t>Montáž světelného návěstidla trpasličího na betonový základ se 3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</si>
  <si>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297</t>
  </si>
  <si>
    <t>7590715126</t>
  </si>
  <si>
    <t>Montáž světelného návěstidla trpasličího na betonový základ se 4 svítilnami</t>
  </si>
  <si>
    <t>887367507</t>
  </si>
  <si>
    <t>Montáž světelného návěstidla trpasličího na betonový základ se 4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</si>
  <si>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298</t>
  </si>
  <si>
    <t>7590715128</t>
  </si>
  <si>
    <t>Montáž světelného návěstidla trpasličího na betonový základ s 5 svítilnami</t>
  </si>
  <si>
    <t>-1267648313</t>
  </si>
  <si>
    <t>Montáž světelného návěstidla trpasličího na betonový základ s 5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</si>
  <si>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299</t>
  </si>
  <si>
    <t>7590715140</t>
  </si>
  <si>
    <t>Montáž světelného návěstidla trpasličího na plastový základ ZTN s 1 svítilnou</t>
  </si>
  <si>
    <t>-1792536600</t>
  </si>
  <si>
    <t>Montáž světelného návěstidla trpasličího na plastový základ ZTN s 1 svítilnou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</si>
  <si>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300</t>
  </si>
  <si>
    <t>7590715141</t>
  </si>
  <si>
    <t>Montáž světelného návěstidla trpasličího na plastový základ ZTN se 2 svítilnami</t>
  </si>
  <si>
    <t>-435831938</t>
  </si>
  <si>
    <t>Montáž světelného návěstidla trpasličího na plastový základ ZTN se 2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</si>
  <si>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301</t>
  </si>
  <si>
    <t>7590715142</t>
  </si>
  <si>
    <t>Montáž světelného návěstidla trpasličího na plastový základ ZTN se 4 svítilnami</t>
  </si>
  <si>
    <t>612190113</t>
  </si>
  <si>
    <t>Montáž světelného návěstidla trpasličího na plastový základ ZTN se 4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</si>
  <si>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302</t>
  </si>
  <si>
    <t>7590715144</t>
  </si>
  <si>
    <t>Montáž světelného návěstidla trpasličího na plastový základ ZTN s 5 svítilnami</t>
  </si>
  <si>
    <t>-1776590327</t>
  </si>
  <si>
    <t>Montáž světelného návěstidla trpasličího na plastový základ ZTN s 5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</si>
  <si>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303</t>
  </si>
  <si>
    <t>7590715170</t>
  </si>
  <si>
    <t>Montáž světelného návěstidla samovratné výhybky</t>
  </si>
  <si>
    <t>-250958570</t>
  </si>
  <si>
    <t>Montáž světelného návěstidla samovratné výhybky - sestavení kompletního návěstidla bez označení štítky, postavení návěstidla na základ nebo do výkopu, montáž transformátoru do skříně nebo návěstní svítilny, propojení se svorkovnicemi a svítilnami včetně dodání vodičů, montáž obdélníkové tabulky, nasměrování návěstidla, nátěr. Bez ukončení a zapojení zemního kabelu</t>
  </si>
  <si>
    <t>304</t>
  </si>
  <si>
    <t>7590717030</t>
  </si>
  <si>
    <t>Demontáž světelného návěstidla jednostranného stožárového s 1 svítilnou</t>
  </si>
  <si>
    <t>-212584249</t>
  </si>
  <si>
    <t>Demontáž světelného návěstidla jednostranného stožárového s 1 svítilnou - bez bourání (demontáže) základu</t>
  </si>
  <si>
    <t>305</t>
  </si>
  <si>
    <t>7590717032</t>
  </si>
  <si>
    <t>Demontáž světelného návěstidla jednostranného stožárového se 2 svítilnami</t>
  </si>
  <si>
    <t>358921904</t>
  </si>
  <si>
    <t>Demontáž světelného návěstidla jednostranného stožárového se 2 svítilnami - bez bourání (demontáže) základu</t>
  </si>
  <si>
    <t>306</t>
  </si>
  <si>
    <t>7590717034</t>
  </si>
  <si>
    <t>Demontáž světelného návěstidla jednostranného stožárového se 3 svítilnami</t>
  </si>
  <si>
    <t>1246926820</t>
  </si>
  <si>
    <t>Demontáž světelného návěstidla jednostranného stožárového se 3 svítilnami - bez bourání (demontáže) základu</t>
  </si>
  <si>
    <t>307</t>
  </si>
  <si>
    <t>7590717036</t>
  </si>
  <si>
    <t>Demontáž světelného návěstidla jednostranného stožárového se 4 svítilnami</t>
  </si>
  <si>
    <t>313610944</t>
  </si>
  <si>
    <t>Demontáž světelného návěstidla jednostranného stožárového se 4 svítilnami - bez bourání (demontáže) základu</t>
  </si>
  <si>
    <t>308</t>
  </si>
  <si>
    <t>7590717038</t>
  </si>
  <si>
    <t>Demontáž světelného návěstidla jednostranného stožárového se 4 svítilnami a ukazatelem rychlosti</t>
  </si>
  <si>
    <t>1851929102</t>
  </si>
  <si>
    <t>Demontáž světelného návěstidla jednostranného stožárového se 4 svítilnami a ukazatelem rychlosti - bez bourání (demontáže) základu</t>
  </si>
  <si>
    <t>309</t>
  </si>
  <si>
    <t>7590717042</t>
  </si>
  <si>
    <t>Demontáž světelného návěstidla jednostranného stožárového s 5 svítilnami</t>
  </si>
  <si>
    <t>-881490290</t>
  </si>
  <si>
    <t>Demontáž světelného návěstidla jednostranného stožárového s 5 svítilnami - bez bourání (demontáže) základu</t>
  </si>
  <si>
    <t>310</t>
  </si>
  <si>
    <t>7590717044</t>
  </si>
  <si>
    <t>Demontáž světelného návěstidla jednostranného stožárového s 5 svítilnami a ukazatelem rychlosti</t>
  </si>
  <si>
    <t>-396499526</t>
  </si>
  <si>
    <t>Demontáž světelného návěstidla jednostranného stožárového s 5 svítilnami a ukazatelem rychlosti - bez bourání (demontáže) základu</t>
  </si>
  <si>
    <t>311</t>
  </si>
  <si>
    <t>7590717048</t>
  </si>
  <si>
    <t>Demontáž světelného návěstidla jednostranného stožárového se 6 svítilnami</t>
  </si>
  <si>
    <t>-1917404848</t>
  </si>
  <si>
    <t>Demontáž světelného návěstidla jednostranného stožárového se 6 svítilnami - bez bourání (demontáže) základu</t>
  </si>
  <si>
    <t>312</t>
  </si>
  <si>
    <t>7590717050</t>
  </si>
  <si>
    <t>Demontáž světelného návěstidla jednostranného stožárového se 6 svítilnami a ukazatelem rychlosti</t>
  </si>
  <si>
    <t>1142968103</t>
  </si>
  <si>
    <t>Demontáž světelného návěstidla jednostranného stožárového se 6 svítilnami a ukazatelem rychlosti - bez bourání (demontáže) základu</t>
  </si>
  <si>
    <t>313</t>
  </si>
  <si>
    <t>7590717060</t>
  </si>
  <si>
    <t>Demontáž světelného návěstidla oboustranného stožárového se 3 svítilnami</t>
  </si>
  <si>
    <t>-1542075417</t>
  </si>
  <si>
    <t>Demontáž světelného návěstidla oboustranného stožárového se 3 svítilnami - bez bourání (demontáže) základu</t>
  </si>
  <si>
    <t>314</t>
  </si>
  <si>
    <t>7590717070</t>
  </si>
  <si>
    <t>Demontáž světelného návěstidla krakorcového s 1 svítilnou</t>
  </si>
  <si>
    <t>-1404883985</t>
  </si>
  <si>
    <t>315</t>
  </si>
  <si>
    <t>7590717072</t>
  </si>
  <si>
    <t>Demontáž světelného návěstidla krakorcového se 2 svítilnami</t>
  </si>
  <si>
    <t>86173461</t>
  </si>
  <si>
    <t>316</t>
  </si>
  <si>
    <t>7590717074</t>
  </si>
  <si>
    <t>Demontáž světelného návěstidla krakorcového se 3 svítilnami</t>
  </si>
  <si>
    <t>1368565885</t>
  </si>
  <si>
    <t>317</t>
  </si>
  <si>
    <t>7590717076</t>
  </si>
  <si>
    <t>Demontáž světelného návěstidla krakorcového se 4 svítilnami</t>
  </si>
  <si>
    <t>-2116825504</t>
  </si>
  <si>
    <t>318</t>
  </si>
  <si>
    <t>7590717078</t>
  </si>
  <si>
    <t>Demontáž světelného návěstidla krakorcového se 4 svítilnami a ukazatelem rychlosti</t>
  </si>
  <si>
    <t>809247497</t>
  </si>
  <si>
    <t>319</t>
  </si>
  <si>
    <t>7590717082</t>
  </si>
  <si>
    <t>Demontáž světelného návěstidla krakorcového se 5 svítilnami</t>
  </si>
  <si>
    <t>1223999013</t>
  </si>
  <si>
    <t>320</t>
  </si>
  <si>
    <t>7590717084</t>
  </si>
  <si>
    <t>Demontáž světelného návěstidla krakorcového s 5 svítilnami a ukazatelem rychlosti</t>
  </si>
  <si>
    <t>516317087</t>
  </si>
  <si>
    <t>321</t>
  </si>
  <si>
    <t>7590717088</t>
  </si>
  <si>
    <t>Demontáž světelného návěstidla krakorcového se 6 svítilnami</t>
  </si>
  <si>
    <t>-1744294850</t>
  </si>
  <si>
    <t>322</t>
  </si>
  <si>
    <t>7590717090</t>
  </si>
  <si>
    <t>Demontáž světelného návěstidla krakorcového se 6 svítilnami a ukazatelem rychlosti</t>
  </si>
  <si>
    <t>-1950931260</t>
  </si>
  <si>
    <t>323</t>
  </si>
  <si>
    <t>7590717120</t>
  </si>
  <si>
    <t>Demontáž světelného návěstidla trpasličího z betonového základu s 1 svítilnou</t>
  </si>
  <si>
    <t>-218250541</t>
  </si>
  <si>
    <t>Demontáž světelného návěstidla trpasličího z betonového základu s 1 svítilnou - bez bourání (demontáže) základu</t>
  </si>
  <si>
    <t>324</t>
  </si>
  <si>
    <t>7590717122</t>
  </si>
  <si>
    <t>Demontáž světelného návěstidla trpasličího z betonového základu se 2 svítilnami</t>
  </si>
  <si>
    <t>-1255706281</t>
  </si>
  <si>
    <t>Demontáž světelného návěstidla trpasličího z betonového základu se 2 svítilnami - bez bourání (demontáže) základu</t>
  </si>
  <si>
    <t>325</t>
  </si>
  <si>
    <t>7590717124</t>
  </si>
  <si>
    <t>Demontáž světelného návěstidla trpasličího z betonového základu se 3 svítilnami</t>
  </si>
  <si>
    <t>-1056734009</t>
  </si>
  <si>
    <t>Demontáž světelného návěstidla trpasličího z betonového základu se 3 svítilnami - bez bourání (demontáže) základu</t>
  </si>
  <si>
    <t>326</t>
  </si>
  <si>
    <t>7590717126</t>
  </si>
  <si>
    <t>Demontáž světelného návěstidla trpasličího z betonového základu se 4 svítilnami</t>
  </si>
  <si>
    <t>-1213851381</t>
  </si>
  <si>
    <t>Demontáž světelného návěstidla trpasličího z betonového základu se 4 svítilnami - bez bourání (demontáže) základu</t>
  </si>
  <si>
    <t>327</t>
  </si>
  <si>
    <t>7590717128</t>
  </si>
  <si>
    <t>Demontáž světelného návěstidla trpasličího z betonového základu s 5 svítilnami</t>
  </si>
  <si>
    <t>514845425</t>
  </si>
  <si>
    <t>Demontáž světelného návěstidla trpasličího z betonového základu s 5 svítilnami - bez bourání (demontáže) základu</t>
  </si>
  <si>
    <t>328</t>
  </si>
  <si>
    <t>7590717140</t>
  </si>
  <si>
    <t>Demontáž světelného návěstidla trpasličího z plastového základu ZTN s 1 svítilnou</t>
  </si>
  <si>
    <t>-1054450613</t>
  </si>
  <si>
    <t>Demontáž světelného návěstidla trpasličího z plastového základu ZTN s 1 svítilnou - bez bourání (demontáže) základu</t>
  </si>
  <si>
    <t>329</t>
  </si>
  <si>
    <t>7590717141</t>
  </si>
  <si>
    <t>Demontáž světelného návěstidla trpasličího z plastového základu ZTN se 2 svítilnami</t>
  </si>
  <si>
    <t>601471370</t>
  </si>
  <si>
    <t>Demontáž světelného návěstidla trpasličího z plastového základu ZTN se 2 svítilnami - bez bourání (demontáže) základu</t>
  </si>
  <si>
    <t>330</t>
  </si>
  <si>
    <t>7590717142</t>
  </si>
  <si>
    <t>Demontáž světelného návěstidla trpasličího z plastového základu ZTN se 4 svítilnami</t>
  </si>
  <si>
    <t>909462433</t>
  </si>
  <si>
    <t>Demontáž světelného návěstidla trpasličího z plastového základu ZTN se 4 svítilnami - bez bourání (demontáže) základu</t>
  </si>
  <si>
    <t>331</t>
  </si>
  <si>
    <t>7590717144</t>
  </si>
  <si>
    <t>Demontáž světelného návěstidla trpasličího z plastového základu ZTN s 5 svítilnami</t>
  </si>
  <si>
    <t>1870293330</t>
  </si>
  <si>
    <t>Demontáž světelného návěstidla trpasličího z plastového základu ZTN s 5 svítilnami - bez bourání (demontáže) základu</t>
  </si>
  <si>
    <t>332</t>
  </si>
  <si>
    <t>7590717170</t>
  </si>
  <si>
    <t>Demontáž světelného návěstidla samovratné výhybky</t>
  </si>
  <si>
    <t>926429165</t>
  </si>
  <si>
    <t>352</t>
  </si>
  <si>
    <t>7590725018</t>
  </si>
  <si>
    <t>Montáž doplňujících součástí ke světelnému návěstidlu desky transformátoru</t>
  </si>
  <si>
    <t>-1121610188</t>
  </si>
  <si>
    <t>353</t>
  </si>
  <si>
    <t>7590725020</t>
  </si>
  <si>
    <t>Montáž doplňujících součástí ke světelnému návěstidlu návěstního transformátoru</t>
  </si>
  <si>
    <t>-2085079568</t>
  </si>
  <si>
    <t>333</t>
  </si>
  <si>
    <t>7590725040</t>
  </si>
  <si>
    <t>Montáž doplňujících součástí ke světelnému návěstidlu označovacího pásu velkého</t>
  </si>
  <si>
    <t>-1621782818</t>
  </si>
  <si>
    <t>334</t>
  </si>
  <si>
    <t>7590725042</t>
  </si>
  <si>
    <t>Montáž doplňujících součástí ke světelnému návěstidlu označovacího pásu malého</t>
  </si>
  <si>
    <t>-40903296</t>
  </si>
  <si>
    <t>335</t>
  </si>
  <si>
    <t>7590725046</t>
  </si>
  <si>
    <t>Montáž doplňujících součástí ke světelnému návěstidlu označovacího štítku</t>
  </si>
  <si>
    <t>1453951782</t>
  </si>
  <si>
    <t>336</t>
  </si>
  <si>
    <t>7590725058</t>
  </si>
  <si>
    <t>Montáž doplňujících součástí ke světelnému návěstidlu upozorňovadla na návěstidlo</t>
  </si>
  <si>
    <t>-1604956192</t>
  </si>
  <si>
    <t>354</t>
  </si>
  <si>
    <t>7590725070</t>
  </si>
  <si>
    <t>Zatmelení skříně návěstního transformátoru</t>
  </si>
  <si>
    <t>1728028021</t>
  </si>
  <si>
    <t>211</t>
  </si>
  <si>
    <t>7590725140</t>
  </si>
  <si>
    <t>Situování stožáru návěstidla nebo výstražníku přejezdového zařízení</t>
  </si>
  <si>
    <t>777210678</t>
  </si>
  <si>
    <t>338</t>
  </si>
  <si>
    <t>7590727046</t>
  </si>
  <si>
    <t>Demontáž součástí ke světelnému návěstidlu označovacího štítku</t>
  </si>
  <si>
    <t>-2098173848</t>
  </si>
  <si>
    <t>337</t>
  </si>
  <si>
    <t>7590727058</t>
  </si>
  <si>
    <t>Demontáž součástí ke světelnému návěstidlu upozorňovadla na návěstidlo</t>
  </si>
  <si>
    <t>-257681423</t>
  </si>
  <si>
    <t>364</t>
  </si>
  <si>
    <t>7590915010</t>
  </si>
  <si>
    <t>Montáž výkolejky bez návěstního tělesa se zámkem jednoduchým</t>
  </si>
  <si>
    <t>-1200816503</t>
  </si>
  <si>
    <t>Montáž výkolejky bez návěstního tělesa se zámkem jednoduchým - položení na dřevěné pražce, označení a vyvrtání otvorů, položení a přišroubování na paty kolejnice, přišroubování dosedacího úhelníku, vyzkoušení, úprava typu klíče, očíslování výkolejky, nátěr</t>
  </si>
  <si>
    <t>365</t>
  </si>
  <si>
    <t>7590915012</t>
  </si>
  <si>
    <t>Montáž výkolejky bez návěstního tělesa se zámkem kontrolním</t>
  </si>
  <si>
    <t>1461957204</t>
  </si>
  <si>
    <t>Montáž výkolejky bez návěstního tělesa se zámkem kontrolním - položení na dřevěné pražce, označení a vyvrtání otvorů, položení a přišroubování na paty kolejnice, přišroubování dosedacího úhelníku, vyzkoušení, úprava typu klíče, očíslování výkolejky, nátěr</t>
  </si>
  <si>
    <t>366</t>
  </si>
  <si>
    <t>7590915020</t>
  </si>
  <si>
    <t>Montáž výkolejky s návěstním tělesem se zámkem jednoduchým</t>
  </si>
  <si>
    <t>1775655929</t>
  </si>
  <si>
    <t>Montáž výkolejky s návěstním tělesem se zámkem jednoduchým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</si>
  <si>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367</t>
  </si>
  <si>
    <t>7590915022</t>
  </si>
  <si>
    <t>Montáž výkolejky s návěstním tělesem se zámkem kontrolním</t>
  </si>
  <si>
    <t>413797460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</si>
  <si>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</si>
  <si>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363</t>
  </si>
  <si>
    <t>7590915032</t>
  </si>
  <si>
    <t>Montáž výkolejky ústřední stavěné s návěstním tělesem s přestavníkem elektromotorickým</t>
  </si>
  <si>
    <t>1363375735</t>
  </si>
  <si>
    <t>Montáž výkolejky ústřední stavěné s návěstním tělesem s přestavníkem elektromotorickým - připevnění upevňovací soupravy přestavníku, výkolejky a její montáž včetně návěstního tělesa, připevnění přestavníku na upevňovací soupravu, namontování spojovací tyče, zatažení kabelu s kabelovou formou do kabelového závěru, mechanické přezkoušení chodu, nátěr. Bez zemních prací</t>
  </si>
  <si>
    <t>368</t>
  </si>
  <si>
    <t>7590915042</t>
  </si>
  <si>
    <t>Montáž výkolejky ústřední stavěné bez návěstního tělesa s přestavníkem elektromotorickým</t>
  </si>
  <si>
    <t>-621953824</t>
  </si>
  <si>
    <t>Montáž výkolejky ústřední stavěné bez návěstního tělesa s přestavníkem elektromotorickým - připevnění upevňovací soupravy přestavníku, výkolejky a její montáž, připevnění přestavníku na upevňovací soupravu, zatažení kabelu s kabelovou formou do kabelového závěru, mechanické přezkoušení chodu, nátěr. Bez zemních prací</t>
  </si>
  <si>
    <t>369</t>
  </si>
  <si>
    <t>7590917010</t>
  </si>
  <si>
    <t>Demontáž výkolejky bez návěstního tělesa se zámkem jednoduchým</t>
  </si>
  <si>
    <t>1998586884</t>
  </si>
  <si>
    <t>370</t>
  </si>
  <si>
    <t>7590917012</t>
  </si>
  <si>
    <t>Demontáž výkolejky bez návěstního tělesa se zámkem kontrolním</t>
  </si>
  <si>
    <t>-1996381315</t>
  </si>
  <si>
    <t>371</t>
  </si>
  <si>
    <t>7590917020</t>
  </si>
  <si>
    <t>Demontáž výkolejky s návěstním tělesem se zámkem jednoduchým</t>
  </si>
  <si>
    <t>87583232</t>
  </si>
  <si>
    <t>372</t>
  </si>
  <si>
    <t>7590917022</t>
  </si>
  <si>
    <t>Demontáž výkolejky s návěstním tělesem se zámkem kontrolním</t>
  </si>
  <si>
    <t>-1238953491</t>
  </si>
  <si>
    <t>373</t>
  </si>
  <si>
    <t>7590917032</t>
  </si>
  <si>
    <t>Demontáž výkolejky ústřední stavěné s návěstním tělesem a s přestavníkem elektromotorickým</t>
  </si>
  <si>
    <t>1476063639</t>
  </si>
  <si>
    <t>374</t>
  </si>
  <si>
    <t>7590917042</t>
  </si>
  <si>
    <t>Demontáž výkolejky ústřední stavěné bez návěstního tělesa s přestavníkem elektromotorickým</t>
  </si>
  <si>
    <t>-27187380</t>
  </si>
  <si>
    <t>375</t>
  </si>
  <si>
    <t>7591015010</t>
  </si>
  <si>
    <t>Montáž elektromotorického přestavníku na výkolejce s upevněním na pražci</t>
  </si>
  <si>
    <t>1114721857</t>
  </si>
  <si>
    <t>Montáž elektromotorického přestavníku na výkolejce s upevněním na pražci - připevnění přestavníku pomocí připevňovací soupravy a zatažení kabelu s kabelovou formou do kabelového závěru, mechanické přezkoušení chodu, opravný nátěr. Bez zemních prací</t>
  </si>
  <si>
    <t>376</t>
  </si>
  <si>
    <t>7591015012</t>
  </si>
  <si>
    <t>Montáž elektromotorického přestavníku na výkolejce s upevněním na koleji</t>
  </si>
  <si>
    <t>909091957</t>
  </si>
  <si>
    <t>Montáž elektromotorického přestavníku na výkolejce s upevněním na koleji - připevnění přestavníku pomocí připevňovací soupravy a zatažení kabelu s kabelovou formou do kabelového závěru, mechanické přezkoušení chodu, opravný nátěr. Bez zemních prací</t>
  </si>
  <si>
    <t>377</t>
  </si>
  <si>
    <t>7591015034</t>
  </si>
  <si>
    <t>Montáž elektromotorického přestavníku na výhybce s kontrolou jazyků s upevněním kloubovým na koleji</t>
  </si>
  <si>
    <t>-1033657039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</si>
  <si>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</si>
  <si>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378</t>
  </si>
  <si>
    <t>7591015044</t>
  </si>
  <si>
    <t>Montáž elektromotorického přestavníku na výhybce bez kontroly jazyků  s upevněním kloubovým na koleji</t>
  </si>
  <si>
    <t>-776204104</t>
  </si>
  <si>
    <t>Montáž elektromotorického přestavníku na výhybce bez kontroly jazyků  s upevněním kloubovým na koleji - připevnění přestavníku pomocí připevňovací soupravy a zatažení kabelu s kabelovou formou do kabelového závěru, mechanické přezkoušení chodu, opravný nátěr. Bez zemních prací</t>
  </si>
  <si>
    <t>379</t>
  </si>
  <si>
    <t>7591015060</t>
  </si>
  <si>
    <t>Připojení elektromotorického přestavníku na výhybku bez kontroly jazyků</t>
  </si>
  <si>
    <t>-1913208762</t>
  </si>
  <si>
    <t>Připojení elektromotorického přestavníku na výhybku bez kontroly jazyků - připojení a seřízení přestavníkové spojnice, montáž a seřízení kontrolního ústrojí</t>
  </si>
  <si>
    <t>380</t>
  </si>
  <si>
    <t>7591015062</t>
  </si>
  <si>
    <t>Připojení elektromotorického přestavníku na výhybku s kontrolou jazyků</t>
  </si>
  <si>
    <t>-797906194</t>
  </si>
  <si>
    <t>Připojení elektromotorického přestavníku na výhybku s kontrolou jazyků - připojení a seřízení přestavníkové spojnice, montáž a seřízení kontrolního ústrojí</t>
  </si>
  <si>
    <t>381</t>
  </si>
  <si>
    <t>7591015064</t>
  </si>
  <si>
    <t>Připojení elektromotorického přestavníku na výkolejku</t>
  </si>
  <si>
    <t>-704248117</t>
  </si>
  <si>
    <t>Připojení elektromotorického přestavníku na výkolejku - připojení a seřízení přestavníkové spojnice, montáž a seřízení kontrolního ústrojí</t>
  </si>
  <si>
    <t>382</t>
  </si>
  <si>
    <t>7591017010</t>
  </si>
  <si>
    <t>Demontáž elektromotorického přestavníku z výkolejky</t>
  </si>
  <si>
    <t>-304923597</t>
  </si>
  <si>
    <t>383</t>
  </si>
  <si>
    <t>7591017030</t>
  </si>
  <si>
    <t>Demontáž elektromotorického přestavníku z výhybky s kontrolou jazyků</t>
  </si>
  <si>
    <t>-1971266908</t>
  </si>
  <si>
    <t>384</t>
  </si>
  <si>
    <t>7591017040</t>
  </si>
  <si>
    <t>Demontáž elektromotorického přestavníku z výhybky bez kontroly jazyků</t>
  </si>
  <si>
    <t>741427289</t>
  </si>
  <si>
    <t>385</t>
  </si>
  <si>
    <t>7591080035</t>
  </si>
  <si>
    <t>Ostatní náhradní díly EP600 Deska kontaktová sestavená levá (CV201115521)</t>
  </si>
  <si>
    <t>-1540382146</t>
  </si>
  <si>
    <t>386</t>
  </si>
  <si>
    <t>7591080040</t>
  </si>
  <si>
    <t>Ostatní náhradní díly EP600 Deska kontaktová sestavená pravá (CV201115529)</t>
  </si>
  <si>
    <t>1051451014</t>
  </si>
  <si>
    <t>387</t>
  </si>
  <si>
    <t>7591080050</t>
  </si>
  <si>
    <t>Ostatní náhradní díly EP600 Deska vodící úplná 150mm (CV201135003)</t>
  </si>
  <si>
    <t>-1093849218</t>
  </si>
  <si>
    <t>388</t>
  </si>
  <si>
    <t>7591080055</t>
  </si>
  <si>
    <t>Ostatní náhradní díly EP600 Deska vodící úplná 235mm (CV201115012)</t>
  </si>
  <si>
    <t>1622588232</t>
  </si>
  <si>
    <t>389</t>
  </si>
  <si>
    <t>7591080100</t>
  </si>
  <si>
    <t>Ostatní náhradní díly EP600 Forma kabelová  (CV200525002)</t>
  </si>
  <si>
    <t>1611944254</t>
  </si>
  <si>
    <t>390</t>
  </si>
  <si>
    <t>7591080105</t>
  </si>
  <si>
    <t>Ostatní náhradní díly EP600 Forma kabelová  (CV200625003)</t>
  </si>
  <si>
    <t>-1699811553</t>
  </si>
  <si>
    <t>391</t>
  </si>
  <si>
    <t>7591080110</t>
  </si>
  <si>
    <t>Ostatní náhradní díly EP600 Forma kabelová  (CV201115533)</t>
  </si>
  <si>
    <t>-1090759412</t>
  </si>
  <si>
    <t>392</t>
  </si>
  <si>
    <t>7591080115</t>
  </si>
  <si>
    <t>Ostatní náhradní díly EP600 Forma kabelová  (CV201115551)</t>
  </si>
  <si>
    <t>1628215389</t>
  </si>
  <si>
    <t>393</t>
  </si>
  <si>
    <t>7591080120</t>
  </si>
  <si>
    <t>Ostatní náhradní díly EP600 Forma kabelová  (CV201115561)</t>
  </si>
  <si>
    <t>-551768299</t>
  </si>
  <si>
    <t>394</t>
  </si>
  <si>
    <t>7591080125</t>
  </si>
  <si>
    <t>Ostatní náhradní díly EP600 Forma kabelová  (CV201165005)</t>
  </si>
  <si>
    <t>-2045572665</t>
  </si>
  <si>
    <t>395</t>
  </si>
  <si>
    <t>7591080130</t>
  </si>
  <si>
    <t>Ostatní náhradní díly EP600 Forma kabelová  (CV201165013)</t>
  </si>
  <si>
    <t>-1534889285</t>
  </si>
  <si>
    <t>396</t>
  </si>
  <si>
    <t>7591080135</t>
  </si>
  <si>
    <t>Ostatní náhradní díly EP600 Forma kabelová  (CV201175001)</t>
  </si>
  <si>
    <t>-806993992</t>
  </si>
  <si>
    <t>397</t>
  </si>
  <si>
    <t>7591080155</t>
  </si>
  <si>
    <t>Ostatní náhradní díly EP600 Hadice přívodní přestavn.  (CV221429004)</t>
  </si>
  <si>
    <t>-2079609793</t>
  </si>
  <si>
    <t>398</t>
  </si>
  <si>
    <t>7591080160</t>
  </si>
  <si>
    <t>Ostatní náhradní díly EP600 Hadice přívodní přestavn. gumová (CV221429001)</t>
  </si>
  <si>
    <t>2123246100</t>
  </si>
  <si>
    <t>399</t>
  </si>
  <si>
    <t>7591080180</t>
  </si>
  <si>
    <t>Ostatní náhradní díly EP600 Hřídel šroubová  (CV201510021)</t>
  </si>
  <si>
    <t>1468570186</t>
  </si>
  <si>
    <t>400</t>
  </si>
  <si>
    <t>7591080190</t>
  </si>
  <si>
    <t>Ostatní náhradní díly EP600 Kladka vodící  (CV201115002)</t>
  </si>
  <si>
    <t>-488335068</t>
  </si>
  <si>
    <t>401</t>
  </si>
  <si>
    <t>7591080700</t>
  </si>
  <si>
    <t>Ostatní náhradní díly EP600 Sada kontaktová  (CV200525001)</t>
  </si>
  <si>
    <t>-331088688</t>
  </si>
  <si>
    <t>402</t>
  </si>
  <si>
    <t>7591080705</t>
  </si>
  <si>
    <t>Ostatní náhradní díly EP600 Sada kontaktová  (CV200625001)</t>
  </si>
  <si>
    <t>1509584087</t>
  </si>
  <si>
    <t>403</t>
  </si>
  <si>
    <t>7591080710</t>
  </si>
  <si>
    <t>Ostatní náhradní díly EP600 Sada kontaktová  (CV201165012)</t>
  </si>
  <si>
    <t>-1338925374</t>
  </si>
  <si>
    <t>404</t>
  </si>
  <si>
    <t>7591090010</t>
  </si>
  <si>
    <t>Díly pro zemní montáž přestavníků Deska základ.pod přestav. 700x460  (HM0592139997046)</t>
  </si>
  <si>
    <t>-442490491</t>
  </si>
  <si>
    <t>405</t>
  </si>
  <si>
    <t>7591090100</t>
  </si>
  <si>
    <t>Díly pro zemní montáž přestavníků Obrubník 120x245x495mm (HM0321859992112)</t>
  </si>
  <si>
    <t>1807927431</t>
  </si>
  <si>
    <t>406</t>
  </si>
  <si>
    <t>7591090110</t>
  </si>
  <si>
    <t>Díly pro zemní montáž přestavníků Ohrádka přestavníku POP KPS (HM0321859992206)</t>
  </si>
  <si>
    <t>-723318754</t>
  </si>
  <si>
    <t>407</t>
  </si>
  <si>
    <t>7591090120</t>
  </si>
  <si>
    <t>Díly pro zemní montáž přestavníků Ohrádka přestavníku POP PP (HM0321859992207)</t>
  </si>
  <si>
    <t>-1562916191</t>
  </si>
  <si>
    <t>408</t>
  </si>
  <si>
    <t>7591090130</t>
  </si>
  <si>
    <t>Díly pro zemní montáž přestavníků Ohrádka přestavníku POP ZP (HM0321859992107)</t>
  </si>
  <si>
    <t>-867326188</t>
  </si>
  <si>
    <t>409</t>
  </si>
  <si>
    <t>7591305010</t>
  </si>
  <si>
    <t>Montáž zámku výměnového jednoduchého</t>
  </si>
  <si>
    <t>-499775228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</si>
  <si>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</si>
  <si>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410</t>
  </si>
  <si>
    <t>7591305012</t>
  </si>
  <si>
    <t>Montáž zámku výměnového jednoduchého odtlačného</t>
  </si>
  <si>
    <t>1113843002</t>
  </si>
  <si>
    <t>Montáž zámku výměnového jednoduchého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</si>
  <si>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411</t>
  </si>
  <si>
    <t>7591305014</t>
  </si>
  <si>
    <t>Montáž zámku výměnového kontrolního</t>
  </si>
  <si>
    <t>-1468987331</t>
  </si>
  <si>
    <t>Montáž zámku výměnového kontrolního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</si>
  <si>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412</t>
  </si>
  <si>
    <t>7591305016</t>
  </si>
  <si>
    <t>Montáž zámku výměnového kontrolního odtlačného</t>
  </si>
  <si>
    <t>-1452967693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</si>
  <si>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</si>
  <si>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413</t>
  </si>
  <si>
    <t>7591305030</t>
  </si>
  <si>
    <t>Montáž zámku výkolekového jednoduchého</t>
  </si>
  <si>
    <t>74136803</t>
  </si>
  <si>
    <t>Montáž zámku výkolekového jednoduchého - rozebrání, přetypování a sestavení zámku, oštítkování klíčů, přišroubování zámku na odlitek tělesa držáku klínu výkolejky</t>
  </si>
  <si>
    <t>414</t>
  </si>
  <si>
    <t>7591305032</t>
  </si>
  <si>
    <t>Montáž zámku výkolekového kontrolního</t>
  </si>
  <si>
    <t>1621863703</t>
  </si>
  <si>
    <t>Montáž zámku výkolekového kontrolního - rozebrání, přetypování a sestavení zámku, oštítkování klíčů, přišroubování zámku na odlitek tělesa držáku klínu výkolejky</t>
  </si>
  <si>
    <t>415</t>
  </si>
  <si>
    <t>7591305120</t>
  </si>
  <si>
    <t>Montáž zámku elektromagnetického venkovního stejnosměrného nebo 1 fázového</t>
  </si>
  <si>
    <t>137274459</t>
  </si>
  <si>
    <t>Montáž zámku elektromagnetického venkovního stejnosměrného nebo 1 fázového - montáž zámku na závěr UKM, UKMP, natypování zámku a oštítkování klíčů, zapojení a přezkoušení funkce, nátěr. Bez montáže závěrů a zapojení zemního kabelu</t>
  </si>
  <si>
    <t>416</t>
  </si>
  <si>
    <t>7591305122</t>
  </si>
  <si>
    <t>Montáž zámku elektromagnetického venkovního 3 fázového</t>
  </si>
  <si>
    <t>634653903</t>
  </si>
  <si>
    <t>Montáž zámku elektromagnetického venkovního 3 fázového - montáž zámku na závěr UKM, UKMP, natypování zámku a oštítkování klíčů, zapojení a přezkoušení funkce, nátěr. Bez montáže závěrů a zapojení zemního kabelu</t>
  </si>
  <si>
    <t>417</t>
  </si>
  <si>
    <t>7591307010</t>
  </si>
  <si>
    <t>Demontáž zámku výměnového jednoduchého</t>
  </si>
  <si>
    <t>-2093252092</t>
  </si>
  <si>
    <t>418</t>
  </si>
  <si>
    <t>7591307012</t>
  </si>
  <si>
    <t>Demontáž zámku výměnového jednoduchého odtlačného</t>
  </si>
  <si>
    <t>973522731</t>
  </si>
  <si>
    <t>419</t>
  </si>
  <si>
    <t>7591307014</t>
  </si>
  <si>
    <t>Demontáž zámku výměnového kontrolního</t>
  </si>
  <si>
    <t>-1017653642</t>
  </si>
  <si>
    <t>420</t>
  </si>
  <si>
    <t>7591307016</t>
  </si>
  <si>
    <t>Demontáž zámku výměnového kontrolního odtlačného</t>
  </si>
  <si>
    <t>-711700943</t>
  </si>
  <si>
    <t>421</t>
  </si>
  <si>
    <t>7591307030</t>
  </si>
  <si>
    <t>Demontáž zámku výkolejkového jednoduchého</t>
  </si>
  <si>
    <t>1376987673</t>
  </si>
  <si>
    <t>422</t>
  </si>
  <si>
    <t>7591307032</t>
  </si>
  <si>
    <t>Demontáž zámku výkolejkového kontrolního</t>
  </si>
  <si>
    <t>-2081678381</t>
  </si>
  <si>
    <t>423</t>
  </si>
  <si>
    <t>7591307120</t>
  </si>
  <si>
    <t>Demontáž zámku elektromagnetického venkovního</t>
  </si>
  <si>
    <t>-1941285141</t>
  </si>
  <si>
    <t>424</t>
  </si>
  <si>
    <t>7591300010</t>
  </si>
  <si>
    <t>Zámky Zámek jednoduchý pro výkolejky k pražci (CV040059001)</t>
  </si>
  <si>
    <t>1578495627</t>
  </si>
  <si>
    <t>425</t>
  </si>
  <si>
    <t>7591300020</t>
  </si>
  <si>
    <t>Zámky Zámek kontrolní pro výkolejky k pražci (CV040069001)</t>
  </si>
  <si>
    <t>129849366</t>
  </si>
  <si>
    <t>426</t>
  </si>
  <si>
    <t>7591300040</t>
  </si>
  <si>
    <t>Zámky Zámek jednoduchý pro polohu výkolejky na kolejnici (CV040705020)</t>
  </si>
  <si>
    <t>1038383354</t>
  </si>
  <si>
    <t>427</t>
  </si>
  <si>
    <t>7591300050</t>
  </si>
  <si>
    <t>Zámky Zámek kontrolní pro polohu výkolejky na kolejnici (CV040705021)</t>
  </si>
  <si>
    <t>-1259864689</t>
  </si>
  <si>
    <t>428</t>
  </si>
  <si>
    <t>7591300060</t>
  </si>
  <si>
    <t>Zámky Zámek venkovní stejnosměr. elmag.(UKMP) (CV731369001)</t>
  </si>
  <si>
    <t>-1378988907</t>
  </si>
  <si>
    <t>429</t>
  </si>
  <si>
    <t>7591300070</t>
  </si>
  <si>
    <t>Zámky Zámek venkovní stejnosměr. elmag.(UPMP) (CV731369002)</t>
  </si>
  <si>
    <t>1076411564</t>
  </si>
  <si>
    <t>430</t>
  </si>
  <si>
    <t>7591300080</t>
  </si>
  <si>
    <t>Zámky Zámek venkovní stejnosměr. elmag.(UKM 12) (CV731369003)</t>
  </si>
  <si>
    <t>-985073842</t>
  </si>
  <si>
    <t>431</t>
  </si>
  <si>
    <t>7591300090</t>
  </si>
  <si>
    <t>Zámky Zámek venkovní stejnosměr. elmag.(UPM 24) (CV731369004)</t>
  </si>
  <si>
    <t>-1837983815</t>
  </si>
  <si>
    <t>432</t>
  </si>
  <si>
    <t>7591300200</t>
  </si>
  <si>
    <t>Zámky Zámek výměn. jednoduchý univerzální (HM0404156060000)</t>
  </si>
  <si>
    <t>208374190</t>
  </si>
  <si>
    <t>433</t>
  </si>
  <si>
    <t>7591300208</t>
  </si>
  <si>
    <t>Zámky Zámek výměn. kontrolní univerzální (HM0404156070000)</t>
  </si>
  <si>
    <t>951173642</t>
  </si>
  <si>
    <t>434</t>
  </si>
  <si>
    <t>7591300212</t>
  </si>
  <si>
    <t>Zámky Zámek výměn. jednoduchý odtlačný univerzální (HM0404156080000)</t>
  </si>
  <si>
    <t>1712658771</t>
  </si>
  <si>
    <t>435</t>
  </si>
  <si>
    <t>7591300210</t>
  </si>
  <si>
    <t>Zámky Zámek výměn. kontr.odtlačný univerzální (HM0404156090000)</t>
  </si>
  <si>
    <t>-1777541509</t>
  </si>
  <si>
    <t>212</t>
  </si>
  <si>
    <t>7592815020</t>
  </si>
  <si>
    <t>Montáž výstražníku AŽD 71 s jednou skříní a se závorou AŽD 71</t>
  </si>
  <si>
    <t>-1088871974</t>
  </si>
  <si>
    <t>Montáž výstražníku AŽD 71 s jednou skříní a se závorou AŽD 71 -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</si>
  <si>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213</t>
  </si>
  <si>
    <t>7592815022</t>
  </si>
  <si>
    <t>Montáž výstražníku AŽD 71 se dvěma skříněmi a se závorou AŽD 71</t>
  </si>
  <si>
    <t>-2104603762</t>
  </si>
  <si>
    <t>Montáž výstražníku AŽD 71 se dvěma skříněmi a se závorou AŽD 71 -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</si>
  <si>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214</t>
  </si>
  <si>
    <t>7592815024</t>
  </si>
  <si>
    <t>Montáž výstražníku AŽD 71 s jednou skříní</t>
  </si>
  <si>
    <t>1954665203</t>
  </si>
  <si>
    <t>Montáž výstražníku AŽD 71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</si>
  <si>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215</t>
  </si>
  <si>
    <t>7592815026</t>
  </si>
  <si>
    <t>Montáž výstražníku AŽD 71 se dvěma skříněmi</t>
  </si>
  <si>
    <t>1140754355</t>
  </si>
  <si>
    <t>Montáž výstražníku AŽD 71 se dvěma skříněmi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</si>
  <si>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216</t>
  </si>
  <si>
    <t>7592815040</t>
  </si>
  <si>
    <t>Montáž plastového výstražníku AŽD 97 s 1 skříní a se závorou AŽD - 99</t>
  </si>
  <si>
    <t>-1486038508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</si>
  <si>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</si>
  <si>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217</t>
  </si>
  <si>
    <t>7592815042</t>
  </si>
  <si>
    <t>Montáž plastového výstražníku AŽD 97 se 2 skříněmi a se závorou AŽD - 99</t>
  </si>
  <si>
    <t>1788092666</t>
  </si>
  <si>
    <t>Montáž plastového výstražníku AŽD 97 se 2 skříněmi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</si>
  <si>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218</t>
  </si>
  <si>
    <t>7592815044</t>
  </si>
  <si>
    <t>Montáž plastového výstražníku AŽD 97 s jednou skříní</t>
  </si>
  <si>
    <t>-1198442974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</si>
  <si>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</si>
  <si>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219</t>
  </si>
  <si>
    <t>7592815046</t>
  </si>
  <si>
    <t>Montáž plastového výstražníku AŽD 97 se dvěma skříněmi</t>
  </si>
  <si>
    <t>-2062878539</t>
  </si>
  <si>
    <t>Montáž plastového výstražníku AŽD 97 se dvěma skříněmi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</si>
  <si>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220</t>
  </si>
  <si>
    <t>7592817010</t>
  </si>
  <si>
    <t>Demontáž výstražníku</t>
  </si>
  <si>
    <t>1521070308</t>
  </si>
  <si>
    <t>221</t>
  </si>
  <si>
    <t>7592825010</t>
  </si>
  <si>
    <t>Montáž součástí výstražníku nosiče výstražníku</t>
  </si>
  <si>
    <t>-1551277790</t>
  </si>
  <si>
    <t>222</t>
  </si>
  <si>
    <t>7592825015</t>
  </si>
  <si>
    <t>Montáž součástí výstražníku skříně výstražníku</t>
  </si>
  <si>
    <t>746151209</t>
  </si>
  <si>
    <t>223</t>
  </si>
  <si>
    <t>7592825020</t>
  </si>
  <si>
    <t>Montáž součástí výstražníku štítu označovacího</t>
  </si>
  <si>
    <t>996627563</t>
  </si>
  <si>
    <t>224</t>
  </si>
  <si>
    <t>7592825025</t>
  </si>
  <si>
    <t>Montáž součástí výstražníku třmene stupačky</t>
  </si>
  <si>
    <t>-453868087</t>
  </si>
  <si>
    <t>225</t>
  </si>
  <si>
    <t>7592825035</t>
  </si>
  <si>
    <t>Montáž součástí výstražníku soustavy náv. výstražníku</t>
  </si>
  <si>
    <t>1837498906</t>
  </si>
  <si>
    <t>226</t>
  </si>
  <si>
    <t>7592825055</t>
  </si>
  <si>
    <t>Montáž součástí výstražníku tabulky "POZOR VLAK"</t>
  </si>
  <si>
    <t>1440760595</t>
  </si>
  <si>
    <t>227</t>
  </si>
  <si>
    <t>7592825085</t>
  </si>
  <si>
    <t>Montáž součástí výstražníku zdroje akustického signálu pro nevidomé</t>
  </si>
  <si>
    <t>2118895803</t>
  </si>
  <si>
    <t>228</t>
  </si>
  <si>
    <t>7592825095</t>
  </si>
  <si>
    <t>Montáž součástí výstražníku žárovky</t>
  </si>
  <si>
    <t>-1793235406</t>
  </si>
  <si>
    <t>229</t>
  </si>
  <si>
    <t>7592825105</t>
  </si>
  <si>
    <t>Montáž zařízení pro nevidomé (do jednoho výstražníku)</t>
  </si>
  <si>
    <t>-589291752</t>
  </si>
  <si>
    <t>230</t>
  </si>
  <si>
    <t>7592825110</t>
  </si>
  <si>
    <t>Montáž výstražného kříže</t>
  </si>
  <si>
    <t>1581392599</t>
  </si>
  <si>
    <t>231</t>
  </si>
  <si>
    <t>7592827010</t>
  </si>
  <si>
    <t>Demontáž součástí výstražníku nosiče výstražníku</t>
  </si>
  <si>
    <t>-562889307</t>
  </si>
  <si>
    <t>232</t>
  </si>
  <si>
    <t>7592827015</t>
  </si>
  <si>
    <t>Demontáž součástí výstražníku skříně výstražníku</t>
  </si>
  <si>
    <t>-1527687865</t>
  </si>
  <si>
    <t>233</t>
  </si>
  <si>
    <t>7592827110</t>
  </si>
  <si>
    <t>Demontáž výstražného kříže</t>
  </si>
  <si>
    <t>1650165151</t>
  </si>
  <si>
    <t>234</t>
  </si>
  <si>
    <t>7592835020</t>
  </si>
  <si>
    <t>Montáž součástí stojanu se závorou stojanu závory nízkého</t>
  </si>
  <si>
    <t>-1717211354</t>
  </si>
  <si>
    <t>235</t>
  </si>
  <si>
    <t>7592835022</t>
  </si>
  <si>
    <t>Montáž součástí stojanu se závorou stojanu závory vysokého</t>
  </si>
  <si>
    <t>1291130493</t>
  </si>
  <si>
    <t>236</t>
  </si>
  <si>
    <t>7592835030</t>
  </si>
  <si>
    <t>Montáž součástí stojanu se závorou břevna závorového do 5,5 m</t>
  </si>
  <si>
    <t>-2022442340</t>
  </si>
  <si>
    <t>237</t>
  </si>
  <si>
    <t>7592835032</t>
  </si>
  <si>
    <t>Montáž součástí stojanu se závorou břevna závorového nad 5,5 m</t>
  </si>
  <si>
    <t>-181916564</t>
  </si>
  <si>
    <t>238</t>
  </si>
  <si>
    <t>7592835034</t>
  </si>
  <si>
    <t>Montáž součástí stojanu se závorou břevna závorového do 5,5 m s kontrolou celistvosti</t>
  </si>
  <si>
    <t>595686478</t>
  </si>
  <si>
    <t>239</t>
  </si>
  <si>
    <t>7592835036</t>
  </si>
  <si>
    <t>Montáž součástí stojanu se závorou břevna závorového nad 5,5 m s kontrolou celistvosti</t>
  </si>
  <si>
    <t>392439712</t>
  </si>
  <si>
    <t>240</t>
  </si>
  <si>
    <t>7592835040</t>
  </si>
  <si>
    <t>Montáž součástí stojanu se závorou soupravy křídel s protizávažím</t>
  </si>
  <si>
    <t>-2108195141</t>
  </si>
  <si>
    <t>241</t>
  </si>
  <si>
    <t>7592835045</t>
  </si>
  <si>
    <t>Montáž součástí stojanu se závorou protizávaží velkého</t>
  </si>
  <si>
    <t>220810580</t>
  </si>
  <si>
    <t>242</t>
  </si>
  <si>
    <t>7592835050</t>
  </si>
  <si>
    <t>Montáž součástí stojanu se závorou protizávaží malého</t>
  </si>
  <si>
    <t>-231970199</t>
  </si>
  <si>
    <t>243</t>
  </si>
  <si>
    <t>7592835090</t>
  </si>
  <si>
    <t>Montáž stojanu se závorou bez výstražníku</t>
  </si>
  <si>
    <t>1222564778</t>
  </si>
  <si>
    <t>244</t>
  </si>
  <si>
    <t>7592835100</t>
  </si>
  <si>
    <t>Montáž břevna závory</t>
  </si>
  <si>
    <t>1571267983</t>
  </si>
  <si>
    <t>245</t>
  </si>
  <si>
    <t>7592837020</t>
  </si>
  <si>
    <t>Demontáž součástí stojanu se závorou stojanu závory nízkého</t>
  </si>
  <si>
    <t>-163836326</t>
  </si>
  <si>
    <t>246</t>
  </si>
  <si>
    <t>7592837022</t>
  </si>
  <si>
    <t>Demontáž součástí stojanu se závorou stojanu závory vysokého</t>
  </si>
  <si>
    <t>1631591358</t>
  </si>
  <si>
    <t>247</t>
  </si>
  <si>
    <t>7592837030</t>
  </si>
  <si>
    <t>Demontáž součástí stojanu se závorou břevna závorového do 5,5 m</t>
  </si>
  <si>
    <t>1928555684</t>
  </si>
  <si>
    <t>248</t>
  </si>
  <si>
    <t>7592837032</t>
  </si>
  <si>
    <t>Demontáž součástí stojanu se závorou břevna závorového nad 5,5 m</t>
  </si>
  <si>
    <t>25332210</t>
  </si>
  <si>
    <t>249</t>
  </si>
  <si>
    <t>7592837034</t>
  </si>
  <si>
    <t>Demontáž součástí stojanu se závorou břevna závorového do 5,5 m s kontrolou celistvosti</t>
  </si>
  <si>
    <t>-1416756618</t>
  </si>
  <si>
    <t>253</t>
  </si>
  <si>
    <t>7592837036</t>
  </si>
  <si>
    <t>Demontáž součástí stojanu se závorou břevna závorového nad 5,5 m s kontrolou celistvosti</t>
  </si>
  <si>
    <t>298367986</t>
  </si>
  <si>
    <t>250</t>
  </si>
  <si>
    <t>7592837040</t>
  </si>
  <si>
    <t>Demontáž součástí stojanu se závorou soupravy křídel s protizávažím</t>
  </si>
  <si>
    <t>-529273369</t>
  </si>
  <si>
    <t>251</t>
  </si>
  <si>
    <t>7592837045</t>
  </si>
  <si>
    <t>Demontáž součástí stojanu se závorou protizávaží velkého</t>
  </si>
  <si>
    <t>946536113</t>
  </si>
  <si>
    <t>252</t>
  </si>
  <si>
    <t>7592837050</t>
  </si>
  <si>
    <t>Demontáž součástí stojanu se závorou protizávaží malého</t>
  </si>
  <si>
    <t>1353934583</t>
  </si>
  <si>
    <t>254</t>
  </si>
  <si>
    <t>7592837090</t>
  </si>
  <si>
    <t>Demontáž stojanu se závorou bez výstražníku</t>
  </si>
  <si>
    <t>1188751750</t>
  </si>
  <si>
    <t>255</t>
  </si>
  <si>
    <t>7592837100</t>
  </si>
  <si>
    <t>Demontáž břevna závory</t>
  </si>
  <si>
    <t>-403139471</t>
  </si>
  <si>
    <t>274</t>
  </si>
  <si>
    <t>7593315380</t>
  </si>
  <si>
    <t>Montáž panelu reléového</t>
  </si>
  <si>
    <t>821714756</t>
  </si>
  <si>
    <t>445</t>
  </si>
  <si>
    <t>7594105016</t>
  </si>
  <si>
    <t>Odpojení a zpětné připojení lan ke kolejové skříni TJA</t>
  </si>
  <si>
    <t>-1874261190</t>
  </si>
  <si>
    <t>Odpojení a zpětné připojení lan ke kolejové skříni TJA - včetně odpojení a připevnění lanového propojení na pražce nebo montážní trámky</t>
  </si>
  <si>
    <t>444</t>
  </si>
  <si>
    <t>7594105042</t>
  </si>
  <si>
    <t>Montáž lanového propojení tlumivek na dřevěné pražce 3,7 nebo 4,2 m</t>
  </si>
  <si>
    <t>672335857</t>
  </si>
  <si>
    <t>Montáž lanového propojení tlumivek na dřevěné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</si>
  <si>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443</t>
  </si>
  <si>
    <t>7594105072</t>
  </si>
  <si>
    <t>Montáž lanového propojení tlumivek na betonové pražce 3,7 nebo 4,2 m</t>
  </si>
  <si>
    <t>-1442147132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</si>
  <si>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</si>
  <si>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442</t>
  </si>
  <si>
    <t>7594107040</t>
  </si>
  <si>
    <t>Demontáž lanového propojení tlumivek z dřevěných pražců</t>
  </si>
  <si>
    <t>1827515435</t>
  </si>
  <si>
    <t>441</t>
  </si>
  <si>
    <t>7594107070</t>
  </si>
  <si>
    <t>Demontáž lanového propojení tlumivek z betonových pražců</t>
  </si>
  <si>
    <t>1452443577</t>
  </si>
  <si>
    <t>436</t>
  </si>
  <si>
    <t>7594205010</t>
  </si>
  <si>
    <t>Montáž stykového transformátoru jednoho DT olejového</t>
  </si>
  <si>
    <t>-101987875</t>
  </si>
  <si>
    <t>Montáž stykového transformátoru jednoho DT olejového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</si>
  <si>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437</t>
  </si>
  <si>
    <t>7594205012</t>
  </si>
  <si>
    <t>Montáž stykového transformátoru jednoho DT 075 C</t>
  </si>
  <si>
    <t>211961815</t>
  </si>
  <si>
    <t>Montáž stykového transformátoru jednoho DT 075 C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</si>
  <si>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446</t>
  </si>
  <si>
    <t>7594205084</t>
  </si>
  <si>
    <t>Montáž kolejové skříně TJA, TJAP bez připojení na kolejnice</t>
  </si>
  <si>
    <t>-1385479509</t>
  </si>
  <si>
    <t>Montáž kolejové skříně TJA, TJAP bez připojení na kolejnice - usazení skříně do výkopu bez provedení zemních prací, propojení skříně s kolejnicemi jednokolíkovými lanovými propojeními, připevnění lan k pražci a montážním trámkům, zatažení kabelů, proměření izolačního stavu, označení skříně. Bez zhotovení a zapojení kabelových forem</t>
  </si>
  <si>
    <t>447</t>
  </si>
  <si>
    <t>7594200010</t>
  </si>
  <si>
    <t>Výstroj konců kolejových obvodů a kódovacích smyček EOV-4-Skříň TJA s transf. JOC-4.2 (CV090409001)</t>
  </si>
  <si>
    <t>575919417</t>
  </si>
  <si>
    <t>448</t>
  </si>
  <si>
    <t>7594200020</t>
  </si>
  <si>
    <t>Výstroj konců kolejových obvodů a kódovacích smyček Deska svorkovnice  (CV361550002)</t>
  </si>
  <si>
    <t>-1301225407</t>
  </si>
  <si>
    <t>449</t>
  </si>
  <si>
    <t>7594200120</t>
  </si>
  <si>
    <t>Výstroj konců kolejových obvodů a kódovacích smyček Deska základ.pod tlumivky 1150x500 (HM0592139991150)</t>
  </si>
  <si>
    <t>923788976</t>
  </si>
  <si>
    <t>450</t>
  </si>
  <si>
    <t>7594200130</t>
  </si>
  <si>
    <t>Výstroj konců kolejových obvodů a kódovacích smyček Deska základ.univerzální 1150x500 (HM0592139991151)</t>
  </si>
  <si>
    <t>-1989552245</t>
  </si>
  <si>
    <t>451</t>
  </si>
  <si>
    <t>7594200100</t>
  </si>
  <si>
    <t>Výstroj konců kolejových obvodů a kódovacích smyček Trubka ochranná  (CV371045005)</t>
  </si>
  <si>
    <t>-222675443</t>
  </si>
  <si>
    <t>438</t>
  </si>
  <si>
    <t>7594207010</t>
  </si>
  <si>
    <t>Demontáž stykového transformátoru DT olejového</t>
  </si>
  <si>
    <t>-394117839</t>
  </si>
  <si>
    <t>439</t>
  </si>
  <si>
    <t>7594207012</t>
  </si>
  <si>
    <t>Demontáž stykového transformátoru DT 075 C</t>
  </si>
  <si>
    <t>353998737</t>
  </si>
  <si>
    <t>440</t>
  </si>
  <si>
    <t>7596335020</t>
  </si>
  <si>
    <t>Montáž ochranné trubky skříně závěrů</t>
  </si>
  <si>
    <t>1048116513</t>
  </si>
  <si>
    <t>339</t>
  </si>
  <si>
    <t>7598095075</t>
  </si>
  <si>
    <t>Přezkoušení a regulace proudokruhu světelných návěstidel</t>
  </si>
  <si>
    <t>1278754646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</si>
  <si>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</si>
  <si>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256</t>
  </si>
  <si>
    <t>7598095150</t>
  </si>
  <si>
    <t>Regulovaní a aktivování automatického přejezdového zařízení se závorami</t>
  </si>
  <si>
    <t>265425266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</si>
  <si>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</si>
  <si>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257</t>
  </si>
  <si>
    <t>7598095155</t>
  </si>
  <si>
    <t>Regulovaní a aktivování automatického přejezdového zařízení bez závor</t>
  </si>
  <si>
    <t>-1241444437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</si>
  <si>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</si>
  <si>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258</t>
  </si>
  <si>
    <t>7598095435</t>
  </si>
  <si>
    <t>Příprava ke komplexním zkouškám automatických přejezdových zabezpečovacích zařízení se závorami jednokolejné</t>
  </si>
  <si>
    <t>-690241122</t>
  </si>
  <si>
    <t>Příprava ke komplexním zkouškám automatických přejezdových zabezpečovacích zařízení se závorami jednokolejné - oživení, seřízení a nastavení zařízení s ohledem na postup jeho uvádění do provozu</t>
  </si>
  <si>
    <t>259</t>
  </si>
  <si>
    <t>7598095440</t>
  </si>
  <si>
    <t>Příprava ke komplexním zkouškám automatických přejezdových zabezpečovacích zařízení se závorami dvoukolejné</t>
  </si>
  <si>
    <t>826359256</t>
  </si>
  <si>
    <t>Příprava ke komplexním zkouškám automatických přejezdových zabezpečovacích zařízení se závorami dvoukolejné - oživení, seřízení a nastavení zařízení s ohledem na postup jeho uvádění do provozu</t>
  </si>
  <si>
    <t>260</t>
  </si>
  <si>
    <t>7598095445</t>
  </si>
  <si>
    <t>Příprava ke komplexním zkouškám automatických přejezdových zabezpečovacích zařízení bez závor jednokolejné</t>
  </si>
  <si>
    <t>-1450043976</t>
  </si>
  <si>
    <t>Příprava ke komplexním zkouškám automatických přejezdových zabezpečovacích zařízení bez závor jednokolejné - oživení, seřízení a nastavení zařízení s ohledem na postup jeho uvádění do provozu</t>
  </si>
  <si>
    <t>261</t>
  </si>
  <si>
    <t>7598095450</t>
  </si>
  <si>
    <t>Příprava ke komplexním zkouškám automatických přejezdových zabezpečovacích zařízení bez závor dvoukolejné</t>
  </si>
  <si>
    <t>-516184116</t>
  </si>
  <si>
    <t>Příprava ke komplexním zkouškám automatických přejezdových zabezpečovacích zařízení bez závor dvoukolejné - oživení, seřízení a nastavení zařízení s ohledem na postup jeho uvádění do provozu</t>
  </si>
  <si>
    <t>262</t>
  </si>
  <si>
    <t>7598095550</t>
  </si>
  <si>
    <t>Vyhotovení protokolu UTZ pro PZZ bez závor jedna kolej</t>
  </si>
  <si>
    <t>-1958329442</t>
  </si>
  <si>
    <t>Vyhotovení protokolu UTZ pro PZZ bez závor jedna kolej - vykonání prohlídky a zkoušky včetně vyhotovení protokolu podle vyhl. 100/1995 Sb.</t>
  </si>
  <si>
    <t>263</t>
  </si>
  <si>
    <t>7598095555</t>
  </si>
  <si>
    <t>Vyhotovení protokolu UTZ pro PZZ bez závor dvě a více kolejí</t>
  </si>
  <si>
    <t>-546287910</t>
  </si>
  <si>
    <t>Vyhotovení protokolu UTZ pro PZZ bez závor dvě a více kolejí - vykonání prohlídky a zkoušky včetně vyhotovení protokolu podle vyhl. 100/1995 Sb.</t>
  </si>
  <si>
    <t>264</t>
  </si>
  <si>
    <t>7598095560</t>
  </si>
  <si>
    <t>Vyhotovení protokolu UTZ pro PZZ se závorou jedna kolej</t>
  </si>
  <si>
    <t>-775165322</t>
  </si>
  <si>
    <t>Vyhotovení protokolu UTZ pro PZZ se závorou jedna kolej - vykonání prohlídky a zkoušky včetně vyhotovení protokolu podle vyhl. 100/1995 Sb.</t>
  </si>
  <si>
    <t>265</t>
  </si>
  <si>
    <t>7598095565</t>
  </si>
  <si>
    <t>Vyhotovení protokolu UTZ pro PZZ se závorou dvě a více kolejí</t>
  </si>
  <si>
    <t>-1884828133</t>
  </si>
  <si>
    <t>Vyhotovení protokolu UTZ pro PZZ se závorou dvě a více kolejí - vykonání prohlídky a zkoušky včetně vyhotovení protokolu podle vyhl. 100/1995 Sb.</t>
  </si>
  <si>
    <t>266</t>
  </si>
  <si>
    <t>7592820230</t>
  </si>
  <si>
    <t>Součásti výstražníku Tabulka 'POZOR VLAK' hlinik. POZOR VLAK (HM0404229991005)</t>
  </si>
  <si>
    <t>-1010021170</t>
  </si>
  <si>
    <t>267</t>
  </si>
  <si>
    <t>7592820060</t>
  </si>
  <si>
    <t>Součásti výstražníku Těleso podstavce II  (CV708030002)</t>
  </si>
  <si>
    <t>-630678786</t>
  </si>
  <si>
    <t>268</t>
  </si>
  <si>
    <t>7592820050</t>
  </si>
  <si>
    <t>Součásti výstražníku Těleso podstavce I  (CV708030001)</t>
  </si>
  <si>
    <t>-591302904</t>
  </si>
  <si>
    <t>269</t>
  </si>
  <si>
    <t>7592820070</t>
  </si>
  <si>
    <t>Součásti výstražníku Víko podstavce  (CV708030003)</t>
  </si>
  <si>
    <t>1779993465</t>
  </si>
  <si>
    <t>270</t>
  </si>
  <si>
    <t>7592820280</t>
  </si>
  <si>
    <t>Součásti výstražníku Patice I  (CV708275030)</t>
  </si>
  <si>
    <t>48354739</t>
  </si>
  <si>
    <t>271</t>
  </si>
  <si>
    <t>7592820290</t>
  </si>
  <si>
    <t>Součásti výstražníku Patice II  (CV708275031)</t>
  </si>
  <si>
    <t>-1383718499</t>
  </si>
  <si>
    <t>272</t>
  </si>
  <si>
    <t>7590720515</t>
  </si>
  <si>
    <t>Součásti světelných návěstidel Žárovka SIG 1820 12V 20/20W, dvouvláknová (HM0347260050001)</t>
  </si>
  <si>
    <t>-513495105</t>
  </si>
  <si>
    <t>273</t>
  </si>
  <si>
    <t>7590720520</t>
  </si>
  <si>
    <t>Součásti světelných návěstidel Žárovka matová 12/20/20 923015717101 (HM0347260050002)</t>
  </si>
  <si>
    <t>931746582</t>
  </si>
  <si>
    <t>681</t>
  </si>
  <si>
    <t>7596910050</t>
  </si>
  <si>
    <t>Venkovní telefonní objekty Objekt telef.venk.VTO 9 plastový sloupek (CV540329009)</t>
  </si>
  <si>
    <t>-1445166104</t>
  </si>
  <si>
    <t>682</t>
  </si>
  <si>
    <t>7596910060</t>
  </si>
  <si>
    <t>Venkovní telefonní objekty Objekt telef.venk. VTO 10 na stěnu (CV540329010)</t>
  </si>
  <si>
    <t>17337123</t>
  </si>
  <si>
    <t>683</t>
  </si>
  <si>
    <t>7593100900</t>
  </si>
  <si>
    <t>Měniče Měnič DC 24V/24V spínaný, s galvanickýmoddělením, stabilizovaný</t>
  </si>
  <si>
    <t>-1115202661</t>
  </si>
  <si>
    <t>684</t>
  </si>
  <si>
    <t>7593100910</t>
  </si>
  <si>
    <t>Měniče Měnič DC/DC1 pro MB telefony, napětí DC/DC 12-36 V pro ústřední napájení mb venkovních telefonních objektů</t>
  </si>
  <si>
    <t>-379274558</t>
  </si>
  <si>
    <t>686</t>
  </si>
  <si>
    <t>7596915075</t>
  </si>
  <si>
    <t>Montáž telefonního objektu TO-01 na domek</t>
  </si>
  <si>
    <t>-243109630</t>
  </si>
  <si>
    <t>Montáž telefonního objektu TO-01 na domek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</si>
  <si>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685</t>
  </si>
  <si>
    <t>7596915030</t>
  </si>
  <si>
    <t>Montáž telefonního objektu VTO 3 - 11 plastového ve sloupu</t>
  </si>
  <si>
    <t>745390495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</si>
  <si>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</si>
  <si>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04</t>
  </si>
  <si>
    <t>Počítače náprav</t>
  </si>
  <si>
    <t>454</t>
  </si>
  <si>
    <t>7592003010</t>
  </si>
  <si>
    <t>Oprava počítacího bodu počítače náprav Alcatel kolejnicového kontaktu SK 30</t>
  </si>
  <si>
    <t>588454429</t>
  </si>
  <si>
    <t>455</t>
  </si>
  <si>
    <t>7592003102</t>
  </si>
  <si>
    <t>Repase snímače průjezdu kola RSR délky kabelu 5 m</t>
  </si>
  <si>
    <t>-1174217208</t>
  </si>
  <si>
    <t>Repase snímače průjezdu kola RSR délky kabelu 5 m - očištění snímače, očištění přívodního kabelu snímače, optická kontrola přívodního kabelu snímače, kontrola ukončení kabelu snímače, oprava ukončení kabelu snímače, 72.hod test, vystavení protokolu</t>
  </si>
  <si>
    <t>456</t>
  </si>
  <si>
    <t>7592003104</t>
  </si>
  <si>
    <t>Repase snímače průjezdu kola RSR délky kabelu 10 m</t>
  </si>
  <si>
    <t>1352385133</t>
  </si>
  <si>
    <t>Repase snímače průjezdu kola RSR délky kabelu 10 m - očištění snímače, očištění přívodního kabelu snímače, optická kontrola přívodního kabelu snímače, kontrola ukončení kabelu snímače, oprava ukončení kabelu snímače, 72.hod test, vystavení protokolu</t>
  </si>
  <si>
    <t>457</t>
  </si>
  <si>
    <t>7592003116</t>
  </si>
  <si>
    <t>Repase snímače průjezdu kola RSR 123 délky kabelu 15 m</t>
  </si>
  <si>
    <t>-1186926567</t>
  </si>
  <si>
    <t>Repase snímače průjezdu kola RSR 123 délky kabelu 15 m - očištění snímače, kontrola snímače, 72.hod test, vystavení protokolu</t>
  </si>
  <si>
    <t>458</t>
  </si>
  <si>
    <t>7592003134</t>
  </si>
  <si>
    <t>Repase neoprénové ochranné hadice délky 9,8 m</t>
  </si>
  <si>
    <t>-2089856848</t>
  </si>
  <si>
    <t>Repase neoprénové ochranné hadice délky 9,8 m - očištění, kontrola, oprava konců, výměna sponek</t>
  </si>
  <si>
    <t>459</t>
  </si>
  <si>
    <t>7592003162</t>
  </si>
  <si>
    <t>Repase kabelového závěru KSL pro RSR</t>
  </si>
  <si>
    <t>-11817438</t>
  </si>
  <si>
    <t>Repase kabelového závěru KSL pro RSR - rozložení kabelového závěru, očištění všech částí, nová povrchová úprava, výměna těsnících prvků a sestavení kabelového závěru</t>
  </si>
  <si>
    <t>460</t>
  </si>
  <si>
    <t>7592003164</t>
  </si>
  <si>
    <t>Repase kabelového závěru KSL pro RSR s EPO</t>
  </si>
  <si>
    <t>-705865594</t>
  </si>
  <si>
    <t>Repase kabelového závěru KSL pro RSR s EPO - rozložení kabelového závěru, očištění všech částí, nová povrchová úprava, výměna těsnících prvků a sestavení kabelového závěru</t>
  </si>
  <si>
    <t>461</t>
  </si>
  <si>
    <t>7592003166</t>
  </si>
  <si>
    <t>Repase kabelového závěru UKM pro RSR</t>
  </si>
  <si>
    <t>706785657</t>
  </si>
  <si>
    <t>Repase kabelového závěru UKM pro RSR - rozložení kabelového závěru, očištění všech částí, nová povrchová úprava, výměna těsnících prvků a sestavení kabelového závěru</t>
  </si>
  <si>
    <t>462</t>
  </si>
  <si>
    <t>7592003168</t>
  </si>
  <si>
    <t>Repase kabelového závěru UPM pro RSR</t>
  </si>
  <si>
    <t>103216136</t>
  </si>
  <si>
    <t>Repase kabelového závěru UPM pro RSR - rozložení kabelového závěru, očištění všech částí, nová povrchová úprava, výměna těsnících prvků a sestavení kabelového závěru</t>
  </si>
  <si>
    <t>463</t>
  </si>
  <si>
    <t>7592003170</t>
  </si>
  <si>
    <t>Repase kabelového závěru UPML pro RSR</t>
  </si>
  <si>
    <t>329234336</t>
  </si>
  <si>
    <t>Repase kabelového závěru UPML pro RSR - rozložení kabelového závěru, očištění všech částí, nová povrchová úprava, výměna těsnících prvků a sestavení kabelového závěru</t>
  </si>
  <si>
    <t>464</t>
  </si>
  <si>
    <t>7592003172</t>
  </si>
  <si>
    <t>Repase kabelového závěru UPMS</t>
  </si>
  <si>
    <t>1784768248</t>
  </si>
  <si>
    <t>Repase kabelového závěru UPMS - rozložení kabelového závěru, očištění všech částí, nová povrchová úprava, výměna těsnících prvků a sestavení kabelového závěru</t>
  </si>
  <si>
    <t>465</t>
  </si>
  <si>
    <t>7592005050</t>
  </si>
  <si>
    <t>Montáž počítacího bodu (senzoru) RSR 180</t>
  </si>
  <si>
    <t>-1234341015</t>
  </si>
  <si>
    <t>Montáž počítacího bodu (senzoru) RSR 180 - uložení a připevnění na určené místo, seřízení polohy, přezkoušení</t>
  </si>
  <si>
    <t>468</t>
  </si>
  <si>
    <t>7592005120</t>
  </si>
  <si>
    <t>Montáž informačního bodu MIB 6</t>
  </si>
  <si>
    <t>-1024021331</t>
  </si>
  <si>
    <t>Montáž informačního bodu MIB 6 - uložení a připevnění na určené místo, seřízení, přezkoušení</t>
  </si>
  <si>
    <t>466</t>
  </si>
  <si>
    <t>7592007050</t>
  </si>
  <si>
    <t>Demontáž počítacího bodu (senzoru) RSR 180</t>
  </si>
  <si>
    <t>-498734687</t>
  </si>
  <si>
    <t>467</t>
  </si>
  <si>
    <t>7592007052</t>
  </si>
  <si>
    <t>Demontáž počítacího bodu (senzoru) RSR 180 s převodníkem MegaPN</t>
  </si>
  <si>
    <t>1133648617</t>
  </si>
  <si>
    <t>469</t>
  </si>
  <si>
    <t>7592007120</t>
  </si>
  <si>
    <t>Demontáž informačního bodu MIB 6</t>
  </si>
  <si>
    <t>-828635277</t>
  </si>
  <si>
    <t>470</t>
  </si>
  <si>
    <t>7594303010</t>
  </si>
  <si>
    <t>Oprava počítače náprav bleskojistkové svorkovnice BSI002, GS02</t>
  </si>
  <si>
    <t>1788346382</t>
  </si>
  <si>
    <t>471</t>
  </si>
  <si>
    <t>7594303015</t>
  </si>
  <si>
    <t>Oprava počítače náprav přepěťové ochrany napájení POKO</t>
  </si>
  <si>
    <t>-1712851892</t>
  </si>
  <si>
    <t>472</t>
  </si>
  <si>
    <t>7594303020</t>
  </si>
  <si>
    <t>Oprava počítače náprav přepěťové ochrany EPO</t>
  </si>
  <si>
    <t>1625269389</t>
  </si>
  <si>
    <t>473</t>
  </si>
  <si>
    <t>7594303025</t>
  </si>
  <si>
    <t>Oprava počítače náprav bloku čítače ZBG</t>
  </si>
  <si>
    <t>-683042618</t>
  </si>
  <si>
    <t>474</t>
  </si>
  <si>
    <t>7594303030</t>
  </si>
  <si>
    <t>Oprava počítače náprav bloku pro počítače náprav ASB</t>
  </si>
  <si>
    <t>-1551921058</t>
  </si>
  <si>
    <t>475</t>
  </si>
  <si>
    <t>7594303040</t>
  </si>
  <si>
    <t>Oprava počítače náprav skříně pro bloky BGT 02</t>
  </si>
  <si>
    <t>2131112442</t>
  </si>
  <si>
    <t>476</t>
  </si>
  <si>
    <t>7594303045</t>
  </si>
  <si>
    <t>Oprava počítače náprav skříně pro bloky BGT 01</t>
  </si>
  <si>
    <t>-560563341</t>
  </si>
  <si>
    <t>477</t>
  </si>
  <si>
    <t>7594303050</t>
  </si>
  <si>
    <t>Oprava počítače náprav skříně pro bloky BGT 03</t>
  </si>
  <si>
    <t>-360370367</t>
  </si>
  <si>
    <t>478</t>
  </si>
  <si>
    <t>7594305015</t>
  </si>
  <si>
    <t>Montáž součástí počítače náprav neoprénové ochranné hadice se soupravou pro upevnění k pražci</t>
  </si>
  <si>
    <t>-1159153374</t>
  </si>
  <si>
    <t>479</t>
  </si>
  <si>
    <t>7594305025</t>
  </si>
  <si>
    <t>Montáž součástí počítače náprav přepěťové ochrany napájení</t>
  </si>
  <si>
    <t>1659522597</t>
  </si>
  <si>
    <t>480</t>
  </si>
  <si>
    <t>7594305030</t>
  </si>
  <si>
    <t>Montáž součástí počítače náprav kabelového závěru KSL-F pro RSR</t>
  </si>
  <si>
    <t>1596879374</t>
  </si>
  <si>
    <t>481</t>
  </si>
  <si>
    <t>7594305035</t>
  </si>
  <si>
    <t>Montáž součástí počítače náprav kabelového závěru KSL-FP pro RSR</t>
  </si>
  <si>
    <t>1365550754</t>
  </si>
  <si>
    <t>482</t>
  </si>
  <si>
    <t>7594307015</t>
  </si>
  <si>
    <t>Demontáž součástí počítače náprav neoprénové ochranné hadice se soupravou pro upevnění k pražci</t>
  </si>
  <si>
    <t>350996495</t>
  </si>
  <si>
    <t>483</t>
  </si>
  <si>
    <t>7594307025</t>
  </si>
  <si>
    <t>Demontáž součástí počítače náprav přepěťové ochrany napájení</t>
  </si>
  <si>
    <t>579541033</t>
  </si>
  <si>
    <t>484</t>
  </si>
  <si>
    <t>7594307030</t>
  </si>
  <si>
    <t>Demontáž součástí počítače náprav kabelového závěru KSL-F pro RSR</t>
  </si>
  <si>
    <t>-1777323102</t>
  </si>
  <si>
    <t>485</t>
  </si>
  <si>
    <t>7594307035</t>
  </si>
  <si>
    <t>Demontáž součástí počítače náprav kabelového závěru KSL-FP pro RSR</t>
  </si>
  <si>
    <t>-274056857</t>
  </si>
  <si>
    <t>486</t>
  </si>
  <si>
    <t>7592010142</t>
  </si>
  <si>
    <t>Kolové senzory a snímače počítačů náprav Neoprénová ochr. hadice 4,8 m</t>
  </si>
  <si>
    <t>1164933277</t>
  </si>
  <si>
    <t>487</t>
  </si>
  <si>
    <t>7592010144</t>
  </si>
  <si>
    <t>Kolové senzory a snímače počítačů náprav Připojovací kabel RSR123 včetně konektoru a neoprénové ochranné hadice 5 m</t>
  </si>
  <si>
    <t>-336150892</t>
  </si>
  <si>
    <t>488</t>
  </si>
  <si>
    <t>7592010146</t>
  </si>
  <si>
    <t>Kolové senzory a snímače počítačů náprav Neoprénová ochr. hadice 9,8 m</t>
  </si>
  <si>
    <t>1431323935</t>
  </si>
  <si>
    <t>489</t>
  </si>
  <si>
    <t>7592010148</t>
  </si>
  <si>
    <t>Kolové senzory a snímače počítačů náprav Neoprénová ochr.hadice 14,8 m</t>
  </si>
  <si>
    <t>-828608556</t>
  </si>
  <si>
    <t>490</t>
  </si>
  <si>
    <t>7592010162</t>
  </si>
  <si>
    <t>Kolové senzory a snímače počítačů náprav Stahovací páska hadice RSR</t>
  </si>
  <si>
    <t>1738114972</t>
  </si>
  <si>
    <t>491</t>
  </si>
  <si>
    <t>7592010172</t>
  </si>
  <si>
    <t>Kolové senzory a snímače počítačů náprav Připevňovací čep BBK pro upevňovací soupravu SK140</t>
  </si>
  <si>
    <t>910100621</t>
  </si>
  <si>
    <t>492</t>
  </si>
  <si>
    <t>7592010176</t>
  </si>
  <si>
    <t>Kolové senzory a snímače počítačů náprav Matice samojistná FS M10</t>
  </si>
  <si>
    <t>-19653372</t>
  </si>
  <si>
    <t>493</t>
  </si>
  <si>
    <t>7592010178</t>
  </si>
  <si>
    <t>Kolové senzory a snímače počítačů náprav Matice samojistná FS M12</t>
  </si>
  <si>
    <t>2019194115</t>
  </si>
  <si>
    <t>494</t>
  </si>
  <si>
    <t>7592010182</t>
  </si>
  <si>
    <t>Kolové senzory a snímače počítačů náprav Redukční vložka</t>
  </si>
  <si>
    <t>-2087305042</t>
  </si>
  <si>
    <t>495</t>
  </si>
  <si>
    <t>7592010200</t>
  </si>
  <si>
    <t>Kolové senzory a snímače počítačů náprav Kabelový závěr KSL pro RSR (bez EPO)</t>
  </si>
  <si>
    <t>576172769</t>
  </si>
  <si>
    <t>496</t>
  </si>
  <si>
    <t>7592010202</t>
  </si>
  <si>
    <t>Kolové senzory a snímače počítačů náprav Kabelový závěr KSL-FP pro RSR (s EPO)</t>
  </si>
  <si>
    <t>186285127</t>
  </si>
  <si>
    <t>497</t>
  </si>
  <si>
    <t>7592010214</t>
  </si>
  <si>
    <t>Kolové senzory a snímače počítačů náprav Příruba UKM pro RSR + těsnění</t>
  </si>
  <si>
    <t>-553953557</t>
  </si>
  <si>
    <t>498</t>
  </si>
  <si>
    <t>7592010218</t>
  </si>
  <si>
    <t>Kolové senzory a snímače počítačů náprav Kabelový závěr UPML pro RSR</t>
  </si>
  <si>
    <t>1731039963</t>
  </si>
  <si>
    <t>499</t>
  </si>
  <si>
    <t>7592010221</t>
  </si>
  <si>
    <t>Kolové senzory a snímače počítačů náprav Kabelový závěr UPMS-01, 2x držák WAGO svorkovnice</t>
  </si>
  <si>
    <t>-1366949773</t>
  </si>
  <si>
    <t>500</t>
  </si>
  <si>
    <t>7592010222</t>
  </si>
  <si>
    <t>Kolové senzory a snímače počítačů náprav Kabelový závěr UPMS-11 pro RSR180, 1x EPO 180</t>
  </si>
  <si>
    <t>1173458265</t>
  </si>
  <si>
    <t>501</t>
  </si>
  <si>
    <t>7592010223</t>
  </si>
  <si>
    <t>Kolové senzory a snímače počítačů náprav Kabelový závěr UPMS-12 pro RSR180, 2x EPO 180</t>
  </si>
  <si>
    <t>-1677101880</t>
  </si>
  <si>
    <t>05</t>
  </si>
  <si>
    <t>Stavědla, vnitřní zab. zař.</t>
  </si>
  <si>
    <t>502</t>
  </si>
  <si>
    <t>7590615040</t>
  </si>
  <si>
    <t>Montáž tlačítka, světelné buňky, počitadla, zvonku, relé, R, C do kolejové desky nebo pultu za provozu</t>
  </si>
  <si>
    <t>1493066762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</si>
  <si>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</si>
  <si>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503</t>
  </si>
  <si>
    <t>7590615060</t>
  </si>
  <si>
    <t>Vygravírování 1 znaku v označovacím štítku</t>
  </si>
  <si>
    <t>339268701</t>
  </si>
  <si>
    <t>Vygravírování 1 znaku v označovacím štítku - vygravírování 1 znaku v označovacím štítku</t>
  </si>
  <si>
    <t>504</t>
  </si>
  <si>
    <t>7590615070</t>
  </si>
  <si>
    <t>Montáž označovacího štítku do kolejové desky nebo pultu za provozu</t>
  </si>
  <si>
    <t>-1574698014</t>
  </si>
  <si>
    <t>Montáž označovacího štítku do kolejové desky nebo pultu za provozu - rozměření a vyznačení místa montáže, vyvrtání a začištění otvoru, montáž prvku, zapojení a vyzkoušení včetně vyvázání vodičů do formy</t>
  </si>
  <si>
    <t>505</t>
  </si>
  <si>
    <t>7590615110</t>
  </si>
  <si>
    <t>Úprava ovládacího stolu (kontrolní skříně)</t>
  </si>
  <si>
    <t>-2071250044</t>
  </si>
  <si>
    <t>Úprava ovládacího stolu (kontrolní skříně) - max. 50 tlačítek a světelných buněk, včetně zapojení</t>
  </si>
  <si>
    <t>506</t>
  </si>
  <si>
    <t>7590615120</t>
  </si>
  <si>
    <t>Montáž sekce kontrolní skříně</t>
  </si>
  <si>
    <t>-345511541</t>
  </si>
  <si>
    <t>Montáž sekce kontrolní skříně - včetně zapojení</t>
  </si>
  <si>
    <t>507</t>
  </si>
  <si>
    <t>7590615130</t>
  </si>
  <si>
    <t>Úpravy kolejové desky</t>
  </si>
  <si>
    <t>1035104991</t>
  </si>
  <si>
    <t>Úpravy kolejové desky - upevnění jednotlivých prvků na místo určení, včetně zapojení</t>
  </si>
  <si>
    <t>508</t>
  </si>
  <si>
    <t>7590617030</t>
  </si>
  <si>
    <t>Demontáž kolejové desky</t>
  </si>
  <si>
    <t>1016654028</t>
  </si>
  <si>
    <t>Demontáž kolejové desky - včetně odpojení kabelů</t>
  </si>
  <si>
    <t>509</t>
  </si>
  <si>
    <t>7590617040</t>
  </si>
  <si>
    <t>Demontáž tlačítka nebo světelné buňky z kolejové desky nebo pultu za provozu</t>
  </si>
  <si>
    <t>393064783</t>
  </si>
  <si>
    <t>510</t>
  </si>
  <si>
    <t>7590617070</t>
  </si>
  <si>
    <t>Demontáž označovacího štítku z kolejové desky nebo pultu za provozu</t>
  </si>
  <si>
    <t>1807378562</t>
  </si>
  <si>
    <t>511</t>
  </si>
  <si>
    <t>7590617120</t>
  </si>
  <si>
    <t>Demontáž sekce kontrolní skříně</t>
  </si>
  <si>
    <t>1125318798</t>
  </si>
  <si>
    <t>7590610020</t>
  </si>
  <si>
    <t>Indikační a kolejové desky a ovládací pulty Buňka světelná jednožárovková  (CV720409002)</t>
  </si>
  <si>
    <t>-900946280</t>
  </si>
  <si>
    <t>513</t>
  </si>
  <si>
    <t>7590610030</t>
  </si>
  <si>
    <t>Indikační a kolejové desky a ovládací pulty Buňka světelná dvoužárov. červená clona (CV720459001)</t>
  </si>
  <si>
    <t>1501741885</t>
  </si>
  <si>
    <t>514</t>
  </si>
  <si>
    <t>7590610040</t>
  </si>
  <si>
    <t>Indikační a kolejové desky a ovládací pulty Buňka světelná dvoužárov. zelená clona (CV720459002)</t>
  </si>
  <si>
    <t>-8527196</t>
  </si>
  <si>
    <t>515</t>
  </si>
  <si>
    <t>7590610050</t>
  </si>
  <si>
    <t>Indikační a kolejové desky a ovládací pulty Buňka světelná dvoužárov. červená clona+iz.vložka (CV720459005)</t>
  </si>
  <si>
    <t>1013512896</t>
  </si>
  <si>
    <t>516</t>
  </si>
  <si>
    <t>7590610060</t>
  </si>
  <si>
    <t>Indikační a kolejové desky a ovládací pulty Buňka světelná dvoužárov. iz.vložka+přepážka (CV720459007)</t>
  </si>
  <si>
    <t>-1642359960</t>
  </si>
  <si>
    <t>517</t>
  </si>
  <si>
    <t>7590610130</t>
  </si>
  <si>
    <t>Indikační a kolejové desky a ovládací pulty Řadič dvoupolohový 45 stupňů (CV720669001)</t>
  </si>
  <si>
    <t>-1257560578</t>
  </si>
  <si>
    <t>518</t>
  </si>
  <si>
    <t>7590610140</t>
  </si>
  <si>
    <t>Indikační a kolejové desky a ovládací pulty Řadič dvoupolohový 90 stupňů (CV720679001)</t>
  </si>
  <si>
    <t>-1893415369</t>
  </si>
  <si>
    <t>519</t>
  </si>
  <si>
    <t>7590610150</t>
  </si>
  <si>
    <t>Indikační a kolejové desky a ovládací pulty Řadič třípolohový 2x45 stupňů (CV720689001)</t>
  </si>
  <si>
    <t>99689090</t>
  </si>
  <si>
    <t>520</t>
  </si>
  <si>
    <t>7590610180</t>
  </si>
  <si>
    <t>Indikační a kolejové desky a ovládací pulty Tlačítko dvoupolohové vratné (CV720769001)</t>
  </si>
  <si>
    <t>1331199499</t>
  </si>
  <si>
    <t>521</t>
  </si>
  <si>
    <t>7590610190</t>
  </si>
  <si>
    <t>Indikační a kolejové desky a ovládací pulty Tlačítko dvoupolohové vratné vytahovací (CV720769002)</t>
  </si>
  <si>
    <t>-1351332485</t>
  </si>
  <si>
    <t>522</t>
  </si>
  <si>
    <t>7590610200</t>
  </si>
  <si>
    <t>Indikační a kolejové desky a ovládací pulty Tlačítko dvoupolohové vratné (CV720769003)</t>
  </si>
  <si>
    <t>-2062996920</t>
  </si>
  <si>
    <t>523</t>
  </si>
  <si>
    <t>7590610210</t>
  </si>
  <si>
    <t>Indikační a kolejové desky a ovládací pulty Tlačítko dvoupolohové nevratné (CV720779001)</t>
  </si>
  <si>
    <t>-1807482782</t>
  </si>
  <si>
    <t>524</t>
  </si>
  <si>
    <t>7590610220</t>
  </si>
  <si>
    <t>Indikační a kolejové desky a ovládací pulty Tlačítko dvoupolohové nevratné (CV720779003)</t>
  </si>
  <si>
    <t>-438839236</t>
  </si>
  <si>
    <t>525</t>
  </si>
  <si>
    <t>7590610230</t>
  </si>
  <si>
    <t>Indikační a kolejové desky a ovládací pulty Tlačítko třípolohové vratné (CV720789001)</t>
  </si>
  <si>
    <t>-235308429</t>
  </si>
  <si>
    <t>526</t>
  </si>
  <si>
    <t>7590610240</t>
  </si>
  <si>
    <t>Indikační a kolejové desky a ovládací pulty Tlačítko třípolohové vratné (CV720789003)</t>
  </si>
  <si>
    <t>-498720916</t>
  </si>
  <si>
    <t>527</t>
  </si>
  <si>
    <t>7590610250</t>
  </si>
  <si>
    <t>Indikační a kolejové desky a ovládací pulty Objímka žárovky  (CV720795001)</t>
  </si>
  <si>
    <t>329529067</t>
  </si>
  <si>
    <t>528</t>
  </si>
  <si>
    <t>7590610260</t>
  </si>
  <si>
    <t>Indikační a kolejové desky a ovládací pulty Tlačítko třípolohové vratné prosvětlovací (CV720799001)</t>
  </si>
  <si>
    <t>-1808344722</t>
  </si>
  <si>
    <t>529</t>
  </si>
  <si>
    <t>7590610270</t>
  </si>
  <si>
    <t>Indikační a kolejové desky a ovládací pulty Tlačítko třípolohové vratné prosvětlovací (CV720799002)</t>
  </si>
  <si>
    <t>605164000</t>
  </si>
  <si>
    <t>530</t>
  </si>
  <si>
    <t>7593105010</t>
  </si>
  <si>
    <t>Montáž měniče (zdroje) statického ze stojanu</t>
  </si>
  <si>
    <t>-1396017306</t>
  </si>
  <si>
    <t>Montáž měniče (zdroje) statického ze stojanu - včetně připojení vodičů elektrické sítě ss rozvodu a uzemnění, přezkoušení funkce</t>
  </si>
  <si>
    <t>531</t>
  </si>
  <si>
    <t>7593105012</t>
  </si>
  <si>
    <t>Montáž měniče (zdroje) statického řady EZ1, EZ2 a BZS1-R96</t>
  </si>
  <si>
    <t>1985110273</t>
  </si>
  <si>
    <t>Montáž měniče (zdroje) statického řady EZ1, EZ2 a BZS1-R96 - včetně připojení vodičů elektrické sítě ss rozvodu a uzemnění, přezkoušení funkce</t>
  </si>
  <si>
    <t>532</t>
  </si>
  <si>
    <t>7593105020</t>
  </si>
  <si>
    <t>Montáž měniče (zdroje) rotačního z napájecího stojanu</t>
  </si>
  <si>
    <t>-1112071594</t>
  </si>
  <si>
    <t>Montáž měniče (zdroje) rotačního z napájecího stojanu - včetně připojení vodičů elektrické sítě ss rozvodu a uzemnění, přezkoušení funkce</t>
  </si>
  <si>
    <t>533</t>
  </si>
  <si>
    <t>7593105022</t>
  </si>
  <si>
    <t>Montáž měniče (zdroje) rotačního s výkonem přes 1 kVA</t>
  </si>
  <si>
    <t>147580711</t>
  </si>
  <si>
    <t>Montáž měniče (zdroje) rotačního s výkonem přes 1 kVA - včetně připojení vodičů elektrické sítě ss rozvodu a uzemnění, přezkoušení funkce</t>
  </si>
  <si>
    <t>534</t>
  </si>
  <si>
    <t>7593107010</t>
  </si>
  <si>
    <t>Demontáž měniče statického ze stojanu</t>
  </si>
  <si>
    <t>-1755978276</t>
  </si>
  <si>
    <t>535</t>
  </si>
  <si>
    <t>7593107012</t>
  </si>
  <si>
    <t>Demontáž měniče statického řady EZ1, EZ2 a BZS1-R96</t>
  </si>
  <si>
    <t>-1542044191</t>
  </si>
  <si>
    <t>536</t>
  </si>
  <si>
    <t>7593107020</t>
  </si>
  <si>
    <t>Demontáž měniče rotačního z napájecího stojanu</t>
  </si>
  <si>
    <t>-1739365216</t>
  </si>
  <si>
    <t>537</t>
  </si>
  <si>
    <t>7593107022</t>
  </si>
  <si>
    <t>Demontáž měniče rotačního s výkonem přes 1 kVA</t>
  </si>
  <si>
    <t>-129689972</t>
  </si>
  <si>
    <t>540</t>
  </si>
  <si>
    <t>7593315040</t>
  </si>
  <si>
    <t>Montáž stojanu kabelového 4 až 5 pólového jednostranného</t>
  </si>
  <si>
    <t>488292613</t>
  </si>
  <si>
    <t>Montáž stojanu kabelového 4 až 5 pólového jednostranného - vysekání otvoru pro kamenáč, upevnění a zacementování do otvoru, začištění dlážky, natření poškozených míst na stojanu barvou</t>
  </si>
  <si>
    <t>542</t>
  </si>
  <si>
    <t>7593315042</t>
  </si>
  <si>
    <t>Montáž stojanu kabelového 4 až 5 pólového oboustranného</t>
  </si>
  <si>
    <t>-218948798</t>
  </si>
  <si>
    <t>Montáž stojanu kabelového 4 až 5 pólového oboustranného - vysekání otvoru pro kamenáč, upevnění a zacementování do otvoru, začištění dlážky, natření poškozených míst na stojanu barvou</t>
  </si>
  <si>
    <t>541</t>
  </si>
  <si>
    <t>7593315050</t>
  </si>
  <si>
    <t>Montáž stojanu kabelového pro kabelové závěry</t>
  </si>
  <si>
    <t>-2087482925</t>
  </si>
  <si>
    <t>Montáž stojanu kabelového pro kabelové závěry - zhotovení stojanu, vyměření místa, sestavení a usazení stojanu, upevnění pomocí šroubů do zdi, nátěru</t>
  </si>
  <si>
    <t>543</t>
  </si>
  <si>
    <t>7593315100</t>
  </si>
  <si>
    <t>Montáž zabezpečovacího stojanu reléového</t>
  </si>
  <si>
    <t>-627375689</t>
  </si>
  <si>
    <t>Montáž zabezpečovacího stojanu reléového - upevnění stojanu do stojanové řady, připojení ochranného uzemnění a informativní kontrola zapojení</t>
  </si>
  <si>
    <t>544</t>
  </si>
  <si>
    <t>7593315102</t>
  </si>
  <si>
    <t>Montáž zabezpečovacího stojanu kabelového</t>
  </si>
  <si>
    <t>-1757038261</t>
  </si>
  <si>
    <t>Montáž zabezpečovacího stojanu kabelového - upevnění stojanu do stojanové řady, připojení ochranného uzemnění a informativní kontrola zapojení</t>
  </si>
  <si>
    <t>545</t>
  </si>
  <si>
    <t>7593315106</t>
  </si>
  <si>
    <t>Montáž zabezpečovacího stojanu s elektronickými prvky a panely</t>
  </si>
  <si>
    <t>942984903</t>
  </si>
  <si>
    <t>Montáž zabezpečovacího stojanu s elektronickými prvky a panely - upevnění stojanu do stojanové řady, připojení ochranného uzemnění a informativní kontrola zapojení</t>
  </si>
  <si>
    <t>546</t>
  </si>
  <si>
    <t>7593315120</t>
  </si>
  <si>
    <t>Montáž stojanové řady pro 1 stojan</t>
  </si>
  <si>
    <t>615292868</t>
  </si>
  <si>
    <t>Montáž stojanové řady pro 1 stojan - sestavení dodané konstrukce, vyměření místa a usazení stojanové řady, montáž ochranných plechů a roštu stojanové řady, ukotvení</t>
  </si>
  <si>
    <t>547</t>
  </si>
  <si>
    <t>7593315122</t>
  </si>
  <si>
    <t>Montáž stojanové řady pro 2 stojany</t>
  </si>
  <si>
    <t>485162481</t>
  </si>
  <si>
    <t>Montáž stojanové řady pro 2 stojany - sestavení dodané konstrukce, vyměření místa a usazení stojanové řady, montáž ochranných plechů a roštu stojanové řady, ukotvení</t>
  </si>
  <si>
    <t>548</t>
  </si>
  <si>
    <t>7593315124</t>
  </si>
  <si>
    <t>Montáž stojanové řady pro 3 stojany</t>
  </si>
  <si>
    <t>-289239719</t>
  </si>
  <si>
    <t>Montáž stojanové řady pro 3 stojany - sestavení dodané konstrukce, vyměření místa a usazení stojanové řady, montáž ochranných plechů a roštu stojanové řady, ukotvení</t>
  </si>
  <si>
    <t>549</t>
  </si>
  <si>
    <t>7593315126</t>
  </si>
  <si>
    <t>Montáž stojanové řady pro 4 stojany</t>
  </si>
  <si>
    <t>937095712</t>
  </si>
  <si>
    <t>Montáž stojanové řady pro 4 stojany - sestavení dodané konstrukce, vyměření místa a usazení stojanové řady, montáž ochranných plechů a roštu stojanové řady, ukotvení</t>
  </si>
  <si>
    <t>550</t>
  </si>
  <si>
    <t>7593315140</t>
  </si>
  <si>
    <t>Ukotvení stojanové řady do stěny jednou spojnicí</t>
  </si>
  <si>
    <t>23287144</t>
  </si>
  <si>
    <t>551</t>
  </si>
  <si>
    <t>7593315142</t>
  </si>
  <si>
    <t>Ukotvení stojanové řady na vedlejší stojanovou řadu</t>
  </si>
  <si>
    <t>1780138289</t>
  </si>
  <si>
    <t>552</t>
  </si>
  <si>
    <t>7593315160</t>
  </si>
  <si>
    <t>Montáž žlabu skříňové provedení řadového</t>
  </si>
  <si>
    <t>1145624985</t>
  </si>
  <si>
    <t>553</t>
  </si>
  <si>
    <t>7593315190</t>
  </si>
  <si>
    <t>Montáž žlabu stojanové řady jednoduchého</t>
  </si>
  <si>
    <t>-1939493729</t>
  </si>
  <si>
    <t>554</t>
  </si>
  <si>
    <t>7593315210</t>
  </si>
  <si>
    <t>Montáž skříně 19"</t>
  </si>
  <si>
    <t>1287013395</t>
  </si>
  <si>
    <t>Montáž skříně 19" - usazení skříně na místě určení, zapojení</t>
  </si>
  <si>
    <t>555</t>
  </si>
  <si>
    <t>7593315214</t>
  </si>
  <si>
    <t>Montáž skříně s otočným rámem</t>
  </si>
  <si>
    <t>1682307748</t>
  </si>
  <si>
    <t>Montáž skříně s otočným rámem - usazení skříně na místě určení, zapojení</t>
  </si>
  <si>
    <t>538</t>
  </si>
  <si>
    <t>7593315392</t>
  </si>
  <si>
    <t>Montáž panelu do RACKU 19"</t>
  </si>
  <si>
    <t>1425450561</t>
  </si>
  <si>
    <t>539</t>
  </si>
  <si>
    <t>7593315425</t>
  </si>
  <si>
    <t>Zhotovení jednoho zapojení při volné vazbě</t>
  </si>
  <si>
    <t>-1606155464</t>
  </si>
  <si>
    <t>Zhotovení jednoho zapojení při volné vazbě - naměření vodiče, zatažení a připojení</t>
  </si>
  <si>
    <t>557</t>
  </si>
  <si>
    <t>7593317010</t>
  </si>
  <si>
    <t>Zrušení jednoho zapojení při volné vazbě {odpojení vodiče a jeho vytažení}</t>
  </si>
  <si>
    <t>-876578065</t>
  </si>
  <si>
    <t>Zrušení jednoho zapojení při volné vazbě {odpojení vodiče a jeho vytažení} - odpojení vodiče a jeho vytažení</t>
  </si>
  <si>
    <t>558</t>
  </si>
  <si>
    <t>7593317040</t>
  </si>
  <si>
    <t>Demontáž stojanu kabelového 4 až 5 pólového</t>
  </si>
  <si>
    <t>-399976104</t>
  </si>
  <si>
    <t>559</t>
  </si>
  <si>
    <t>7593317050</t>
  </si>
  <si>
    <t>Demontáž stojanu kabelového pro kabelové závěry a rozdělovací spojky</t>
  </si>
  <si>
    <t>-1391675954</t>
  </si>
  <si>
    <t>560</t>
  </si>
  <si>
    <t>7593317100</t>
  </si>
  <si>
    <t>Demontáž zabezpečovacího stojanu</t>
  </si>
  <si>
    <t>-1043891601</t>
  </si>
  <si>
    <t>561</t>
  </si>
  <si>
    <t>7593317120</t>
  </si>
  <si>
    <t>Demontáž stojanové řady pro 1-3 stojany</t>
  </si>
  <si>
    <t>2141973751</t>
  </si>
  <si>
    <t>562</t>
  </si>
  <si>
    <t>7593317126</t>
  </si>
  <si>
    <t>Demontáž stojanové řady pro 4-5 stojanů</t>
  </si>
  <si>
    <t>503906708</t>
  </si>
  <si>
    <t>563</t>
  </si>
  <si>
    <t>7593317160</t>
  </si>
  <si>
    <t>Demontáž žlabu pro staniční zabezpečovací zařízení, skříňové provedení řadového</t>
  </si>
  <si>
    <t>665963321</t>
  </si>
  <si>
    <t>564</t>
  </si>
  <si>
    <t>7593317210</t>
  </si>
  <si>
    <t>Demontáž skříně 19"</t>
  </si>
  <si>
    <t>1797156855</t>
  </si>
  <si>
    <t>565</t>
  </si>
  <si>
    <t>7593317214</t>
  </si>
  <si>
    <t>Demontáž skříně s otočným rámem</t>
  </si>
  <si>
    <t>-1272409372</t>
  </si>
  <si>
    <t>566</t>
  </si>
  <si>
    <t>7593317330</t>
  </si>
  <si>
    <t>Demontáž datové skříně rack</t>
  </si>
  <si>
    <t>-51202714</t>
  </si>
  <si>
    <t>567</t>
  </si>
  <si>
    <t>7593317380</t>
  </si>
  <si>
    <t>Demontáž panelu reléového</t>
  </si>
  <si>
    <t>-1826360439</t>
  </si>
  <si>
    <t>568</t>
  </si>
  <si>
    <t>7593317382</t>
  </si>
  <si>
    <t>Demontáž panelu se svorkovnicemi</t>
  </si>
  <si>
    <t>144064525</t>
  </si>
  <si>
    <t>556</t>
  </si>
  <si>
    <t>7593325080</t>
  </si>
  <si>
    <t>Montáž stavěcího odporu nebo kondenzátoru</t>
  </si>
  <si>
    <t>-1561838537</t>
  </si>
  <si>
    <t>Montáž stavěcího odporu nebo kondenzátoru - včetně zapojení a označení</t>
  </si>
  <si>
    <t>569</t>
  </si>
  <si>
    <t>7593335010</t>
  </si>
  <si>
    <t>Montáž reléového bloku</t>
  </si>
  <si>
    <t>-1375469759</t>
  </si>
  <si>
    <t>570</t>
  </si>
  <si>
    <t>7593335020</t>
  </si>
  <si>
    <t>Montáž reléové sady</t>
  </si>
  <si>
    <t>-1427670300</t>
  </si>
  <si>
    <t>571</t>
  </si>
  <si>
    <t>7593335040</t>
  </si>
  <si>
    <t>Montáž malorozměrného relé</t>
  </si>
  <si>
    <t>-1152704374</t>
  </si>
  <si>
    <t>572</t>
  </si>
  <si>
    <t>7593335070</t>
  </si>
  <si>
    <t>Montáž přídavného stojánku pro zástrčkové relé do police</t>
  </si>
  <si>
    <t>526805006</t>
  </si>
  <si>
    <t>Montáž přídavného stojánku pro zástrčkové relé do police - včetně zapojení přívodů</t>
  </si>
  <si>
    <t>573</t>
  </si>
  <si>
    <t>7593335080</t>
  </si>
  <si>
    <t>Montáž kmitače</t>
  </si>
  <si>
    <t>1113907893</t>
  </si>
  <si>
    <t>Montáž kmitače - včetně zapojení a označení</t>
  </si>
  <si>
    <t>574</t>
  </si>
  <si>
    <t>7593335090</t>
  </si>
  <si>
    <t>Montáž kodéru</t>
  </si>
  <si>
    <t>-724135780</t>
  </si>
  <si>
    <t>Montáž kodéru - včetně zapojení a označení</t>
  </si>
  <si>
    <t>575</t>
  </si>
  <si>
    <t>7593335100</t>
  </si>
  <si>
    <t>Montáž adaptéru</t>
  </si>
  <si>
    <t>1511967333</t>
  </si>
  <si>
    <t>Montáž adaptéru - včetně zapojení a označení</t>
  </si>
  <si>
    <t>576</t>
  </si>
  <si>
    <t>7593335110</t>
  </si>
  <si>
    <t>Montáž zdroje kmitavých signálů</t>
  </si>
  <si>
    <t>174443601</t>
  </si>
  <si>
    <t>Montáž zdroje kmitavých signálů - včetně zapojení a označení</t>
  </si>
  <si>
    <t>577</t>
  </si>
  <si>
    <t>7593335120</t>
  </si>
  <si>
    <t>Montáž bezkontaktního spínače BKS 1</t>
  </si>
  <si>
    <t>92897155</t>
  </si>
  <si>
    <t>Montáž bezkontaktního spínače BKS 1 - včetně zapojení a označení</t>
  </si>
  <si>
    <t>578</t>
  </si>
  <si>
    <t>7593335160</t>
  </si>
  <si>
    <t>Montáž souboru KAV, FID, ASE</t>
  </si>
  <si>
    <t>1060580790</t>
  </si>
  <si>
    <t>Montáž souboru KAV, FID, ASE - včetně zapojení a označení</t>
  </si>
  <si>
    <t>579</t>
  </si>
  <si>
    <t>7593337010</t>
  </si>
  <si>
    <t>Demontáž reléového bloku</t>
  </si>
  <si>
    <t>-1251776957</t>
  </si>
  <si>
    <t>580</t>
  </si>
  <si>
    <t>7593337020</t>
  </si>
  <si>
    <t>Demontáž reléové sady</t>
  </si>
  <si>
    <t>136033527</t>
  </si>
  <si>
    <t>581</t>
  </si>
  <si>
    <t>7593337040</t>
  </si>
  <si>
    <t>Demontáž malorozměrného relé</t>
  </si>
  <si>
    <t>1461969905</t>
  </si>
  <si>
    <t>582</t>
  </si>
  <si>
    <t>7593337080</t>
  </si>
  <si>
    <t>Demontáž kmitače</t>
  </si>
  <si>
    <t>387928951</t>
  </si>
  <si>
    <t>583</t>
  </si>
  <si>
    <t>7593337090</t>
  </si>
  <si>
    <t>Demontáž kodéru</t>
  </si>
  <si>
    <t>-2004651972</t>
  </si>
  <si>
    <t>584</t>
  </si>
  <si>
    <t>7593337100</t>
  </si>
  <si>
    <t>Demontáž adaptéru</t>
  </si>
  <si>
    <t>1155292457</t>
  </si>
  <si>
    <t>585</t>
  </si>
  <si>
    <t>7593337110</t>
  </si>
  <si>
    <t>Demontáž zdroje kmitavých signálů</t>
  </si>
  <si>
    <t>1606372050</t>
  </si>
  <si>
    <t>587</t>
  </si>
  <si>
    <t>7593337120</t>
  </si>
  <si>
    <t>Demontáž bezkontaktního spínače BKS 1</t>
  </si>
  <si>
    <t>789869569</t>
  </si>
  <si>
    <t>586</t>
  </si>
  <si>
    <t>7593337150</t>
  </si>
  <si>
    <t>Demontáž reléové jednotky</t>
  </si>
  <si>
    <t>1432939987</t>
  </si>
  <si>
    <t>588</t>
  </si>
  <si>
    <t>7593337160</t>
  </si>
  <si>
    <t>Demontáž souboru KAV, FID, ASE</t>
  </si>
  <si>
    <t>-372715680</t>
  </si>
  <si>
    <t>589</t>
  </si>
  <si>
    <t>7593337170</t>
  </si>
  <si>
    <t>Demontáž universální časovací jednotky</t>
  </si>
  <si>
    <t>1392285781</t>
  </si>
  <si>
    <t>590</t>
  </si>
  <si>
    <t>7593310110</t>
  </si>
  <si>
    <t>Konstrukční díly Konektor zářezový U1B</t>
  </si>
  <si>
    <t>1585374234</t>
  </si>
  <si>
    <t>591</t>
  </si>
  <si>
    <t>7593310050</t>
  </si>
  <si>
    <t>Konstrukční díly Deska pojistková  (CV724800006M)</t>
  </si>
  <si>
    <t>1214552262</t>
  </si>
  <si>
    <t>592</t>
  </si>
  <si>
    <t>7593310060</t>
  </si>
  <si>
    <t>Konstrukční díly Deska pro diody  (CV725715010M)</t>
  </si>
  <si>
    <t>-1949674679</t>
  </si>
  <si>
    <t>593</t>
  </si>
  <si>
    <t>7593310070</t>
  </si>
  <si>
    <t>Konstrukční díly Deska pro součástky  (CV725715003M)</t>
  </si>
  <si>
    <t>-323017269</t>
  </si>
  <si>
    <t>594</t>
  </si>
  <si>
    <t>7593310120</t>
  </si>
  <si>
    <t>Konstrukční díly Kryt se žlabem  (CV755125009B)</t>
  </si>
  <si>
    <t>300798599</t>
  </si>
  <si>
    <t>595</t>
  </si>
  <si>
    <t>7593310200</t>
  </si>
  <si>
    <t>Konstrukční díly Nosník pro odpor  (CV724805003M)</t>
  </si>
  <si>
    <t>-1633907781</t>
  </si>
  <si>
    <t>596</t>
  </si>
  <si>
    <t>7593310440</t>
  </si>
  <si>
    <t>Konstrukční díly Panel svorkovnicový 12xSV-12C(svor.-svor.) (CV724199001)</t>
  </si>
  <si>
    <t>623378342</t>
  </si>
  <si>
    <t>597</t>
  </si>
  <si>
    <t>7593310450</t>
  </si>
  <si>
    <t>Konstrukční díly Panel volné vazby úplný  (CV725719003M)</t>
  </si>
  <si>
    <t>-578387051</t>
  </si>
  <si>
    <t>598</t>
  </si>
  <si>
    <t>7593310621</t>
  </si>
  <si>
    <t>Konstrukční díly RACK 19" 9U/500mm nástěnný, dvoudílný, prosklené dveře</t>
  </si>
  <si>
    <t>-192677559</t>
  </si>
  <si>
    <t>599</t>
  </si>
  <si>
    <t>7593310625</t>
  </si>
  <si>
    <t>Konstrukční díly RACK 19" 27U 600x600 na kolečkách, kovový, prosklené dveře, ventilační jednotka horní, rozvodný panel 230V s přepěťovou ochranou a 5 zásuvkami</t>
  </si>
  <si>
    <t>-2094714635</t>
  </si>
  <si>
    <t>600</t>
  </si>
  <si>
    <t>7593310630</t>
  </si>
  <si>
    <t>Konstrukční díly Rám otočný skříně PSK 3  (CV726419002)</t>
  </si>
  <si>
    <t>893255181</t>
  </si>
  <si>
    <t>601</t>
  </si>
  <si>
    <t>7593310190</t>
  </si>
  <si>
    <t>Konstrukční díly Nosník odporu  (CV724800003M)</t>
  </si>
  <si>
    <t>443681883</t>
  </si>
  <si>
    <t>602</t>
  </si>
  <si>
    <t>7593310680</t>
  </si>
  <si>
    <t>Konstrukční díly Skříň kolejová TJA I nevybavená (CV725509001)</t>
  </si>
  <si>
    <t>-1067459614</t>
  </si>
  <si>
    <t>603</t>
  </si>
  <si>
    <t>7593320126</t>
  </si>
  <si>
    <t>Prvky Pojistka zástrčková 0,5A (CV719039001)</t>
  </si>
  <si>
    <t>-358420312</t>
  </si>
  <si>
    <t>604</t>
  </si>
  <si>
    <t>7593320129</t>
  </si>
  <si>
    <t>Prvky Pojistka zástrčková 1A (CV719039002)</t>
  </si>
  <si>
    <t>1567537718</t>
  </si>
  <si>
    <t>605</t>
  </si>
  <si>
    <t>7593320132</t>
  </si>
  <si>
    <t>Prvky Pojistka zástrčková 2A (CV719039003)</t>
  </si>
  <si>
    <t>1497697847</t>
  </si>
  <si>
    <t>606</t>
  </si>
  <si>
    <t>7593320135</t>
  </si>
  <si>
    <t>Prvky Pojistka zástrčková 5A (CV719039004)</t>
  </si>
  <si>
    <t>-1034827968</t>
  </si>
  <si>
    <t>607</t>
  </si>
  <si>
    <t>7593320138</t>
  </si>
  <si>
    <t>Prvky Pojistka zástrčková 10A (CV719039005)</t>
  </si>
  <si>
    <t>951595462</t>
  </si>
  <si>
    <t>608</t>
  </si>
  <si>
    <t>7593320141</t>
  </si>
  <si>
    <t>Prvky Pojistka zástrčková 20A (CV719039006)</t>
  </si>
  <si>
    <t>26613704</t>
  </si>
  <si>
    <t>609</t>
  </si>
  <si>
    <t>7593320144</t>
  </si>
  <si>
    <t>Prvky Pojistka zástrčková 30A (CV719039007)</t>
  </si>
  <si>
    <t>1740843945</t>
  </si>
  <si>
    <t>610</t>
  </si>
  <si>
    <t>7593320147</t>
  </si>
  <si>
    <t>Prvky Pojistka zástrčková 0,16A (CV719039009)</t>
  </si>
  <si>
    <t>720229912</t>
  </si>
  <si>
    <t>611</t>
  </si>
  <si>
    <t>7593320150</t>
  </si>
  <si>
    <t>Prvky Pojistka zástrčková T 0,5A (CV719039010)</t>
  </si>
  <si>
    <t>-2052614888</t>
  </si>
  <si>
    <t>612</t>
  </si>
  <si>
    <t>7593320156</t>
  </si>
  <si>
    <t>Prvky Rezistor regulační 15Ohm (CV719109007)</t>
  </si>
  <si>
    <t>-2091175942</t>
  </si>
  <si>
    <t>613</t>
  </si>
  <si>
    <t>7593320159</t>
  </si>
  <si>
    <t>Prvky Rezistor regulační 43Ohm (CV719109008)</t>
  </si>
  <si>
    <t>-1231081006</t>
  </si>
  <si>
    <t>614</t>
  </si>
  <si>
    <t>7593320165</t>
  </si>
  <si>
    <t>Prvky Rezistor regulační 240Ohm (CV719109010)</t>
  </si>
  <si>
    <t>-2028144786</t>
  </si>
  <si>
    <t>615</t>
  </si>
  <si>
    <t>7593320153</t>
  </si>
  <si>
    <t>Prvky Rezistor regulační 2,2Ohm (CV719109006)</t>
  </si>
  <si>
    <t>-365146451</t>
  </si>
  <si>
    <t>616</t>
  </si>
  <si>
    <t>7593320261</t>
  </si>
  <si>
    <t>Prvky Jednotka DSO-4N (CV727799001)</t>
  </si>
  <si>
    <t>1279744947</t>
  </si>
  <si>
    <t>617</t>
  </si>
  <si>
    <t>7593320264</t>
  </si>
  <si>
    <t>Prvky Jednotka DSO-4 (CV727799002)</t>
  </si>
  <si>
    <t>-292925064</t>
  </si>
  <si>
    <t>618</t>
  </si>
  <si>
    <t>7593320267</t>
  </si>
  <si>
    <t>Prvky Deska zadní ZR-3N (CV727805002)</t>
  </si>
  <si>
    <t>1512206983</t>
  </si>
  <si>
    <t>619</t>
  </si>
  <si>
    <t>7593320372</t>
  </si>
  <si>
    <t>Prvky Svorkovnice šestidílná  (CV731029001)</t>
  </si>
  <si>
    <t>-422076843</t>
  </si>
  <si>
    <t>620</t>
  </si>
  <si>
    <t>7593310400</t>
  </si>
  <si>
    <t>Konstrukční díly Panel odporů a pojistek  (CV726439002M)</t>
  </si>
  <si>
    <t>-775843376</t>
  </si>
  <si>
    <t>06</t>
  </si>
  <si>
    <t>Doprava</t>
  </si>
  <si>
    <t>622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</si>
  <si>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</si>
  <si>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</si>
  <si>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-1130632959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</si>
  <si>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</si>
  <si>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623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</si>
  <si>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</si>
  <si>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</si>
  <si>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724272680</t>
  </si>
  <si>
    <t>Doprava obousměrná (např. dodávek z vlastních zásob zhotovitele nebo objednatele nebo výzisku) mechanizací o nosnosti do 3,5 t elektrosoučástek, montážního materiálu, kameniva, písku, dlažebních kostek, suti, atd.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</si>
  <si>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624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</si>
  <si>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</si>
  <si>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</si>
  <si>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124953916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</si>
  <si>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</si>
  <si>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625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</si>
  <si>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</si>
  <si>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</si>
  <si>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-2034035697</t>
  </si>
  <si>
    <t>Doprava obousměrná (např. dodávek z vlastních zásob zhotovitele nebo objednatele nebo výzisku) mechanizací o nosnosti do 3,5 t elektrosoučástek, montážního materiálu, kameniva, písku, dlažebních kostek, suti, atd.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</si>
  <si>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626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</si>
  <si>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</si>
  <si>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</si>
  <si>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-1674492963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</si>
  <si>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</si>
  <si>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627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</si>
  <si>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</si>
  <si>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</si>
  <si>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1735031960</t>
  </si>
  <si>
    <t>Doprava obousměrná (např. dodávek z vlastních zásob zhotovitele nebo objednatele nebo výzisku) mechanizací o nosnosti do 3,5 t elektrosoučástek, montážního materiálu, kameniva, písku, dlažebních kostek, suti, atd.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</si>
  <si>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628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</si>
  <si>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</si>
  <si>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</si>
  <si>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-1273012410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</si>
  <si>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</si>
  <si>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629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</si>
  <si>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</si>
  <si>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</si>
  <si>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2023089271</t>
  </si>
  <si>
    <t>Doprava obousměrná (např. dodávek z vlastních zásob zhotovitele nebo objednatele nebo výzisku) mechanizací o nosnosti do 3,5 t elektrosoučástek, montážního materiálu, kameniva, písku, dlažebních kostek, suti, atd. do 250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</si>
  <si>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630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</si>
  <si>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</si>
  <si>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</si>
  <si>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t</t>
  </si>
  <si>
    <t>-1192340121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</si>
  <si>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</si>
  <si>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631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</si>
  <si>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</si>
  <si>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</si>
  <si>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151681483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</si>
  <si>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</si>
  <si>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632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</si>
  <si>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</si>
  <si>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</si>
  <si>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2047690947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</si>
  <si>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</si>
  <si>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633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</si>
  <si>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</si>
  <si>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</si>
  <si>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1562682137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</si>
  <si>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</si>
  <si>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634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</si>
  <si>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</si>
  <si>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</si>
  <si>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356866563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</si>
  <si>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</si>
  <si>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635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</si>
  <si>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</si>
  <si>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</si>
  <si>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-1280549241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</si>
  <si>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</si>
  <si>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636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</si>
  <si>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</si>
  <si>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</si>
  <si>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-68404813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</si>
  <si>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</si>
  <si>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637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</si>
  <si>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</si>
  <si>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</si>
  <si>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2143142153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</si>
  <si>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</si>
  <si>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638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</si>
  <si>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</si>
  <si>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</si>
  <si>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1828221287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</si>
  <si>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</si>
  <si>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639</t>
  </si>
  <si>
    <t>9902201000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</si>
  <si>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</t>
  </si>
  <si>
    <t>648547421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</si>
  <si>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</si>
  <si>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640</t>
  </si>
  <si>
    <t>9902300300</t>
  </si>
  <si>
    <t>Doprava jednosměrná (např. nakupovaného materiálu) mechanizací o nosnosti přes 3,5 t sypanin (kameniva, písku, suti, dlažebních kostek, atd.) do 30 km</t>
  </si>
  <si>
    <t>-986553244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</si>
  <si>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</si>
  <si>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641</t>
  </si>
  <si>
    <t>9902300400</t>
  </si>
  <si>
    <t>Doprava jednosměrná (např. nakupovaného materiálu) mechanizací o nosnosti přes 3,5 t sypanin (kameniva, písku, suti, dlažebních kostek, atd.) do 40 km</t>
  </si>
  <si>
    <t>-1599601659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</si>
  <si>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</si>
  <si>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642</t>
  </si>
  <si>
    <t>9902300500</t>
  </si>
  <si>
    <t>Doprava jednosměrná (např. nakupovaného materiálu) mechanizací o nosnosti přes 3,5 t sypanin (kameniva, písku, suti, dlažebních kostek, atd.) do 60 km</t>
  </si>
  <si>
    <t>1105717154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</si>
  <si>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</si>
  <si>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643</t>
  </si>
  <si>
    <t>9902300600</t>
  </si>
  <si>
    <t>Doprava jednosměrná (např. nakupovaného materiálu) mechanizací o nosnosti přes 3,5 t sypanin (kameniva, písku, suti, dlažebních kostek, atd.) do 80 km</t>
  </si>
  <si>
    <t>94174598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</si>
  <si>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</si>
  <si>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644</t>
  </si>
  <si>
    <t>9902300700</t>
  </si>
  <si>
    <t>Doprava jednosměrná (např. nakupovaného materiálu) mechanizací o nosnosti přes 3,5 t sypanin (kameniva, písku, suti, dlažebních kostek, atd.) do 100 km</t>
  </si>
  <si>
    <t>-1612202118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</si>
  <si>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</si>
  <si>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645</t>
  </si>
  <si>
    <t>9902300800</t>
  </si>
  <si>
    <t>Doprava jednosměrná (např. nakupovaného materiálu) mechanizací o nosnosti přes 3,5 t sypanin (kameniva, písku, suti, dlažebních kostek, atd.) do 150 km</t>
  </si>
  <si>
    <t>-1376733136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</si>
  <si>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</si>
  <si>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646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</si>
  <si>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</si>
  <si>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</si>
  <si>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1522899118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</si>
  <si>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</si>
  <si>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647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</si>
  <si>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</si>
  <si>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</si>
  <si>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799954082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</si>
  <si>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</si>
  <si>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648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</si>
  <si>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</si>
  <si>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</si>
  <si>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-212519640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</si>
  <si>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</si>
  <si>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649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</si>
  <si>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</si>
  <si>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</si>
  <si>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1507732571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</si>
  <si>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</si>
  <si>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650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</si>
  <si>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</si>
  <si>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</si>
  <si>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-1744604902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</si>
  <si>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</si>
  <si>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651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</si>
  <si>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</si>
  <si>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</si>
  <si>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1769147474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</si>
  <si>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</si>
  <si>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652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</si>
  <si>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</si>
  <si>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</si>
  <si>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-683085290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</si>
  <si>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</si>
  <si>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653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</si>
  <si>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</si>
  <si>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</si>
  <si>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-1867483015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</si>
  <si>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</si>
  <si>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621</t>
  </si>
  <si>
    <t>9902900100</t>
  </si>
  <si>
    <t>Naložení sypanin, drobného kusového materiálu, suti</t>
  </si>
  <si>
    <t>-287273477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</si>
  <si>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</si>
  <si>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656</t>
  </si>
  <si>
    <t>9902900200</t>
  </si>
  <si>
    <t>Naložení objemnějšího kusového materiálu, vybouraných hmot</t>
  </si>
  <si>
    <t>821924330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</si>
  <si>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</si>
  <si>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654</t>
  </si>
  <si>
    <t>9903100100</t>
  </si>
  <si>
    <t>Přeprava mechanizace na místo prováděných prací o hmotnosti do 12 t přes 50 do 100 km</t>
  </si>
  <si>
    <t>2010021664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</si>
  <si>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</si>
  <si>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655</t>
  </si>
  <si>
    <t>9903100200</t>
  </si>
  <si>
    <t>Přeprava mechanizace na místo prováděných prací o hmotnosti do 12 t do 200 km</t>
  </si>
  <si>
    <t>-1852428843</t>
  </si>
  <si>
    <t>Přeprava mechanizace na místo prováděných prací o hmotnosti do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</si>
  <si>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07</t>
  </si>
  <si>
    <t>2-leté prohlídky VÚD</t>
  </si>
  <si>
    <t>657</t>
  </si>
  <si>
    <t>7598095531</t>
  </si>
  <si>
    <t>Dvouletá komplexní prohlídka PZS typu VÚD včetně výměny a opravy dílů</t>
  </si>
  <si>
    <t>762860036</t>
  </si>
  <si>
    <t>Dvouletá komplexní prohlídka PZS typu VÚD včetně výměny a opravy dílů - dle T126, včetně prohlídky VKO</t>
  </si>
  <si>
    <t>658</t>
  </si>
  <si>
    <t>7598095532</t>
  </si>
  <si>
    <t>Dvouletá komplexní prohlídka PZS typu VÚD bez výměny a opravy dílů</t>
  </si>
  <si>
    <t>56743837</t>
  </si>
  <si>
    <t>VRN</t>
  </si>
  <si>
    <t>Vedlejší rozpočtové náklady</t>
  </si>
  <si>
    <t>659</t>
  </si>
  <si>
    <t>023121011</t>
  </si>
  <si>
    <t>Projektové práce Projektová dokumentace - přípravné práce Zjednodušený projekt opravy zabezpečovacích, sdělovacích, elektrických zařízení</t>
  </si>
  <si>
    <t>%</t>
  </si>
  <si>
    <t>-778332325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</si>
  <si>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</si>
  <si>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660</t>
  </si>
  <si>
    <t>023122001</t>
  </si>
  <si>
    <t>Projektové práce Projektová dokumentace - přípravné práce Projekt opravy zabezpečovacích, sdělovacích, elektrických zařízení</t>
  </si>
  <si>
    <t>1139748625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</si>
  <si>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</si>
  <si>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661</t>
  </si>
  <si>
    <t>023131011</t>
  </si>
  <si>
    <t>Projektové práce Dokumentace skutečného provedení zabezpečovacích, sdělovacích, elektrických zařízení</t>
  </si>
  <si>
    <t>-577499880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</si>
  <si>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</si>
  <si>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662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</si>
  <si>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</si>
  <si>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</si>
  <si>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1463489914</t>
  </si>
  <si>
    <t>663</t>
  </si>
  <si>
    <t>033121001</t>
  </si>
  <si>
    <t>Provozní vlivy Rušení prací železničním provozem širá trať nebo dopravny s kolejovým rozvětvením s počtem vlaků za směnu 8,5 hod. do 25</t>
  </si>
  <si>
    <t>-1538042147</t>
  </si>
  <si>
    <t>664</t>
  </si>
  <si>
    <t>033122011</t>
  </si>
  <si>
    <t>Provozní vlivy Rušení prací železničním provozem tunel nebo most přes 50 m délky s počtem vlaků za směnu 8,5 hod. přes 25 do 50</t>
  </si>
  <si>
    <t>-899669285</t>
  </si>
  <si>
    <t>665</t>
  </si>
  <si>
    <t>033122021</t>
  </si>
  <si>
    <t>Provozní vlivy Rušení prací železničním provozem tunel nebo most přes 50 m délky s počtem vlaků za směnu 8,5 hod. přes 50 do 100</t>
  </si>
  <si>
    <t>1935887197</t>
  </si>
  <si>
    <t>Hodinové zúčtovací sazby</t>
  </si>
  <si>
    <t>HZS1211</t>
  </si>
  <si>
    <t>Hodinová zúčtovací sazba kopáč nekvalifikovaný</t>
  </si>
  <si>
    <t>-2095465170</t>
  </si>
  <si>
    <t>Hodinové zúčtovací sazby profesí HSV  zemní a pomocné práce kopáč nekvalifikovaný</t>
  </si>
  <si>
    <t>HZS1292</t>
  </si>
  <si>
    <t>Hodinová zúčtovací sazba stavební dělník</t>
  </si>
  <si>
    <t>560412783</t>
  </si>
  <si>
    <t>Hodinové zúčtovací sazby profesí HSV zemní a pomocné práce stavební dělník</t>
  </si>
  <si>
    <t>HZS1321</t>
  </si>
  <si>
    <t>Hodinová zúčtovací sazba betonář/železář</t>
  </si>
  <si>
    <t>1330400845</t>
  </si>
  <si>
    <t>Hodinové zúčtovací sazby profesí HSV  provádění konstrukcí betonář/železář</t>
  </si>
  <si>
    <t>HZS2131</t>
  </si>
  <si>
    <t>Hodinová zúčtovací sazba zámečník</t>
  </si>
  <si>
    <t>2042881320</t>
  </si>
  <si>
    <t>Hodinové zúčtovací sazby profesí PSV  provádění stavebních konstrukcí zámečník</t>
  </si>
  <si>
    <t>HZS2312</t>
  </si>
  <si>
    <t>Hodinová zúčtovací sazba malíř, natěrač, lakýrník specialista</t>
  </si>
  <si>
    <t>104924744</t>
  </si>
  <si>
    <t>Hodinové zúčtovací sazby profesí PSV  úpravy povrchů a podlahy malíř, natěrač, lakýrník specialista</t>
  </si>
  <si>
    <t>HZS1442</t>
  </si>
  <si>
    <t>Hodinová zúčtovací sazba svářeč kvalifikovaný</t>
  </si>
  <si>
    <t>1646309912</t>
  </si>
  <si>
    <t>Hodinové zúčtovací sazby profesí HSV provádění konstrukcí inženýrských a dopravních staveb svářeč kvalifikovaný</t>
  </si>
  <si>
    <t>HZS3121</t>
  </si>
  <si>
    <t>Hodinová zúčtovací sazba montér ocelových konstrukcí</t>
  </si>
  <si>
    <t>-1170420814</t>
  </si>
  <si>
    <t>Hodinové zúčtovací sazby montáží technologických zařízení  při externích montážích montér ocelových konstrukcí</t>
  </si>
  <si>
    <t>HZS3222</t>
  </si>
  <si>
    <t>Hodinová zúčtovací sazba montér slaboproudých zařízení odborný</t>
  </si>
  <si>
    <t>252593481</t>
  </si>
  <si>
    <t>Hodinové zúčtovací sazby montáží technologických zařízení  na stavebních objektech montér slaboproudých zařízení odborný</t>
  </si>
  <si>
    <t>HZS4122</t>
  </si>
  <si>
    <t>Hodinová zúčtovací sazba obsluha strojů speciálních</t>
  </si>
  <si>
    <t>-1466821819</t>
  </si>
  <si>
    <t>Hodinové zúčtovací sazby ostatních profesí obsluha stavebních strojů a zařízení obsluha strojů speciálních</t>
  </si>
  <si>
    <t>HZS4131</t>
  </si>
  <si>
    <t>Hodinová zúčtovací sazba jeřábník</t>
  </si>
  <si>
    <t>-920654949</t>
  </si>
  <si>
    <t>Hodinové zúčtovací sazby ostatních profesí  obsluha stavebních strojů a zařízení jeřábník</t>
  </si>
  <si>
    <t>HZS4141</t>
  </si>
  <si>
    <t>Hodinová zúčtovací sazba vazač břemen</t>
  </si>
  <si>
    <t>-520356327</t>
  </si>
  <si>
    <t>Hodinové zúčtovací sazby ostatních profesí  obsluha stavebních strojů a zařízení vazač břemen</t>
  </si>
  <si>
    <t>HZS4211</t>
  </si>
  <si>
    <t>Hodinová zúčtovací sazba revizní technik</t>
  </si>
  <si>
    <t>777423836</t>
  </si>
  <si>
    <t>Hodinové zúčtovací sazby ostatních profesí  revizní a kontrolní činnost revizní technik</t>
  </si>
  <si>
    <t>HZS4231</t>
  </si>
  <si>
    <t>Hodinová zúčtovací sazba technik</t>
  </si>
  <si>
    <t>-724053188</t>
  </si>
  <si>
    <t>Hodinové zúčtovací sazby ostatních profesí  revizní a kontrolní činnost technik</t>
  </si>
  <si>
    <t>HZS4232</t>
  </si>
  <si>
    <t>Hodinová zúčtovací sazba technik odborný</t>
  </si>
  <si>
    <t>1654644102</t>
  </si>
  <si>
    <t>Hodinové zúčtovací sazby ostatních profesí  revizní a kontrolní činnost technik odborný</t>
  </si>
  <si>
    <t>Práce a dodávky M</t>
  </si>
  <si>
    <t>Zemní práce</t>
  </si>
  <si>
    <t>460091112</t>
  </si>
  <si>
    <t>Odkop zeminy při elektromontážích ručně v hornině tř I skupiny 3</t>
  </si>
  <si>
    <t>m3</t>
  </si>
  <si>
    <t>981329633</t>
  </si>
  <si>
    <t>Odkop zeminy ručně s přemístěním výkopku do vzdálenosti 3 m od okraje jámy nebo s naložením na dopravní prostředek v hornině třídy těžitelnosti I skupiny 3</t>
  </si>
  <si>
    <t>460091113</t>
  </si>
  <si>
    <t>Odkop zeminy při elektromontážích ručně v hornině tř II skupiny 4</t>
  </si>
  <si>
    <t>540378600</t>
  </si>
  <si>
    <t>Odkop zeminy ručně s přemístěním výkopku do vzdálenosti 3 m od okraje jámy nebo s naložením na dopravní prostředek v hornině třídy těžitelnosti II skupiny 4</t>
  </si>
  <si>
    <t>460101113</t>
  </si>
  <si>
    <t>Odkop zeminy při elektromontážích strojně v hornině tř II skupiny 4</t>
  </si>
  <si>
    <t>396882115</t>
  </si>
  <si>
    <t>Odkop zeminy strojně s přemístěním výkopku do vzdálenosti 3 m od okraje jámy nebo s naložením na dopravní prostředek v hornině třídy těžitelnosti II skupiny 4</t>
  </si>
  <si>
    <t>460131113</t>
  </si>
  <si>
    <t>Hloubení nezapažených jam při elektromontážích ručně v hornině tř I skupiny 3</t>
  </si>
  <si>
    <t>1967050953</t>
  </si>
  <si>
    <t>Hloubení nezapažených jam ručně včetně urovnání dna s přemístěním výkopku do vzdálenosti 3 m od okraje jámy nebo s naložením na dopravní prostředek v hornině třídy těžitelnosti I skupiny 3</t>
  </si>
  <si>
    <t>460131114</t>
  </si>
  <si>
    <t>Hloubení nezapažených jam při elektromontážích ručně v hornině tř II skupiny 4</t>
  </si>
  <si>
    <t>1264924129</t>
  </si>
  <si>
    <t>Hloubení nezapažených jam ručně včetně urovnání dna s přemístěním výkopku do vzdálenosti 3 m od okraje jámy nebo s naložením na dopravní prostředek v hornině třídy těžitelnosti II skupiny 4</t>
  </si>
  <si>
    <t>460141113</t>
  </si>
  <si>
    <t>Hloubení nezapažených jam při elektromontážích strojně v hornině tř II skupiny 4</t>
  </si>
  <si>
    <t>990969228</t>
  </si>
  <si>
    <t>Hloubení nezapažených jam strojně včetně urovnáním dna s přemístěním výkopku do vzdálenosti 3 m od okraje jámy nebo s naložením na dopravní prostředek v hornině třídy těžitelnosti II skupiny 4</t>
  </si>
  <si>
    <t>460161172</t>
  </si>
  <si>
    <t>Hloubení kabelových rýh ručně š 35 cm hl 80 cm v hornině tř I skupiny 3</t>
  </si>
  <si>
    <t>-2014486673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</si>
  <si>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</si>
  <si>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460161173</t>
  </si>
  <si>
    <t>Hloubení kabelových rýh ručně š 35 cm hl 80 cm v hornině tř II skupiny 4</t>
  </si>
  <si>
    <t>-591448635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</si>
  <si>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</si>
  <si>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460161272</t>
  </si>
  <si>
    <t>Hloubení kabelových rýh ručně š 50 cm hl 80 cm v hornině tř I skupiny 3</t>
  </si>
  <si>
    <t>-631844867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</si>
  <si>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</si>
  <si>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460161273</t>
  </si>
  <si>
    <t>Hloubení kabelových rýh ručně š 50 cm hl 80 cm v hornině tř II skupiny 4</t>
  </si>
  <si>
    <t>586943640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</si>
  <si>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II skupiny 4</t>
  </si>
  <si>
    <t>460171273</t>
  </si>
  <si>
    <t>Hloubení kabelových nezapažených rýh strojně š 50 cm hl 80 cm v hornině tř II skupiny 4</t>
  </si>
  <si>
    <t>1021023352</t>
  </si>
  <si>
    <t>Hloubení nezapažených kabelových rýh strojně včetně urovnání dna s přemístěním výkopku do vzdálenosti 3 m od okraje jámy nebo s naložením na dopravní prostředek šířky 50 cm hloubky 80 cm v hornině třídy těžitelnosti II skupiny 4</t>
  </si>
  <si>
    <t>460191114</t>
  </si>
  <si>
    <t>Rýhy kabelových spojek do 10 kV hloubení ručně včetně zásypu v hornině tř II skupiny 4</t>
  </si>
  <si>
    <t>1403738960</t>
  </si>
  <si>
    <t>Rýhy pro kabelové spojky ručně hloubení s urovnáním dna včetně zásypu se zhutněním s přemístěním výkopku na vzdálenost do 3 m do 10 kV v hornině třídy těžitelnosti II skupiny 4</t>
  </si>
  <si>
    <t>460211115</t>
  </si>
  <si>
    <t>Rýhy kabelových spojek do 10 kV hloubení strojně včetně zásypu v hornině tř II skupiny 5</t>
  </si>
  <si>
    <t>-1820945887</t>
  </si>
  <si>
    <t>Rýhy pro kabelové spojky strojně hloubení s urovnáním dna včetně zásypu se zhutněním s přemístěním výkopku na vzdálenost do 3 m do 10 kV v hornině třídy těžitelnosti II skupiny 5</t>
  </si>
  <si>
    <t>460281111</t>
  </si>
  <si>
    <t>Pažení příložné plné výkopů rýh kabelových hl do 2 m</t>
  </si>
  <si>
    <t>m2</t>
  </si>
  <si>
    <t>-714465439</t>
  </si>
  <si>
    <t>Pažení výkopů příložné plné rýh kabelových, hloubky do 2 m</t>
  </si>
  <si>
    <t>460391123</t>
  </si>
  <si>
    <t>Zásyp jam při elektromontážích ručně se zhutněním z hornin třídy I skupiny 3</t>
  </si>
  <si>
    <t>-703036518</t>
  </si>
  <si>
    <t>Zásyp jam ručně s uložením výkopku ve vrstvách a úpravou povrchu s přemístění sypaniny ze vzdálenosti do 10 m se zhutněním z horniny třídy těžitelnosti I skupiny 3</t>
  </si>
  <si>
    <t>460391124</t>
  </si>
  <si>
    <t>Zásyp jam při elektromontážích ručně se zhutněním z hornin třídy II skupiny 4</t>
  </si>
  <si>
    <t>-655216457</t>
  </si>
  <si>
    <t>Zásyp jam ručně s uložením výkopku ve vrstvách a úpravou povrchu s přemístění sypaniny ze vzdálenosti do 10 m se zhutněním z horniny třídy těžitelnosti II skupiny 4</t>
  </si>
  <si>
    <t>460411123</t>
  </si>
  <si>
    <t>Zásyp jam při elektromontážích strojně včetně zhutnění v hornině tř II skupiny 4</t>
  </si>
  <si>
    <t>1302730233</t>
  </si>
  <si>
    <t>Zásyp jam strojně s uložením výkopku ve vrstvách a urovnáním povrchu s přemístění sypaniny ze vzdálenosti do 10 m se zhutněním z horniny třídy těžitelnosti II skupiny 4</t>
  </si>
  <si>
    <t>460431182</t>
  </si>
  <si>
    <t>Zásyp kabelových rýh ručně se zhutněním š 35 cm hl 80 cm z horniny tř I skupiny 3</t>
  </si>
  <si>
    <t>82097150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</si>
  <si>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</si>
  <si>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460431183</t>
  </si>
  <si>
    <t>Zásyp kabelových rýh ručně se zhutněním š 35 cm hl 80 cm z horniny tř II skupiny 4</t>
  </si>
  <si>
    <t>-1993674543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</si>
  <si>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</si>
  <si>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460431282</t>
  </si>
  <si>
    <t>Zásyp kabelových rýh ručně se zhutněním š 50 cm hl 80 cm z horniny tř I skupiny 3</t>
  </si>
  <si>
    <t>-1654222527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</si>
  <si>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</si>
  <si>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460431283</t>
  </si>
  <si>
    <t>Zásyp kabelových rýh ručně se zhutněním š 50 cm hl 80 cm z horniny tř II skupiny 4</t>
  </si>
  <si>
    <t>831484733</t>
  </si>
  <si>
    <t>Zásyp kabelových rýh ručně s přemístění sypaniny ze vzdálenosti do 10 m, s uložením výkopku ve vrstvách včetně zhutnění a úpravy povrchu šířky 50 cm hloubky 80 cm z horniny třídy těžitelnosti II skupiny 4</t>
  </si>
  <si>
    <t>460451283</t>
  </si>
  <si>
    <t>Zásyp kabelových rýh strojně se zhutněním š 50 cm hl 80 cm z horniny tř II skupiny 4</t>
  </si>
  <si>
    <t>796713502</t>
  </si>
  <si>
    <t>Zásyp kabelových rýh strojně s přemístěním sypaniny ze vzdálenosti do 10 m, s uložením výkopku ve vrstvách včetně zhutnění a urovnání povrchu šířky 50 cm hloubky 80 cm z horniny třídy těžitelnosti II skupiny 4</t>
  </si>
  <si>
    <t>460481121</t>
  </si>
  <si>
    <t>Úprava pláně při elektromontážích v hornině třídy těžitelnosti I skupiny 3 bez zhutnění ručně</t>
  </si>
  <si>
    <t>-1804839083</t>
  </si>
  <si>
    <t>Úprava pláně ručně v hornině třídy těžitelnosti I skupiny 3 bez zhutnění</t>
  </si>
  <si>
    <t>460481122</t>
  </si>
  <si>
    <t>Úprava pláně při elektromontážích v hornině třídy těžitelnosti I skupiny 3 se zhutněním ručně</t>
  </si>
  <si>
    <t>-839600232</t>
  </si>
  <si>
    <t>Úprava pláně ručně v hornině třídy těžitelnosti I skupiny 3 se zhutněním</t>
  </si>
  <si>
    <t>460481131</t>
  </si>
  <si>
    <t>Úprava pláně při elektromontážích v hornině třídy těžitelnosti II skupiny 4 bez zhutnění ručně</t>
  </si>
  <si>
    <t>1896346569</t>
  </si>
  <si>
    <t>Úprava pláně ručně v hornině třídy těžitelnosti II skupiny 4 bez zhutnění</t>
  </si>
  <si>
    <t>460481132</t>
  </si>
  <si>
    <t>Úprava pláně při elektromontážích v hornině třídy těžitelnosti II skupiny 4 se zhutněním ručně</t>
  </si>
  <si>
    <t>-810304313</t>
  </si>
  <si>
    <t>Úprava pláně ručně v hornině třídy těžitelnosti II skupiny 4 se zhutněním</t>
  </si>
  <si>
    <t>460541122</t>
  </si>
  <si>
    <t>Úprava pláně při elektromontážích strojně v hornině třídy těžitelnosti II skupiny 4 a 5 se zhutněním</t>
  </si>
  <si>
    <t>1449523194</t>
  </si>
  <si>
    <t>Úprava pláně strojně v hornině třídy těžitelnosti II skupiny 4 a 5 se zhutněním</t>
  </si>
  <si>
    <t>460631126</t>
  </si>
  <si>
    <t>Neřízený zemní protlak při elektromontážích v hornině tř. těžitelnosti I a II skupiny 3 a 4 vnějšího průměru přes 110 do 125 mm</t>
  </si>
  <si>
    <t>-187897974</t>
  </si>
  <si>
    <t>Zemní protlaky neřízený zemní protlak (krtek) v hornině třídy těžitelnosti I a II skupiny 3 a 4 průměr protlaku přes 110 do 125 mm</t>
  </si>
  <si>
    <t>460631127</t>
  </si>
  <si>
    <t>Neřízený zemní protlak při elektromontážích v hornině tř. těžitelnosti I a II skupiny 3 a 4 vnějšího průměru přes 125 do 160 mm</t>
  </si>
  <si>
    <t>-2143641785</t>
  </si>
  <si>
    <t>Zemní protlaky neřízený zemní protlak (krtek) v hornině třídy těžitelnosti I a II skupiny 3 a 4 průměr protlaku přes 125 do 160 mm</t>
  </si>
  <si>
    <t>Ostatní práce + materiál</t>
  </si>
  <si>
    <t>13010240</t>
  </si>
  <si>
    <t>tyč ocelová plochá jakost S235JR (11 375) 60x5mm</t>
  </si>
  <si>
    <t>500499963</t>
  </si>
  <si>
    <t>13010836</t>
  </si>
  <si>
    <t>ocel profilová jakost S235JR (11 375) průřez U (UPN) 300</t>
  </si>
  <si>
    <t>-1729442045</t>
  </si>
  <si>
    <t>13011063</t>
  </si>
  <si>
    <t>úhelník ocelový rovnostranný jakost S235JR (11 375) 50x50x3mm</t>
  </si>
  <si>
    <t>-163440920</t>
  </si>
  <si>
    <t>13021010</t>
  </si>
  <si>
    <t>tyč ocelová kruhová žebírková DIN 488 jakost B500B (10 505) výztuž do betonu D 6mm</t>
  </si>
  <si>
    <t>1934185354</t>
  </si>
  <si>
    <t>13021013</t>
  </si>
  <si>
    <t>tyč ocelová kruhová žebírková DIN 488 jakost B500B (10 505) výztuž do betonu D 12mm</t>
  </si>
  <si>
    <t>-804793132</t>
  </si>
  <si>
    <t>13611210</t>
  </si>
  <si>
    <t>plech ocelový hladký jakost S235JR tl 3mm tabule</t>
  </si>
  <si>
    <t>-982070132</t>
  </si>
  <si>
    <t>13611218</t>
  </si>
  <si>
    <t>plech ocelový hladký jakost S235JR tl 5mm tabule</t>
  </si>
  <si>
    <t>-344493525</t>
  </si>
  <si>
    <t>13611228</t>
  </si>
  <si>
    <t>plech ocelový hladký jakost S235JR tl 10mm tabule</t>
  </si>
  <si>
    <t>-1849105620</t>
  </si>
  <si>
    <t>13756620</t>
  </si>
  <si>
    <t>plech nerezový tl 0,5mm tabule</t>
  </si>
  <si>
    <t>-849665003</t>
  </si>
  <si>
    <t>14018010</t>
  </si>
  <si>
    <t>trubka ocelová bezešvá závitová 1/2" (DN 15) jakost 11 353</t>
  </si>
  <si>
    <t>622071830</t>
  </si>
  <si>
    <t>14550172</t>
  </si>
  <si>
    <t>profil ocelový svařovaný jakost S235 průřez obdelníkový 80x40x2mm</t>
  </si>
  <si>
    <t>-1773138764</t>
  </si>
  <si>
    <t>14550216</t>
  </si>
  <si>
    <t>profil ocelový svařovaný jakost S235 průřez čtvercový 20x20x2mm</t>
  </si>
  <si>
    <t>-1131515055</t>
  </si>
  <si>
    <t>14550228</t>
  </si>
  <si>
    <t>profil ocelový svařovaný jakost S235 průřez čtvercový 30x30x3mm</t>
  </si>
  <si>
    <t>1359917740</t>
  </si>
  <si>
    <t>15485180</t>
  </si>
  <si>
    <t>plech trapézový 6/131/1179 PE 50µm tl 0,5mm</t>
  </si>
  <si>
    <t>1212943260</t>
  </si>
  <si>
    <t>31220513</t>
  </si>
  <si>
    <t>drát holý pro svařování plamenem lesklý D 2mm</t>
  </si>
  <si>
    <t>kg</t>
  </si>
  <si>
    <t>2072575085</t>
  </si>
  <si>
    <t>30909141</t>
  </si>
  <si>
    <t>šroub metrický DIN 931 8.8 BZ M10x120mm</t>
  </si>
  <si>
    <t>100 kus</t>
  </si>
  <si>
    <t>-1438556784</t>
  </si>
  <si>
    <t>31111011</t>
  </si>
  <si>
    <t>matice přesná šestihranná Pz DIN 934-8 M27</t>
  </si>
  <si>
    <t>823594905</t>
  </si>
  <si>
    <t>31120011</t>
  </si>
  <si>
    <t>podložka DIN 125-A ZB D 27mm</t>
  </si>
  <si>
    <t>-842732852</t>
  </si>
  <si>
    <t>31169112</t>
  </si>
  <si>
    <t>nýt Al trhací hlava plochá 4,8x12mm</t>
  </si>
  <si>
    <t>1285342517</t>
  </si>
  <si>
    <t>31197004</t>
  </si>
  <si>
    <t>tyč závitová Pz 4.6 M12</t>
  </si>
  <si>
    <t>193167890</t>
  </si>
  <si>
    <t>34111134</t>
  </si>
  <si>
    <t>kabel instalační jádro Cu plné izolace PVC plášť PVC 450/750V (CYKY) 12x2,5mm2</t>
  </si>
  <si>
    <t>983443734</t>
  </si>
  <si>
    <t>34571002</t>
  </si>
  <si>
    <t>lišta elektroinstalační hranatá PVC 60x40mm</t>
  </si>
  <si>
    <t>555637509</t>
  </si>
  <si>
    <t>34571004</t>
  </si>
  <si>
    <t>lišta elektroinstalační hranatá PVC 20x20mm</t>
  </si>
  <si>
    <t>-1811120285</t>
  </si>
  <si>
    <t>53390180</t>
  </si>
  <si>
    <t>materiál spotřební bednění základové desky</t>
  </si>
  <si>
    <t>287951462</t>
  </si>
  <si>
    <t>55347006</t>
  </si>
  <si>
    <t>rošt podlahový lisovaný žárově zinkovaný velikost 30/2mm 1000x1000mm</t>
  </si>
  <si>
    <t>-1778103546</t>
  </si>
  <si>
    <t>58564000</t>
  </si>
  <si>
    <t>směs suchá maltová zdicí a spárovací renovační vápenná M5</t>
  </si>
  <si>
    <t>-1828091729</t>
  </si>
  <si>
    <t>59515435</t>
  </si>
  <si>
    <t>tvárnice ztraceného bednění betonová dělená pro zdivo tl 500mm</t>
  </si>
  <si>
    <t>-880919374</t>
  </si>
  <si>
    <t>BTS.411044015</t>
  </si>
  <si>
    <t>dílec bednící BD15 (2/5) 50x15x25cm</t>
  </si>
  <si>
    <t>469296911</t>
  </si>
  <si>
    <t>BTS.411040120</t>
  </si>
  <si>
    <t>dílec bednící BD200 (2/5) 50x20x25cm</t>
  </si>
  <si>
    <t>893730477</t>
  </si>
  <si>
    <t>271532212</t>
  </si>
  <si>
    <t>Podsyp pod základové konstrukce se zhutněním z hrubého kameniva frakce 16 až 32 mm</t>
  </si>
  <si>
    <t>2066436968</t>
  </si>
  <si>
    <t>Podsyp pod základové konstrukce se zhutněním a urovnáním povrchu z kameniva hrubého, frakce 16 - 32 mm</t>
  </si>
  <si>
    <t>275121111</t>
  </si>
  <si>
    <t>Osazení prefabrikovaných základových patek z dílců železobetonových hmotnosti do 5 t</t>
  </si>
  <si>
    <t>1862149411</t>
  </si>
  <si>
    <t>Osazení základových prefabrikovaných železobetonových konstrukcí patek hmotnosti jednotlivě do 5 t</t>
  </si>
  <si>
    <t>279361821</t>
  </si>
  <si>
    <t>Výztuž základových zdí nosných betonářskou ocelí 10 505</t>
  </si>
  <si>
    <t>937810153</t>
  </si>
  <si>
    <t>Výztuž základových zdí nosných svislých nebo odkloněných od svislice, rovinných nebo oblých, deskových nebo žebrových, včetně výztuže jejich žeber z betonářské oceli 10 505 (R) nebo BSt 500</t>
  </si>
  <si>
    <t>279113133</t>
  </si>
  <si>
    <t>Základová zeď tl přes 200 do 250 mm z tvárnic ztraceného bednění včetně výplně z betonu tř. C 16/20</t>
  </si>
  <si>
    <t>354482637</t>
  </si>
  <si>
    <t>Základové zdi z tvárnic ztraceného bednění včetně výplně z betonu bez zvláštních nároků na vliv prostředí třídy C 16/20, tloušťky zdiva přes 200 do 250 mm</t>
  </si>
  <si>
    <t>460010021</t>
  </si>
  <si>
    <t>Vytyčení trasy vedení podzemního v obvodu železniční stanice</t>
  </si>
  <si>
    <t>km</t>
  </si>
  <si>
    <t>-1692766155</t>
  </si>
  <si>
    <t>Vytyčení trasy vedení kabelového (podzemního) v obvodu železniční stanice</t>
  </si>
  <si>
    <t>460744113</t>
  </si>
  <si>
    <t>Vyčištění stávajících kabelových žlabů čisticí soupravou</t>
  </si>
  <si>
    <t>1966918204</t>
  </si>
  <si>
    <t>Osazení kabelových prostupů vyčištění stávajících kabelových trub čistící soupravou žlabů</t>
  </si>
  <si>
    <t>741231004</t>
  </si>
  <si>
    <t>Montáž svorkovnice do rozvaděčů - řadová vodič do 16 mm2 se zapojením vodičů</t>
  </si>
  <si>
    <t>483350392</t>
  </si>
  <si>
    <t>Montáž svorkovnic do rozváděčů s popisnými štítky se zapojením vodičů na jedné straně řadových, průřezové plochy vodičů do 16 mm2</t>
  </si>
  <si>
    <t>273351122</t>
  </si>
  <si>
    <t>Odstranění bednění základových desek</t>
  </si>
  <si>
    <t>1077359069</t>
  </si>
  <si>
    <t>Bednění základů desek odstranění</t>
  </si>
  <si>
    <t>767996701</t>
  </si>
  <si>
    <t>Demontáž atypických zámečnických konstrukcí řezáním hm jednotlivých dílů do 50 kg</t>
  </si>
  <si>
    <t>706516876</t>
  </si>
  <si>
    <t>Demontáž ostatních zámečnických konstrukcí  o hmotnosti jednotlivých dílů řezáním do 50 kg</t>
  </si>
  <si>
    <t>961031511</t>
  </si>
  <si>
    <t>Bourání základového zdiva z tvárnic ztraceného bednění včetně výplně z betonu</t>
  </si>
  <si>
    <t>-345564770</t>
  </si>
  <si>
    <t>Bourání základového zdiva z tvárnic ztraceného bednění včetně výplně z betonu a výztuže</t>
  </si>
  <si>
    <t>965011111</t>
  </si>
  <si>
    <t>Demontáž prefabrikovaných základových patek z ŽB hmotnosti do 5 t</t>
  </si>
  <si>
    <t>363708566</t>
  </si>
  <si>
    <t>Demontáž základových prefabrikovaných konstrukcí z betonu železového patek hmotnosti jednotlivě do 5 t</t>
  </si>
  <si>
    <t>978015391</t>
  </si>
  <si>
    <t>Otlučení (osekání) vnější vápenné nebo vápenocementové omítky stupně členitosti 1 a 2 v rozsahu přes 80 do 100 %</t>
  </si>
  <si>
    <t>-2097080782</t>
  </si>
  <si>
    <t>Otlučení vápenných nebo vápenocementových omítek vnějších ploch s vyškrabáním spar a s očištěním zdiva stupně členitosti 1 a 2, v rozsahu přes 80 do 100 %</t>
  </si>
  <si>
    <t>997013511</t>
  </si>
  <si>
    <t>Odvoz suti a vybouraných hmot z meziskládky na skládku do 1 km s naložením a se složením</t>
  </si>
  <si>
    <t>-178021212</t>
  </si>
  <si>
    <t>Odvoz suti a vybouraných hmot z meziskládky na skládku s naložením a se složením, na vzdálenost do 1 km</t>
  </si>
  <si>
    <t>Nátěry + omítky</t>
  </si>
  <si>
    <t>24551000</t>
  </si>
  <si>
    <t>nátěr penetrační mineralizační hloubkový</t>
  </si>
  <si>
    <t>-3560355</t>
  </si>
  <si>
    <t>24626773</t>
  </si>
  <si>
    <t>odrezovač bezoplachový</t>
  </si>
  <si>
    <t>-980392776</t>
  </si>
  <si>
    <t>24642001</t>
  </si>
  <si>
    <t>ředidlo syntetických nátěrových hmot</t>
  </si>
  <si>
    <t>-1703835686</t>
  </si>
  <si>
    <t>CLL.S2003AC0110L35K</t>
  </si>
  <si>
    <t>barva základní syntetická antikorozní Synorex 0110 šedá, S 2003, bal.3,5kg</t>
  </si>
  <si>
    <t>1408930763</t>
  </si>
  <si>
    <t>24621560</t>
  </si>
  <si>
    <t>hmota nátěrová syntetická vrchní (email) na kovy (šedá)</t>
  </si>
  <si>
    <t>-925411745</t>
  </si>
  <si>
    <t>hmota nátěrová syntetická vrchní (email) na kovy</t>
  </si>
  <si>
    <t>58591496</t>
  </si>
  <si>
    <t>směs suchá omítková vápenocementová vnější štuková hrubá</t>
  </si>
  <si>
    <t>180431702</t>
  </si>
  <si>
    <t>24622000</t>
  </si>
  <si>
    <t>hmota nátěrová syntetická vrchní (email) odstín černý</t>
  </si>
  <si>
    <t>-718381071</t>
  </si>
  <si>
    <t>24621690</t>
  </si>
  <si>
    <t>hmota nátěrová syntetická vrchní (email) odstín žluť chromová</t>
  </si>
  <si>
    <t>603668853</t>
  </si>
  <si>
    <t>622131121</t>
  </si>
  <si>
    <t>Penetrační nátěr vnějších stěn nanášený ručně</t>
  </si>
  <si>
    <t>482117151</t>
  </si>
  <si>
    <t>Podkladní a spojovací vrstva vnějších omítaných ploch penetrace nanášená ručně stěn</t>
  </si>
  <si>
    <t>622321141</t>
  </si>
  <si>
    <t>Vápenocementová omítka štuková dvouvrstvá vnějších stěn nanášená ručně</t>
  </si>
  <si>
    <t>265978430</t>
  </si>
  <si>
    <t>Omítka vápenocementová vnějších ploch nanášená ručně dvouvrstvá, tloušťky jádrové omítky do 15 mm a tloušťky štuku do 3 mm štuková stěn</t>
  </si>
  <si>
    <t>783301311</t>
  </si>
  <si>
    <t>Odmaštění zámečnických konstrukcí vodou ředitelným odmašťovačem</t>
  </si>
  <si>
    <t>-1406897662</t>
  </si>
  <si>
    <t>Příprava podkladu zámečnických konstrukcí před provedením nátěru odmaštění odmašťovačem vodou ředitelným</t>
  </si>
  <si>
    <t>783317101</t>
  </si>
  <si>
    <t>Krycí jednonásobný syntetický standardní nátěr zámečnických konstrukcí</t>
  </si>
  <si>
    <t>-173393362</t>
  </si>
  <si>
    <t>Krycí nátěr (email) zámečnických konstrukcí jednonásobný syntetický standardní</t>
  </si>
  <si>
    <t>783306801</t>
  </si>
  <si>
    <t>Odstranění nátěru ze zámečnických konstrukcí obroušením</t>
  </si>
  <si>
    <t>164645169</t>
  </si>
  <si>
    <t>Odstranění nátěrů ze zámečnických konstrukcí obroušením</t>
  </si>
  <si>
    <t>783314101</t>
  </si>
  <si>
    <t>Základní jednonásobný syntetický nátěr zámečnických konstrukcí</t>
  </si>
  <si>
    <t>-1228719533</t>
  </si>
  <si>
    <t>Základní nátěr zámečnických konstrukcí jednonásobný syntetický</t>
  </si>
  <si>
    <t>Formulář pro sestavení nabíky / Nabídkový koeficient</t>
  </si>
  <si>
    <t>(Příloha č. 1c Zadávací dokumentace / Příloha č. 3 Rámcové dohody)</t>
  </si>
  <si>
    <t>Údržba, opravy a odstraňování závad SSZT</t>
  </si>
  <si>
    <t>cenová soustava</t>
  </si>
  <si>
    <t>nabídkový koeficient</t>
  </si>
  <si>
    <t>váha koeficientu v celkovém hodnocení</t>
  </si>
  <si>
    <t>Sborník ÚOŽI</t>
  </si>
  <si>
    <t>VYSVĚTLIVKY</t>
  </si>
  <si>
    <t>Do tabulky budou uvedeny cenové koeficienty vyjádřená číslem zaokrouhlená na tři desetinná místa.</t>
  </si>
  <si>
    <t>Např.</t>
  </si>
  <si>
    <t>Přirážka 5 % k jednotkovým cenám příslušné aktuálně platné cenové soustavy jako číslo 1,050.</t>
  </si>
  <si>
    <t>Zvýhodnění 8 % k jednotkovým cenám příslušné aktuálně platné cenové soustavy jako číslo 0,920.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</si>
</sst>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8"/>
      <color rgb="FFFF5200"/>
      <name val="Verdana"/>
      <family val="2"/>
      <charset val="238"/>
    </font>
    <font>
      <b/>
      <sz val="14"/>
      <name val="Verdana"/>
      <family val="2"/>
      <charset val="238"/>
    </font>
    <font>
      <b/>
      <sz val="16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4" fontId="19" fillId="0" borderId="0" xfId="0" applyNumberFormat="1" applyFont="1"/>
    <xf numFmtId="166" fontId="25" fillId="0" borderId="12" xfId="0" applyNumberFormat="1" applyFont="1" applyBorder="1"/>
    <xf numFmtId="166" fontId="25" fillId="0" borderId="13" xfId="0" applyNumberFormat="1" applyFont="1" applyBorder="1"/>
    <xf numFmtId="4" fontId="2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29" fillId="0" borderId="22" xfId="0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center" vertical="center" wrapText="1"/>
    </xf>
    <xf numFmtId="167" fontId="29" fillId="0" borderId="22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22" xfId="0" applyFont="1" applyBorder="1" applyAlignment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2" fillId="0" borderId="0" xfId="0" applyFont="1" applyProtection="1">
      <protection locked="0"/>
    </xf>
    <xf numFmtId="0" fontId="33" fillId="0" borderId="0" xfId="0" applyFont="1" applyProtection="1">
      <protection locked="0"/>
    </xf>
    <xf numFmtId="0" fontId="34" fillId="0" borderId="0" xfId="0" applyFont="1"/>
    <xf numFmtId="0" fontId="35" fillId="0" borderId="23" xfId="0" applyFont="1" applyBorder="1"/>
    <xf numFmtId="0" fontId="35" fillId="0" borderId="23" xfId="0" applyFont="1" applyBorder="1" applyAlignment="1">
      <alignment horizontal="center"/>
    </xf>
    <xf numFmtId="0" fontId="35" fillId="0" borderId="23" xfId="0" applyFont="1" applyBorder="1" applyAlignment="1">
      <alignment horizontal="center" wrapText="1"/>
    </xf>
    <xf numFmtId="0" fontId="36" fillId="0" borderId="23" xfId="0" applyFont="1" applyBorder="1"/>
    <xf numFmtId="168" fontId="36" fillId="4" borderId="23" xfId="0" applyNumberFormat="1" applyFont="1" applyFill="1" applyBorder="1" applyProtection="1">
      <protection locked="0"/>
    </xf>
    <xf numFmtId="9" fontId="35" fillId="0" borderId="23" xfId="0" applyNumberFormat="1" applyFont="1" applyBorder="1"/>
    <xf numFmtId="0" fontId="37" fillId="0" borderId="0" xfId="0" applyFont="1"/>
    <xf numFmtId="0" fontId="35" fillId="0" borderId="0" xfId="0" applyFo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ht="36.950000000000003" customHeight="1"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S2" s="10" t="s">
        <v>6</v>
      </c>
      <c r="BT2" s="10" t="s">
        <v>7</v>
      </c>
    </row>
    <row r="3" spans="1:74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>
      <c r="B4" s="13"/>
      <c r="D4" s="14" t="s">
        <v>9</v>
      </c>
      <c r="AR4" s="13"/>
      <c r="AS4" s="15" t="s">
        <v>10</v>
      </c>
      <c r="BS4" s="10" t="s">
        <v>11</v>
      </c>
    </row>
    <row r="5" spans="1:74" ht="12" customHeight="1">
      <c r="B5" s="13"/>
      <c r="D5" s="16" t="s">
        <v>12</v>
      </c>
      <c r="K5" s="122" t="s">
        <v>13</v>
      </c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R5" s="13"/>
      <c r="BS5" s="10" t="s">
        <v>6</v>
      </c>
    </row>
    <row r="6" spans="1:74" ht="36.950000000000003" customHeight="1">
      <c r="B6" s="13"/>
      <c r="D6" s="18" t="s">
        <v>14</v>
      </c>
      <c r="K6" s="124" t="s">
        <v>15</v>
      </c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R6" s="13"/>
      <c r="BS6" s="10" t="s">
        <v>6</v>
      </c>
    </row>
    <row r="7" spans="1:74" ht="12" customHeight="1">
      <c r="B7" s="13"/>
      <c r="D7" s="19" t="s">
        <v>16</v>
      </c>
      <c r="K7" s="17" t="s">
        <v>1</v>
      </c>
      <c r="AK7" s="19" t="s">
        <v>17</v>
      </c>
      <c r="AN7" s="17" t="s">
        <v>1</v>
      </c>
      <c r="AR7" s="13"/>
      <c r="BS7" s="10" t="s">
        <v>6</v>
      </c>
    </row>
    <row r="8" spans="1:74" ht="12" customHeight="1">
      <c r="B8" s="13"/>
      <c r="D8" s="19" t="s">
        <v>18</v>
      </c>
      <c r="K8" s="17" t="s">
        <v>19</v>
      </c>
      <c r="AK8" s="19" t="s">
        <v>20</v>
      </c>
      <c r="AN8" s="17" t="s">
        <v>21</v>
      </c>
      <c r="AR8" s="13"/>
      <c r="BS8" s="10" t="s">
        <v>6</v>
      </c>
    </row>
    <row r="9" spans="1:74" ht="14.45" customHeight="1">
      <c r="B9" s="13"/>
      <c r="AR9" s="13"/>
      <c r="BS9" s="10" t="s">
        <v>6</v>
      </c>
    </row>
    <row r="10" spans="1:74" ht="12" customHeight="1">
      <c r="B10" s="13"/>
      <c r="D10" s="19" t="s">
        <v>22</v>
      </c>
      <c r="AK10" s="19" t="s">
        <v>23</v>
      </c>
      <c r="AN10" s="17" t="s">
        <v>1</v>
      </c>
      <c r="AR10" s="13"/>
      <c r="BS10" s="10" t="s">
        <v>6</v>
      </c>
    </row>
    <row r="11" spans="1:74" ht="18.399999999999999" customHeight="1">
      <c r="B11" s="13"/>
      <c r="E11" s="17" t="s">
        <v>19</v>
      </c>
      <c r="AK11" s="19" t="s">
        <v>24</v>
      </c>
      <c r="AN11" s="17" t="s">
        <v>1</v>
      </c>
      <c r="AR11" s="13"/>
      <c r="BS11" s="10" t="s">
        <v>6</v>
      </c>
    </row>
    <row r="12" spans="1:74" ht="6.95" customHeight="1">
      <c r="B12" s="13"/>
      <c r="AR12" s="13"/>
      <c r="BS12" s="10" t="s">
        <v>6</v>
      </c>
    </row>
    <row r="13" spans="1:74" ht="12" customHeight="1">
      <c r="B13" s="13"/>
      <c r="D13" s="19" t="s">
        <v>25</v>
      </c>
      <c r="AK13" s="19" t="s">
        <v>23</v>
      </c>
      <c r="AN13" s="17" t="s">
        <v>1</v>
      </c>
      <c r="AR13" s="13"/>
      <c r="BS13" s="10" t="s">
        <v>6</v>
      </c>
    </row>
    <row r="14" spans="1:74">
      <c r="B14" s="13"/>
      <c r="E14" s="17" t="s">
        <v>19</v>
      </c>
      <c r="AK14" s="19" t="s">
        <v>24</v>
      </c>
      <c r="AN14" s="17" t="s">
        <v>1</v>
      </c>
      <c r="AR14" s="13"/>
      <c r="BS14" s="10" t="s">
        <v>6</v>
      </c>
    </row>
    <row r="15" spans="1:74" ht="6.95" customHeight="1">
      <c r="B15" s="13"/>
      <c r="AR15" s="13"/>
      <c r="BS15" s="10" t="s">
        <v>4</v>
      </c>
    </row>
    <row r="16" spans="1:74" ht="12" customHeight="1">
      <c r="B16" s="13"/>
      <c r="D16" s="19" t="s">
        <v>26</v>
      </c>
      <c r="AK16" s="19" t="s">
        <v>23</v>
      </c>
      <c r="AN16" s="17" t="s">
        <v>1</v>
      </c>
      <c r="AR16" s="13"/>
      <c r="BS16" s="10" t="s">
        <v>4</v>
      </c>
    </row>
    <row r="17" spans="2:71" ht="18.399999999999999" customHeight="1">
      <c r="B17" s="13"/>
      <c r="E17" s="17" t="s">
        <v>19</v>
      </c>
      <c r="AK17" s="19" t="s">
        <v>24</v>
      </c>
      <c r="AN17" s="17" t="s">
        <v>1</v>
      </c>
      <c r="AR17" s="13"/>
      <c r="BS17" s="10" t="s">
        <v>27</v>
      </c>
    </row>
    <row r="18" spans="2:71" ht="6.95" customHeight="1">
      <c r="B18" s="13"/>
      <c r="AR18" s="13"/>
      <c r="BS18" s="10" t="s">
        <v>6</v>
      </c>
    </row>
    <row r="19" spans="2:71" ht="12" customHeight="1">
      <c r="B19" s="13"/>
      <c r="D19" s="19" t="s">
        <v>28</v>
      </c>
      <c r="AK19" s="19" t="s">
        <v>23</v>
      </c>
      <c r="AN19" s="17" t="s">
        <v>1</v>
      </c>
      <c r="AR19" s="13"/>
      <c r="BS19" s="10" t="s">
        <v>6</v>
      </c>
    </row>
    <row r="20" spans="2:71" ht="18.399999999999999" customHeight="1">
      <c r="B20" s="13"/>
      <c r="E20" s="17" t="s">
        <v>19</v>
      </c>
      <c r="AK20" s="19" t="s">
        <v>24</v>
      </c>
      <c r="AN20" s="17" t="s">
        <v>1</v>
      </c>
      <c r="AR20" s="13"/>
      <c r="BS20" s="10" t="s">
        <v>27</v>
      </c>
    </row>
    <row r="21" spans="2:71" ht="6.95" customHeight="1">
      <c r="B21" s="13"/>
      <c r="AR21" s="13"/>
    </row>
    <row r="22" spans="2:71" ht="12" customHeight="1">
      <c r="B22" s="13"/>
      <c r="D22" s="19" t="s">
        <v>29</v>
      </c>
      <c r="AR22" s="13"/>
    </row>
    <row r="23" spans="2:71" ht="16.5" customHeight="1">
      <c r="B23" s="13"/>
      <c r="E23" s="125" t="s">
        <v>1</v>
      </c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R23" s="13"/>
    </row>
    <row r="24" spans="2:71" ht="6.95" customHeight="1">
      <c r="B24" s="13"/>
      <c r="AR24" s="13"/>
    </row>
    <row r="25" spans="2:71" ht="6.95" customHeight="1">
      <c r="B25" s="13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3"/>
    </row>
    <row r="26" spans="2:71" s="1" customFormat="1" ht="25.9" customHeight="1">
      <c r="B26" s="21"/>
      <c r="D26" s="22" t="s">
        <v>30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26" t="e">
        <f>ROUND(AG94,2)</f>
        <v>#REF!</v>
      </c>
      <c r="AL26" s="127"/>
      <c r="AM26" s="127"/>
      <c r="AN26" s="127"/>
      <c r="AO26" s="127"/>
      <c r="AR26" s="21"/>
    </row>
    <row r="27" spans="2:71" s="1" customFormat="1" ht="6.95" customHeight="1">
      <c r="B27" s="21"/>
      <c r="AR27" s="21"/>
    </row>
    <row r="28" spans="2:71" s="1" customFormat="1">
      <c r="B28" s="21"/>
      <c r="L28" s="128" t="s">
        <v>31</v>
      </c>
      <c r="M28" s="128"/>
      <c r="N28" s="128"/>
      <c r="O28" s="128"/>
      <c r="P28" s="128"/>
      <c r="W28" s="128" t="s">
        <v>32</v>
      </c>
      <c r="X28" s="128"/>
      <c r="Y28" s="128"/>
      <c r="Z28" s="128"/>
      <c r="AA28" s="128"/>
      <c r="AB28" s="128"/>
      <c r="AC28" s="128"/>
      <c r="AD28" s="128"/>
      <c r="AE28" s="128"/>
      <c r="AK28" s="128" t="s">
        <v>33</v>
      </c>
      <c r="AL28" s="128"/>
      <c r="AM28" s="128"/>
      <c r="AN28" s="128"/>
      <c r="AO28" s="128"/>
      <c r="AR28" s="21"/>
    </row>
    <row r="29" spans="2:71" s="2" customFormat="1" ht="14.45" customHeight="1">
      <c r="B29" s="24"/>
      <c r="D29" s="19" t="s">
        <v>34</v>
      </c>
      <c r="F29" s="19" t="s">
        <v>35</v>
      </c>
      <c r="L29" s="131">
        <v>0.21</v>
      </c>
      <c r="M29" s="130"/>
      <c r="N29" s="130"/>
      <c r="O29" s="130"/>
      <c r="P29" s="130"/>
      <c r="W29" s="129" t="e">
        <f>ROUND(AZ94, 2)</f>
        <v>#REF!</v>
      </c>
      <c r="X29" s="130"/>
      <c r="Y29" s="130"/>
      <c r="Z29" s="130"/>
      <c r="AA29" s="130"/>
      <c r="AB29" s="130"/>
      <c r="AC29" s="130"/>
      <c r="AD29" s="130"/>
      <c r="AE29" s="130"/>
      <c r="AK29" s="129" t="e">
        <f>ROUND(AV94, 2)</f>
        <v>#REF!</v>
      </c>
      <c r="AL29" s="130"/>
      <c r="AM29" s="130"/>
      <c r="AN29" s="130"/>
      <c r="AO29" s="130"/>
      <c r="AR29" s="24"/>
    </row>
    <row r="30" spans="2:71" s="2" customFormat="1" ht="14.45" customHeight="1">
      <c r="B30" s="24"/>
      <c r="F30" s="19" t="s">
        <v>36</v>
      </c>
      <c r="L30" s="131">
        <v>0.15</v>
      </c>
      <c r="M30" s="130"/>
      <c r="N30" s="130"/>
      <c r="O30" s="130"/>
      <c r="P30" s="130"/>
      <c r="W30" s="129" t="e">
        <f>ROUND(BA94, 2)</f>
        <v>#REF!</v>
      </c>
      <c r="X30" s="130"/>
      <c r="Y30" s="130"/>
      <c r="Z30" s="130"/>
      <c r="AA30" s="130"/>
      <c r="AB30" s="130"/>
      <c r="AC30" s="130"/>
      <c r="AD30" s="130"/>
      <c r="AE30" s="130"/>
      <c r="AK30" s="129" t="e">
        <f>ROUND(AW94, 2)</f>
        <v>#REF!</v>
      </c>
      <c r="AL30" s="130"/>
      <c r="AM30" s="130"/>
      <c r="AN30" s="130"/>
      <c r="AO30" s="130"/>
      <c r="AR30" s="24"/>
    </row>
    <row r="31" spans="2:71" s="2" customFormat="1" ht="14.45" hidden="1" customHeight="1">
      <c r="B31" s="24"/>
      <c r="F31" s="19" t="s">
        <v>37</v>
      </c>
      <c r="L31" s="131">
        <v>0.21</v>
      </c>
      <c r="M31" s="130"/>
      <c r="N31" s="130"/>
      <c r="O31" s="130"/>
      <c r="P31" s="130"/>
      <c r="W31" s="129" t="e">
        <f>ROUND(BB94, 2)</f>
        <v>#REF!</v>
      </c>
      <c r="X31" s="130"/>
      <c r="Y31" s="130"/>
      <c r="Z31" s="130"/>
      <c r="AA31" s="130"/>
      <c r="AB31" s="130"/>
      <c r="AC31" s="130"/>
      <c r="AD31" s="130"/>
      <c r="AE31" s="130"/>
      <c r="AK31" s="129">
        <v>0</v>
      </c>
      <c r="AL31" s="130"/>
      <c r="AM31" s="130"/>
      <c r="AN31" s="130"/>
      <c r="AO31" s="130"/>
      <c r="AR31" s="24"/>
    </row>
    <row r="32" spans="2:71" s="2" customFormat="1" ht="14.45" hidden="1" customHeight="1">
      <c r="B32" s="24"/>
      <c r="F32" s="19" t="s">
        <v>38</v>
      </c>
      <c r="L32" s="131">
        <v>0.15</v>
      </c>
      <c r="M32" s="130"/>
      <c r="N32" s="130"/>
      <c r="O32" s="130"/>
      <c r="P32" s="130"/>
      <c r="W32" s="129" t="e">
        <f>ROUND(BC94, 2)</f>
        <v>#REF!</v>
      </c>
      <c r="X32" s="130"/>
      <c r="Y32" s="130"/>
      <c r="Z32" s="130"/>
      <c r="AA32" s="130"/>
      <c r="AB32" s="130"/>
      <c r="AC32" s="130"/>
      <c r="AD32" s="130"/>
      <c r="AE32" s="130"/>
      <c r="AK32" s="129">
        <v>0</v>
      </c>
      <c r="AL32" s="130"/>
      <c r="AM32" s="130"/>
      <c r="AN32" s="130"/>
      <c r="AO32" s="130"/>
      <c r="AR32" s="24"/>
    </row>
    <row r="33" spans="2:44" s="2" customFormat="1" ht="14.45" hidden="1" customHeight="1">
      <c r="B33" s="24"/>
      <c r="F33" s="19" t="s">
        <v>39</v>
      </c>
      <c r="L33" s="131">
        <v>0</v>
      </c>
      <c r="M33" s="130"/>
      <c r="N33" s="130"/>
      <c r="O33" s="130"/>
      <c r="P33" s="130"/>
      <c r="W33" s="129" t="e">
        <f>ROUND(BD94, 2)</f>
        <v>#REF!</v>
      </c>
      <c r="X33" s="130"/>
      <c r="Y33" s="130"/>
      <c r="Z33" s="130"/>
      <c r="AA33" s="130"/>
      <c r="AB33" s="130"/>
      <c r="AC33" s="130"/>
      <c r="AD33" s="130"/>
      <c r="AE33" s="130"/>
      <c r="AK33" s="129">
        <v>0</v>
      </c>
      <c r="AL33" s="130"/>
      <c r="AM33" s="130"/>
      <c r="AN33" s="130"/>
      <c r="AO33" s="130"/>
      <c r="AR33" s="24"/>
    </row>
    <row r="34" spans="2:44" s="1" customFormat="1" ht="6.95" customHeight="1">
      <c r="B34" s="21"/>
      <c r="AR34" s="21"/>
    </row>
    <row r="35" spans="2:44" s="1" customFormat="1" ht="25.9" customHeight="1">
      <c r="B35" s="21"/>
      <c r="C35" s="25"/>
      <c r="D35" s="26" t="s">
        <v>40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41</v>
      </c>
      <c r="U35" s="27"/>
      <c r="V35" s="27"/>
      <c r="W35" s="27"/>
      <c r="X35" s="132" t="s">
        <v>42</v>
      </c>
      <c r="Y35" s="133"/>
      <c r="Z35" s="133"/>
      <c r="AA35" s="133"/>
      <c r="AB35" s="133"/>
      <c r="AC35" s="27"/>
      <c r="AD35" s="27"/>
      <c r="AE35" s="27"/>
      <c r="AF35" s="27"/>
      <c r="AG35" s="27"/>
      <c r="AH35" s="27"/>
      <c r="AI35" s="27"/>
      <c r="AJ35" s="27"/>
      <c r="AK35" s="134" t="e">
        <f>SUM(AK26:AK33)</f>
        <v>#REF!</v>
      </c>
      <c r="AL35" s="133"/>
      <c r="AM35" s="133"/>
      <c r="AN35" s="133"/>
      <c r="AO35" s="135"/>
      <c r="AP35" s="25"/>
      <c r="AQ35" s="25"/>
      <c r="AR35" s="21"/>
    </row>
    <row r="36" spans="2:44" s="1" customFormat="1" ht="6.95" customHeight="1">
      <c r="B36" s="21"/>
      <c r="AR36" s="21"/>
    </row>
    <row r="37" spans="2:44" s="1" customFormat="1" ht="14.45" customHeight="1">
      <c r="B37" s="21"/>
      <c r="AR37" s="21"/>
    </row>
    <row r="38" spans="2:44" ht="14.45" customHeight="1">
      <c r="B38" s="13"/>
      <c r="AR38" s="13"/>
    </row>
    <row r="39" spans="2:44" ht="14.45" customHeight="1">
      <c r="B39" s="13"/>
      <c r="AR39" s="13"/>
    </row>
    <row r="40" spans="2:44" ht="14.45" customHeight="1">
      <c r="B40" s="13"/>
      <c r="AR40" s="13"/>
    </row>
    <row r="41" spans="2:44" ht="14.45" customHeight="1">
      <c r="B41" s="13"/>
      <c r="AR41" s="13"/>
    </row>
    <row r="42" spans="2:44" ht="14.45" customHeight="1">
      <c r="B42" s="13"/>
      <c r="AR42" s="13"/>
    </row>
    <row r="43" spans="2:44" ht="14.45" customHeight="1">
      <c r="B43" s="13"/>
      <c r="AR43" s="13"/>
    </row>
    <row r="44" spans="2:44" ht="14.45" customHeight="1">
      <c r="B44" s="13"/>
      <c r="AR44" s="13"/>
    </row>
    <row r="45" spans="2:44" ht="14.45" customHeight="1">
      <c r="B45" s="13"/>
      <c r="AR45" s="13"/>
    </row>
    <row r="46" spans="2:44" ht="14.45" customHeight="1">
      <c r="B46" s="13"/>
      <c r="AR46" s="13"/>
    </row>
    <row r="47" spans="2:44" ht="14.45" customHeight="1">
      <c r="B47" s="13"/>
      <c r="AR47" s="13"/>
    </row>
    <row r="48" spans="2:44" ht="14.45" customHeight="1">
      <c r="B48" s="13"/>
      <c r="AR48" s="13"/>
    </row>
    <row r="49" spans="2:44" s="1" customFormat="1" ht="14.45" customHeight="1">
      <c r="B49" s="21"/>
      <c r="D49" s="29" t="s">
        <v>43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">
        <v>44</v>
      </c>
      <c r="AI49" s="30"/>
      <c r="AJ49" s="30"/>
      <c r="AK49" s="30"/>
      <c r="AL49" s="30"/>
      <c r="AM49" s="30"/>
      <c r="AN49" s="30"/>
      <c r="AO49" s="30"/>
      <c r="AR49" s="21"/>
    </row>
    <row r="50" spans="2:44" ht="11.25">
      <c r="B50" s="13"/>
      <c r="AR50" s="13"/>
    </row>
    <row r="51" spans="2:44" ht="11.25">
      <c r="B51" s="13"/>
      <c r="AR51" s="13"/>
    </row>
    <row r="52" spans="2:44" ht="11.25">
      <c r="B52" s="13"/>
      <c r="AR52" s="13"/>
    </row>
    <row r="53" spans="2:44" ht="11.25">
      <c r="B53" s="13"/>
      <c r="AR53" s="13"/>
    </row>
    <row r="54" spans="2:44" ht="11.25">
      <c r="B54" s="13"/>
      <c r="AR54" s="13"/>
    </row>
    <row r="55" spans="2:44" ht="11.25">
      <c r="B55" s="13"/>
      <c r="AR55" s="13"/>
    </row>
    <row r="56" spans="2:44" ht="11.25">
      <c r="B56" s="13"/>
      <c r="AR56" s="13"/>
    </row>
    <row r="57" spans="2:44" ht="11.25">
      <c r="B57" s="13"/>
      <c r="AR57" s="13"/>
    </row>
    <row r="58" spans="2:44" ht="11.25">
      <c r="B58" s="13"/>
      <c r="AR58" s="13"/>
    </row>
    <row r="59" spans="2:44" ht="11.25">
      <c r="B59" s="13"/>
      <c r="AR59" s="13"/>
    </row>
    <row r="60" spans="2:44" s="1" customFormat="1">
      <c r="B60" s="21"/>
      <c r="D60" s="31" t="s">
        <v>45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1" t="s">
        <v>46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1" t="s">
        <v>45</v>
      </c>
      <c r="AI60" s="23"/>
      <c r="AJ60" s="23"/>
      <c r="AK60" s="23"/>
      <c r="AL60" s="23"/>
      <c r="AM60" s="31" t="s">
        <v>46</v>
      </c>
      <c r="AN60" s="23"/>
      <c r="AO60" s="23"/>
      <c r="AR60" s="21"/>
    </row>
    <row r="61" spans="2:44" ht="11.25">
      <c r="B61" s="13"/>
      <c r="AR61" s="13"/>
    </row>
    <row r="62" spans="2:44" ht="11.25">
      <c r="B62" s="13"/>
      <c r="AR62" s="13"/>
    </row>
    <row r="63" spans="2:44" ht="11.25">
      <c r="B63" s="13"/>
      <c r="AR63" s="13"/>
    </row>
    <row r="64" spans="2:44" s="1" customFormat="1">
      <c r="B64" s="21"/>
      <c r="D64" s="29" t="s">
        <v>47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29" t="s">
        <v>48</v>
      </c>
      <c r="AI64" s="30"/>
      <c r="AJ64" s="30"/>
      <c r="AK64" s="30"/>
      <c r="AL64" s="30"/>
      <c r="AM64" s="30"/>
      <c r="AN64" s="30"/>
      <c r="AO64" s="30"/>
      <c r="AR64" s="21"/>
    </row>
    <row r="65" spans="2:44" ht="11.25">
      <c r="B65" s="13"/>
      <c r="AR65" s="13"/>
    </row>
    <row r="66" spans="2:44" ht="11.25">
      <c r="B66" s="13"/>
      <c r="AR66" s="13"/>
    </row>
    <row r="67" spans="2:44" ht="11.25">
      <c r="B67" s="13"/>
      <c r="AR67" s="13"/>
    </row>
    <row r="68" spans="2:44" ht="11.25">
      <c r="B68" s="13"/>
      <c r="AR68" s="13"/>
    </row>
    <row r="69" spans="2:44" ht="11.25">
      <c r="B69" s="13"/>
      <c r="AR69" s="13"/>
    </row>
    <row r="70" spans="2:44" ht="11.25">
      <c r="B70" s="13"/>
      <c r="AR70" s="13"/>
    </row>
    <row r="71" spans="2:44" ht="11.25">
      <c r="B71" s="13"/>
      <c r="AR71" s="13"/>
    </row>
    <row r="72" spans="2:44" ht="11.25">
      <c r="B72" s="13"/>
      <c r="AR72" s="13"/>
    </row>
    <row r="73" spans="2:44" ht="11.25">
      <c r="B73" s="13"/>
      <c r="AR73" s="13"/>
    </row>
    <row r="74" spans="2:44" ht="11.25">
      <c r="B74" s="13"/>
      <c r="AR74" s="13"/>
    </row>
    <row r="75" spans="2:44" s="1" customFormat="1">
      <c r="B75" s="21"/>
      <c r="D75" s="31" t="s">
        <v>45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1" t="s">
        <v>46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1" t="s">
        <v>45</v>
      </c>
      <c r="AI75" s="23"/>
      <c r="AJ75" s="23"/>
      <c r="AK75" s="23"/>
      <c r="AL75" s="23"/>
      <c r="AM75" s="31" t="s">
        <v>46</v>
      </c>
      <c r="AN75" s="23"/>
      <c r="AO75" s="23"/>
      <c r="AR75" s="21"/>
    </row>
    <row r="76" spans="2:44" s="1" customFormat="1" ht="11.25">
      <c r="B76" s="21"/>
      <c r="AR76" s="21"/>
    </row>
    <row r="77" spans="2:44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21"/>
    </row>
    <row r="81" spans="1:91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21"/>
    </row>
    <row r="82" spans="1:91" s="1" customFormat="1" ht="24.95" customHeight="1">
      <c r="B82" s="21"/>
      <c r="C82" s="14" t="s">
        <v>49</v>
      </c>
      <c r="AR82" s="21"/>
    </row>
    <row r="83" spans="1:91" s="1" customFormat="1" ht="6.95" customHeight="1">
      <c r="B83" s="21"/>
      <c r="AR83" s="21"/>
    </row>
    <row r="84" spans="1:91" s="3" customFormat="1" ht="12" customHeight="1">
      <c r="B84" s="36"/>
      <c r="C84" s="19" t="s">
        <v>12</v>
      </c>
      <c r="L84" s="3" t="str">
        <f>K5</f>
        <v>01-2023</v>
      </c>
      <c r="AR84" s="36"/>
    </row>
    <row r="85" spans="1:91" s="4" customFormat="1" ht="36.950000000000003" customHeight="1">
      <c r="B85" s="37"/>
      <c r="C85" s="38" t="s">
        <v>14</v>
      </c>
      <c r="L85" s="136" t="str">
        <f>K6</f>
        <v>Údržba, opravy a odstraňování závad SSZT 2023 – 2025</v>
      </c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  <c r="AI85" s="137"/>
      <c r="AJ85" s="137"/>
      <c r="AR85" s="37"/>
    </row>
    <row r="86" spans="1:91" s="1" customFormat="1" ht="6.95" customHeight="1">
      <c r="B86" s="21"/>
      <c r="AR86" s="21"/>
    </row>
    <row r="87" spans="1:91" s="1" customFormat="1" ht="12" customHeight="1">
      <c r="B87" s="21"/>
      <c r="C87" s="19" t="s">
        <v>18</v>
      </c>
      <c r="L87" s="39" t="str">
        <f>IF(K8="","",K8)</f>
        <v xml:space="preserve"> </v>
      </c>
      <c r="AI87" s="19" t="s">
        <v>20</v>
      </c>
      <c r="AM87" s="138" t="str">
        <f>IF(AN8= "","",AN8)</f>
        <v>11. 1. 2023</v>
      </c>
      <c r="AN87" s="138"/>
      <c r="AR87" s="21"/>
    </row>
    <row r="88" spans="1:91" s="1" customFormat="1" ht="6.95" customHeight="1">
      <c r="B88" s="21"/>
      <c r="AR88" s="21"/>
    </row>
    <row r="89" spans="1:91" s="1" customFormat="1" ht="15.2" customHeight="1">
      <c r="B89" s="21"/>
      <c r="C89" s="19" t="s">
        <v>22</v>
      </c>
      <c r="L89" s="3" t="str">
        <f>IF(E11= "","",E11)</f>
        <v xml:space="preserve"> </v>
      </c>
      <c r="AI89" s="19" t="s">
        <v>26</v>
      </c>
      <c r="AM89" s="139" t="str">
        <f>IF(E17="","",E17)</f>
        <v xml:space="preserve"> </v>
      </c>
      <c r="AN89" s="140"/>
      <c r="AO89" s="140"/>
      <c r="AP89" s="140"/>
      <c r="AR89" s="21"/>
      <c r="AS89" s="141" t="s">
        <v>50</v>
      </c>
      <c r="AT89" s="142"/>
      <c r="AU89" s="40"/>
      <c r="AV89" s="40"/>
      <c r="AW89" s="40"/>
      <c r="AX89" s="40"/>
      <c r="AY89" s="40"/>
      <c r="AZ89" s="40"/>
      <c r="BA89" s="40"/>
      <c r="BB89" s="40"/>
      <c r="BC89" s="40"/>
      <c r="BD89" s="41"/>
    </row>
    <row r="90" spans="1:91" s="1" customFormat="1" ht="15.2" customHeight="1">
      <c r="B90" s="21"/>
      <c r="C90" s="19" t="s">
        <v>25</v>
      </c>
      <c r="L90" s="3" t="str">
        <f>IF(E14="","",E14)</f>
        <v xml:space="preserve"> </v>
      </c>
      <c r="AI90" s="19" t="s">
        <v>28</v>
      </c>
      <c r="AM90" s="139" t="str">
        <f>IF(E20="","",E20)</f>
        <v xml:space="preserve"> </v>
      </c>
      <c r="AN90" s="140"/>
      <c r="AO90" s="140"/>
      <c r="AP90" s="140"/>
      <c r="AR90" s="21"/>
      <c r="AS90" s="143"/>
      <c r="AT90" s="144"/>
      <c r="BD90" s="42"/>
    </row>
    <row r="91" spans="1:91" s="1" customFormat="1" ht="10.9" customHeight="1">
      <c r="B91" s="21"/>
      <c r="AR91" s="21"/>
      <c r="AS91" s="143"/>
      <c r="AT91" s="144"/>
      <c r="BD91" s="42"/>
    </row>
    <row r="92" spans="1:91" s="1" customFormat="1" ht="29.25" customHeight="1">
      <c r="B92" s="21"/>
      <c r="C92" s="145" t="s">
        <v>51</v>
      </c>
      <c r="D92" s="146"/>
      <c r="E92" s="146"/>
      <c r="F92" s="146"/>
      <c r="G92" s="146"/>
      <c r="H92" s="43"/>
      <c r="I92" s="147" t="s">
        <v>52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8" t="s">
        <v>53</v>
      </c>
      <c r="AH92" s="146"/>
      <c r="AI92" s="146"/>
      <c r="AJ92" s="146"/>
      <c r="AK92" s="146"/>
      <c r="AL92" s="146"/>
      <c r="AM92" s="146"/>
      <c r="AN92" s="147" t="s">
        <v>54</v>
      </c>
      <c r="AO92" s="146"/>
      <c r="AP92" s="149"/>
      <c r="AQ92" s="44" t="s">
        <v>55</v>
      </c>
      <c r="AR92" s="21"/>
      <c r="AS92" s="45" t="s">
        <v>56</v>
      </c>
      <c r="AT92" s="46" t="s">
        <v>57</v>
      </c>
      <c r="AU92" s="46" t="s">
        <v>58</v>
      </c>
      <c r="AV92" s="46" t="s">
        <v>59</v>
      </c>
      <c r="AW92" s="46" t="s">
        <v>60</v>
      </c>
      <c r="AX92" s="46" t="s">
        <v>61</v>
      </c>
      <c r="AY92" s="46" t="s">
        <v>62</v>
      </c>
      <c r="AZ92" s="46" t="s">
        <v>63</v>
      </c>
      <c r="BA92" s="46" t="s">
        <v>64</v>
      </c>
      <c r="BB92" s="46" t="s">
        <v>65</v>
      </c>
      <c r="BC92" s="46" t="s">
        <v>66</v>
      </c>
      <c r="BD92" s="47" t="s">
        <v>67</v>
      </c>
    </row>
    <row r="93" spans="1:91" s="1" customFormat="1" ht="10.9" customHeight="1">
      <c r="B93" s="21"/>
      <c r="AR93" s="21"/>
      <c r="AS93" s="48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1"/>
    </row>
    <row r="94" spans="1:91" s="5" customFormat="1" ht="32.450000000000003" customHeight="1">
      <c r="B94" s="49"/>
      <c r="C94" s="50" t="s">
        <v>68</v>
      </c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153" t="e">
        <f>ROUND(SUM(AG95:AG96),2)</f>
        <v>#REF!</v>
      </c>
      <c r="AH94" s="153"/>
      <c r="AI94" s="153"/>
      <c r="AJ94" s="153"/>
      <c r="AK94" s="153"/>
      <c r="AL94" s="153"/>
      <c r="AM94" s="153"/>
      <c r="AN94" s="154" t="e">
        <f>SUM(AG94,AT94)</f>
        <v>#REF!</v>
      </c>
      <c r="AO94" s="154"/>
      <c r="AP94" s="154"/>
      <c r="AQ94" s="52" t="s">
        <v>1</v>
      </c>
      <c r="AR94" s="49"/>
      <c r="AS94" s="53">
        <f>ROUND(SUM(AS95:AS96),2)</f>
        <v>0</v>
      </c>
      <c r="AT94" s="54" t="e">
        <f>ROUND(SUM(AV94:AW94),2)</f>
        <v>#REF!</v>
      </c>
      <c r="AU94" s="55">
        <f>ROUND(SUM(AU95:AU96),5)</f>
        <v>37509.314299999998</v>
      </c>
      <c r="AV94" s="54" t="e">
        <f>ROUND(AZ94*L29,2)</f>
        <v>#REF!</v>
      </c>
      <c r="AW94" s="54" t="e">
        <f>ROUND(BA94*L30,2)</f>
        <v>#REF!</v>
      </c>
      <c r="AX94" s="54" t="e">
        <f>ROUND(BB94*L29,2)</f>
        <v>#REF!</v>
      </c>
      <c r="AY94" s="54" t="e">
        <f>ROUND(BC94*L30,2)</f>
        <v>#REF!</v>
      </c>
      <c r="AZ94" s="54" t="e">
        <f>ROUND(SUM(AZ95:AZ96),2)</f>
        <v>#REF!</v>
      </c>
      <c r="BA94" s="54" t="e">
        <f>ROUND(SUM(BA95:BA96),2)</f>
        <v>#REF!</v>
      </c>
      <c r="BB94" s="54" t="e">
        <f>ROUND(SUM(BB95:BB96),2)</f>
        <v>#REF!</v>
      </c>
      <c r="BC94" s="54" t="e">
        <f>ROUND(SUM(BC95:BC96),2)</f>
        <v>#REF!</v>
      </c>
      <c r="BD94" s="56" t="e">
        <f>ROUND(SUM(BD95:BD96),2)</f>
        <v>#REF!</v>
      </c>
      <c r="BS94" s="57" t="s">
        <v>69</v>
      </c>
      <c r="BT94" s="57" t="s">
        <v>70</v>
      </c>
      <c r="BU94" s="58" t="s">
        <v>71</v>
      </c>
      <c r="BV94" s="57" t="s">
        <v>72</v>
      </c>
      <c r="BW94" s="57" t="s">
        <v>5</v>
      </c>
      <c r="BX94" s="57" t="s">
        <v>73</v>
      </c>
      <c r="CL94" s="57" t="s">
        <v>1</v>
      </c>
    </row>
    <row r="95" spans="1:91" s="6" customFormat="1" ht="16.5" customHeight="1">
      <c r="A95" s="59" t="s">
        <v>74</v>
      </c>
      <c r="B95" s="60"/>
      <c r="C95" s="61"/>
      <c r="D95" s="152" t="s">
        <v>75</v>
      </c>
      <c r="E95" s="152"/>
      <c r="F95" s="152"/>
      <c r="G95" s="152"/>
      <c r="H95" s="152"/>
      <c r="I95" s="62"/>
      <c r="J95" s="152" t="s">
        <v>76</v>
      </c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  <c r="AF95" s="152"/>
      <c r="AG95" s="150" t="e">
        <f>'1a-Předpokl. objem prací_ÚOŽI'!#REF!</f>
        <v>#REF!</v>
      </c>
      <c r="AH95" s="151"/>
      <c r="AI95" s="151"/>
      <c r="AJ95" s="151"/>
      <c r="AK95" s="151"/>
      <c r="AL95" s="151"/>
      <c r="AM95" s="151"/>
      <c r="AN95" s="150" t="e">
        <f>SUM(AG95,AT95)</f>
        <v>#REF!</v>
      </c>
      <c r="AO95" s="151"/>
      <c r="AP95" s="151"/>
      <c r="AQ95" s="63" t="s">
        <v>77</v>
      </c>
      <c r="AR95" s="60"/>
      <c r="AS95" s="64">
        <v>0</v>
      </c>
      <c r="AT95" s="65" t="e">
        <f>ROUND(SUM(AV95:AW95),2)</f>
        <v>#REF!</v>
      </c>
      <c r="AU95" s="66">
        <f>'1a-Předpokl. objem prací_ÚOŽI'!P2</f>
        <v>0</v>
      </c>
      <c r="AV95" s="65" t="e">
        <f>'1a-Předpokl. objem prací_ÚOŽI'!#REF!</f>
        <v>#REF!</v>
      </c>
      <c r="AW95" s="65" t="e">
        <f>'1a-Předpokl. objem prací_ÚOŽI'!#REF!</f>
        <v>#REF!</v>
      </c>
      <c r="AX95" s="65" t="e">
        <f>'1a-Předpokl. objem prací_ÚOŽI'!#REF!</f>
        <v>#REF!</v>
      </c>
      <c r="AY95" s="65" t="e">
        <f>'1a-Předpokl. objem prací_ÚOŽI'!#REF!</f>
        <v>#REF!</v>
      </c>
      <c r="AZ95" s="65" t="e">
        <f>'1a-Předpokl. objem prací_ÚOŽI'!#REF!</f>
        <v>#REF!</v>
      </c>
      <c r="BA95" s="65" t="e">
        <f>'1a-Předpokl. objem prací_ÚOŽI'!#REF!</f>
        <v>#REF!</v>
      </c>
      <c r="BB95" s="65" t="e">
        <f>'1a-Předpokl. objem prací_ÚOŽI'!#REF!</f>
        <v>#REF!</v>
      </c>
      <c r="BC95" s="65" t="e">
        <f>'1a-Předpokl. objem prací_ÚOŽI'!#REF!</f>
        <v>#REF!</v>
      </c>
      <c r="BD95" s="67" t="e">
        <f>'1a-Předpokl. objem prací_ÚOŽI'!#REF!</f>
        <v>#REF!</v>
      </c>
      <c r="BT95" s="68" t="s">
        <v>78</v>
      </c>
      <c r="BV95" s="68" t="s">
        <v>72</v>
      </c>
      <c r="BW95" s="68" t="s">
        <v>79</v>
      </c>
      <c r="BX95" s="68" t="s">
        <v>5</v>
      </c>
      <c r="CL95" s="68" t="s">
        <v>1</v>
      </c>
      <c r="CM95" s="68" t="s">
        <v>80</v>
      </c>
    </row>
    <row r="96" spans="1:91" s="6" customFormat="1" ht="16.5" customHeight="1">
      <c r="A96" s="59" t="s">
        <v>74</v>
      </c>
      <c r="B96" s="60"/>
      <c r="C96" s="61"/>
      <c r="D96" s="152" t="s">
        <v>81</v>
      </c>
      <c r="E96" s="152"/>
      <c r="F96" s="152"/>
      <c r="G96" s="152"/>
      <c r="H96" s="152"/>
      <c r="I96" s="62"/>
      <c r="J96" s="152" t="s">
        <v>82</v>
      </c>
      <c r="K96" s="152"/>
      <c r="L96" s="152"/>
      <c r="M96" s="152"/>
      <c r="N96" s="152"/>
      <c r="O96" s="152"/>
      <c r="P96" s="152"/>
      <c r="Q96" s="152"/>
      <c r="R96" s="152"/>
      <c r="S96" s="152"/>
      <c r="T96" s="152"/>
      <c r="U96" s="152"/>
      <c r="V96" s="152"/>
      <c r="W96" s="152"/>
      <c r="X96" s="152"/>
      <c r="Y96" s="152"/>
      <c r="Z96" s="152"/>
      <c r="AA96" s="152"/>
      <c r="AB96" s="152"/>
      <c r="AC96" s="152"/>
      <c r="AD96" s="152"/>
      <c r="AE96" s="152"/>
      <c r="AF96" s="152"/>
      <c r="AG96" s="150" t="e">
        <f>'1b-Předpokl. objem prací-ÚRS'!#REF!</f>
        <v>#REF!</v>
      </c>
      <c r="AH96" s="151"/>
      <c r="AI96" s="151"/>
      <c r="AJ96" s="151"/>
      <c r="AK96" s="151"/>
      <c r="AL96" s="151"/>
      <c r="AM96" s="151"/>
      <c r="AN96" s="150" t="e">
        <f>SUM(AG96,AT96)</f>
        <v>#REF!</v>
      </c>
      <c r="AO96" s="151"/>
      <c r="AP96" s="151"/>
      <c r="AQ96" s="63" t="s">
        <v>77</v>
      </c>
      <c r="AR96" s="60"/>
      <c r="AS96" s="69">
        <v>0</v>
      </c>
      <c r="AT96" s="70" t="e">
        <f>ROUND(SUM(AV96:AW96),2)</f>
        <v>#REF!</v>
      </c>
      <c r="AU96" s="71">
        <f>'1b-Předpokl. objem prací-ÚRS'!P2</f>
        <v>37509.314299999998</v>
      </c>
      <c r="AV96" s="70" t="e">
        <f>'1b-Předpokl. objem prací-ÚRS'!#REF!</f>
        <v>#REF!</v>
      </c>
      <c r="AW96" s="70" t="e">
        <f>'1b-Předpokl. objem prací-ÚRS'!#REF!</f>
        <v>#REF!</v>
      </c>
      <c r="AX96" s="70" t="e">
        <f>'1b-Předpokl. objem prací-ÚRS'!#REF!</f>
        <v>#REF!</v>
      </c>
      <c r="AY96" s="70" t="e">
        <f>'1b-Předpokl. objem prací-ÚRS'!#REF!</f>
        <v>#REF!</v>
      </c>
      <c r="AZ96" s="70" t="e">
        <f>'1b-Předpokl. objem prací-ÚRS'!#REF!</f>
        <v>#REF!</v>
      </c>
      <c r="BA96" s="70" t="e">
        <f>'1b-Předpokl. objem prací-ÚRS'!#REF!</f>
        <v>#REF!</v>
      </c>
      <c r="BB96" s="70" t="e">
        <f>'1b-Předpokl. objem prací-ÚRS'!#REF!</f>
        <v>#REF!</v>
      </c>
      <c r="BC96" s="70" t="e">
        <f>'1b-Předpokl. objem prací-ÚRS'!#REF!</f>
        <v>#REF!</v>
      </c>
      <c r="BD96" s="72" t="e">
        <f>'1b-Předpokl. objem prací-ÚRS'!#REF!</f>
        <v>#REF!</v>
      </c>
      <c r="BT96" s="68" t="s">
        <v>78</v>
      </c>
      <c r="BV96" s="68" t="s">
        <v>72</v>
      </c>
      <c r="BW96" s="68" t="s">
        <v>83</v>
      </c>
      <c r="BX96" s="68" t="s">
        <v>5</v>
      </c>
      <c r="CL96" s="68" t="s">
        <v>1</v>
      </c>
      <c r="CM96" s="68" t="s">
        <v>80</v>
      </c>
    </row>
    <row r="97" spans="2:44" s="1" customFormat="1" ht="30" customHeight="1">
      <c r="B97" s="21"/>
      <c r="AR97" s="21"/>
    </row>
    <row r="98" spans="2:44" s="1" customFormat="1" ht="6.95" customHeight="1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21"/>
    </row>
  </sheetData>
  <sheetProtection algorithmName="SHA-512" hashValue="FcRCEETc3V4UsMDheLz0B/2lpOHI9zYZgk2n9O/AcgbUXQ4isiC5+L+4POplQiBaZMb8SkG1hm11Cmqoke+3Xw==" saltValue="xxKh2M9goEZU9spM+1jNcStwIpS1u6wOkP7HauHF0aLH4Byr/wP0rX1MWYLOtugVvzrtwEmxaezt1Dv0YruWTw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PS 01 - ÚOŽI'!C2" display="/" xr:uid="{00000000-0004-0000-0000-000000000000}"/>
    <hyperlink ref="A96" location="'PS 02 - ÚRS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1539"/>
  <sheetViews>
    <sheetView showGridLines="0" tabSelected="1" workbookViewId="0">
      <selection activeCell="F10" sqref="F1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65" s="7" customFormat="1" ht="29.25" customHeight="1">
      <c r="B1" s="73"/>
      <c r="C1" s="74" t="s">
        <v>86</v>
      </c>
      <c r="D1" s="75" t="s">
        <v>55</v>
      </c>
      <c r="E1" s="75" t="s">
        <v>51</v>
      </c>
      <c r="F1" s="75" t="s">
        <v>52</v>
      </c>
      <c r="G1" s="75" t="s">
        <v>87</v>
      </c>
      <c r="H1" s="75" t="s">
        <v>88</v>
      </c>
      <c r="I1" s="75" t="s">
        <v>89</v>
      </c>
      <c r="J1" s="76" t="s">
        <v>84</v>
      </c>
      <c r="K1" s="77" t="s">
        <v>90</v>
      </c>
      <c r="L1" s="73"/>
      <c r="M1" s="45" t="s">
        <v>1</v>
      </c>
      <c r="N1" s="46" t="s">
        <v>34</v>
      </c>
      <c r="O1" s="46" t="s">
        <v>91</v>
      </c>
      <c r="P1" s="46" t="s">
        <v>92</v>
      </c>
      <c r="Q1" s="46" t="s">
        <v>93</v>
      </c>
      <c r="R1" s="46" t="s">
        <v>94</v>
      </c>
      <c r="S1" s="46" t="s">
        <v>95</v>
      </c>
      <c r="T1" s="47" t="s">
        <v>96</v>
      </c>
    </row>
    <row r="2" spans="2:65" s="1" customFormat="1" ht="22.9" customHeight="1">
      <c r="B2" s="21"/>
      <c r="C2" s="50" t="s">
        <v>97</v>
      </c>
      <c r="J2" s="78">
        <f>BK2</f>
        <v>72009248.650000006</v>
      </c>
      <c r="L2" s="21"/>
      <c r="M2" s="48"/>
      <c r="N2" s="40"/>
      <c r="O2" s="40"/>
      <c r="P2" s="79">
        <f>P3+P1401</f>
        <v>0</v>
      </c>
      <c r="Q2" s="40"/>
      <c r="R2" s="79">
        <f>R3+R1401</f>
        <v>0</v>
      </c>
      <c r="S2" s="40"/>
      <c r="T2" s="80">
        <f>T3+T1401</f>
        <v>0</v>
      </c>
      <c r="AT2" s="10" t="s">
        <v>69</v>
      </c>
      <c r="AU2" s="10" t="s">
        <v>85</v>
      </c>
      <c r="BK2" s="81">
        <f>BK3+BK1401</f>
        <v>72009248.650000006</v>
      </c>
    </row>
    <row r="3" spans="2:65" s="8" customFormat="1" ht="25.9" customHeight="1">
      <c r="B3" s="82"/>
      <c r="D3" s="83" t="s">
        <v>69</v>
      </c>
      <c r="E3" s="84" t="s">
        <v>98</v>
      </c>
      <c r="F3" s="84" t="s">
        <v>99</v>
      </c>
      <c r="J3" s="85">
        <f>BK3</f>
        <v>72009248.650000006</v>
      </c>
      <c r="L3" s="82"/>
      <c r="M3" s="86"/>
      <c r="P3" s="87">
        <f>P4+P7+P434+P987+P1084+P1323+P1396</f>
        <v>0</v>
      </c>
      <c r="R3" s="87">
        <f>R4+R7+R434+R987+R1084+R1323+R1396</f>
        <v>0</v>
      </c>
      <c r="T3" s="88">
        <f>T4+T7+T434+T987+T1084+T1323+T1396</f>
        <v>0</v>
      </c>
      <c r="AR3" s="83" t="s">
        <v>78</v>
      </c>
      <c r="AT3" s="89" t="s">
        <v>69</v>
      </c>
      <c r="AU3" s="89" t="s">
        <v>70</v>
      </c>
      <c r="AY3" s="83" t="s">
        <v>100</v>
      </c>
      <c r="BK3" s="90">
        <f>BK4+BK7+BK434+BK987+BK1084+BK1323+BK1396</f>
        <v>72009248.650000006</v>
      </c>
    </row>
    <row r="4" spans="2:65" s="8" customFormat="1" ht="22.9" customHeight="1">
      <c r="B4" s="82"/>
      <c r="D4" s="83" t="s">
        <v>69</v>
      </c>
      <c r="E4" s="91" t="s">
        <v>101</v>
      </c>
      <c r="F4" s="91" t="s">
        <v>102</v>
      </c>
      <c r="J4" s="92">
        <f>BK4</f>
        <v>4153050</v>
      </c>
      <c r="L4" s="82"/>
      <c r="M4" s="86"/>
      <c r="P4" s="87">
        <f>SUM(P5:P6)</f>
        <v>0</v>
      </c>
      <c r="R4" s="87">
        <f>SUM(R5:R6)</f>
        <v>0</v>
      </c>
      <c r="T4" s="88">
        <f>SUM(T5:T6)</f>
        <v>0</v>
      </c>
      <c r="AR4" s="83" t="s">
        <v>78</v>
      </c>
      <c r="AT4" s="89" t="s">
        <v>69</v>
      </c>
      <c r="AU4" s="89" t="s">
        <v>78</v>
      </c>
      <c r="AY4" s="83" t="s">
        <v>100</v>
      </c>
      <c r="BK4" s="90">
        <f>SUM(BK5:BK6)</f>
        <v>4153050</v>
      </c>
    </row>
    <row r="5" spans="2:65" s="1" customFormat="1" ht="24.2" customHeight="1">
      <c r="B5" s="21"/>
      <c r="C5" s="93" t="s">
        <v>78</v>
      </c>
      <c r="D5" s="93" t="s">
        <v>103</v>
      </c>
      <c r="E5" s="94" t="s">
        <v>104</v>
      </c>
      <c r="F5" s="95" t="s">
        <v>105</v>
      </c>
      <c r="G5" s="96" t="s">
        <v>106</v>
      </c>
      <c r="H5" s="97">
        <v>4950</v>
      </c>
      <c r="I5" s="98">
        <v>839</v>
      </c>
      <c r="J5" s="98">
        <f>ROUND(I5*H5,2)</f>
        <v>4153050</v>
      </c>
      <c r="K5" s="99"/>
      <c r="L5" s="21"/>
      <c r="M5" s="100" t="s">
        <v>1</v>
      </c>
      <c r="N5" s="101" t="s">
        <v>35</v>
      </c>
      <c r="O5" s="102">
        <v>0</v>
      </c>
      <c r="P5" s="102">
        <f>O5*H5</f>
        <v>0</v>
      </c>
      <c r="Q5" s="102">
        <v>0</v>
      </c>
      <c r="R5" s="102">
        <f>Q5*H5</f>
        <v>0</v>
      </c>
      <c r="S5" s="102">
        <v>0</v>
      </c>
      <c r="T5" s="103">
        <f>S5*H5</f>
        <v>0</v>
      </c>
      <c r="AR5" s="104" t="s">
        <v>107</v>
      </c>
      <c r="AT5" s="104" t="s">
        <v>103</v>
      </c>
      <c r="AU5" s="104" t="s">
        <v>80</v>
      </c>
      <c r="AY5" s="10" t="s">
        <v>100</v>
      </c>
      <c r="BE5" s="105">
        <f>IF(N5="základní",J5,0)</f>
        <v>4153050</v>
      </c>
      <c r="BF5" s="105">
        <f>IF(N5="snížená",J5,0)</f>
        <v>0</v>
      </c>
      <c r="BG5" s="105">
        <f>IF(N5="zákl. přenesená",J5,0)</f>
        <v>0</v>
      </c>
      <c r="BH5" s="105">
        <f>IF(N5="sníž. přenesená",J5,0)</f>
        <v>0</v>
      </c>
      <c r="BI5" s="105">
        <f>IF(N5="nulová",J5,0)</f>
        <v>0</v>
      </c>
      <c r="BJ5" s="10" t="s">
        <v>78</v>
      </c>
      <c r="BK5" s="105">
        <f>ROUND(I5*H5,2)</f>
        <v>4153050</v>
      </c>
      <c r="BL5" s="10" t="s">
        <v>107</v>
      </c>
      <c r="BM5" s="104" t="s">
        <v>108</v>
      </c>
    </row>
    <row r="6" spans="2:65" s="1" customFormat="1" ht="19.5">
      <c r="B6" s="21"/>
      <c r="D6" s="106" t="s">
        <v>109</v>
      </c>
      <c r="F6" s="107" t="s">
        <v>105</v>
      </c>
      <c r="L6" s="21"/>
      <c r="M6" s="108"/>
      <c r="T6" s="42"/>
      <c r="AT6" s="10" t="s">
        <v>109</v>
      </c>
      <c r="AU6" s="10" t="s">
        <v>80</v>
      </c>
    </row>
    <row r="7" spans="2:65" s="8" customFormat="1" ht="22.9" customHeight="1">
      <c r="B7" s="82"/>
      <c r="D7" s="83" t="s">
        <v>69</v>
      </c>
      <c r="E7" s="91" t="s">
        <v>110</v>
      </c>
      <c r="F7" s="91" t="s">
        <v>111</v>
      </c>
      <c r="J7" s="92">
        <f>BK7</f>
        <v>28234335.199999999</v>
      </c>
      <c r="L7" s="82"/>
      <c r="M7" s="86"/>
      <c r="P7" s="87">
        <f>SUM(P8:P433)</f>
        <v>0</v>
      </c>
      <c r="R7" s="87">
        <f>SUM(R8:R433)</f>
        <v>0</v>
      </c>
      <c r="T7" s="88">
        <f>SUM(T8:T433)</f>
        <v>0</v>
      </c>
      <c r="AR7" s="83" t="s">
        <v>78</v>
      </c>
      <c r="AT7" s="89" t="s">
        <v>69</v>
      </c>
      <c r="AU7" s="89" t="s">
        <v>78</v>
      </c>
      <c r="AY7" s="83" t="s">
        <v>100</v>
      </c>
      <c r="BK7" s="90">
        <f>SUM(BK8:BK433)</f>
        <v>28234335.199999999</v>
      </c>
    </row>
    <row r="8" spans="2:65" s="1" customFormat="1" ht="24.2" customHeight="1">
      <c r="B8" s="21"/>
      <c r="C8" s="109" t="s">
        <v>80</v>
      </c>
      <c r="D8" s="109" t="s">
        <v>112</v>
      </c>
      <c r="E8" s="110" t="s">
        <v>113</v>
      </c>
      <c r="F8" s="111" t="s">
        <v>114</v>
      </c>
      <c r="G8" s="112" t="s">
        <v>115</v>
      </c>
      <c r="H8" s="113">
        <v>800</v>
      </c>
      <c r="I8" s="114">
        <v>3.03</v>
      </c>
      <c r="J8" s="114">
        <f>ROUND(I8*H8,2)</f>
        <v>2424</v>
      </c>
      <c r="K8" s="115"/>
      <c r="L8" s="116"/>
      <c r="M8" s="117" t="s">
        <v>1</v>
      </c>
      <c r="N8" s="118" t="s">
        <v>35</v>
      </c>
      <c r="O8" s="102">
        <v>0</v>
      </c>
      <c r="P8" s="102">
        <f>O8*H8</f>
        <v>0</v>
      </c>
      <c r="Q8" s="102">
        <v>0</v>
      </c>
      <c r="R8" s="102">
        <f>Q8*H8</f>
        <v>0</v>
      </c>
      <c r="S8" s="102">
        <v>0</v>
      </c>
      <c r="T8" s="103">
        <f>S8*H8</f>
        <v>0</v>
      </c>
      <c r="AR8" s="104" t="s">
        <v>116</v>
      </c>
      <c r="AT8" s="104" t="s">
        <v>112</v>
      </c>
      <c r="AU8" s="104" t="s">
        <v>80</v>
      </c>
      <c r="AY8" s="10" t="s">
        <v>100</v>
      </c>
      <c r="BE8" s="105">
        <f>IF(N8="základní",J8,0)</f>
        <v>2424</v>
      </c>
      <c r="BF8" s="105">
        <f>IF(N8="snížená",J8,0)</f>
        <v>0</v>
      </c>
      <c r="BG8" s="105">
        <f>IF(N8="zákl. přenesená",J8,0)</f>
        <v>0</v>
      </c>
      <c r="BH8" s="105">
        <f>IF(N8="sníž. přenesená",J8,0)</f>
        <v>0</v>
      </c>
      <c r="BI8" s="105">
        <f>IF(N8="nulová",J8,0)</f>
        <v>0</v>
      </c>
      <c r="BJ8" s="10" t="s">
        <v>78</v>
      </c>
      <c r="BK8" s="105">
        <f>ROUND(I8*H8,2)</f>
        <v>2424</v>
      </c>
      <c r="BL8" s="10" t="s">
        <v>107</v>
      </c>
      <c r="BM8" s="104" t="s">
        <v>117</v>
      </c>
    </row>
    <row r="9" spans="2:65" s="1" customFormat="1" ht="19.5">
      <c r="B9" s="21"/>
      <c r="D9" s="106" t="s">
        <v>109</v>
      </c>
      <c r="F9" s="107" t="s">
        <v>114</v>
      </c>
      <c r="L9" s="21"/>
      <c r="M9" s="108"/>
      <c r="T9" s="42"/>
      <c r="AT9" s="10" t="s">
        <v>109</v>
      </c>
      <c r="AU9" s="10" t="s">
        <v>80</v>
      </c>
    </row>
    <row r="10" spans="2:65" s="1" customFormat="1" ht="24.2" customHeight="1">
      <c r="B10" s="21"/>
      <c r="C10" s="109" t="s">
        <v>118</v>
      </c>
      <c r="D10" s="109" t="s">
        <v>112</v>
      </c>
      <c r="E10" s="110" t="s">
        <v>119</v>
      </c>
      <c r="F10" s="111" t="s">
        <v>120</v>
      </c>
      <c r="G10" s="112" t="s">
        <v>115</v>
      </c>
      <c r="H10" s="113">
        <v>500</v>
      </c>
      <c r="I10" s="114">
        <v>2.81</v>
      </c>
      <c r="J10" s="114">
        <f>ROUND(I10*H10,2)</f>
        <v>1405</v>
      </c>
      <c r="K10" s="115"/>
      <c r="L10" s="116"/>
      <c r="M10" s="117" t="s">
        <v>1</v>
      </c>
      <c r="N10" s="118" t="s">
        <v>35</v>
      </c>
      <c r="O10" s="102">
        <v>0</v>
      </c>
      <c r="P10" s="102">
        <f>O10*H10</f>
        <v>0</v>
      </c>
      <c r="Q10" s="102">
        <v>0</v>
      </c>
      <c r="R10" s="102">
        <f>Q10*H10</f>
        <v>0</v>
      </c>
      <c r="S10" s="102">
        <v>0</v>
      </c>
      <c r="T10" s="103">
        <f>S10*H10</f>
        <v>0</v>
      </c>
      <c r="AR10" s="104" t="s">
        <v>116</v>
      </c>
      <c r="AT10" s="104" t="s">
        <v>112</v>
      </c>
      <c r="AU10" s="104" t="s">
        <v>80</v>
      </c>
      <c r="AY10" s="10" t="s">
        <v>100</v>
      </c>
      <c r="BE10" s="105">
        <f>IF(N10="základní",J10,0)</f>
        <v>1405</v>
      </c>
      <c r="BF10" s="105">
        <f>IF(N10="snížená",J10,0)</f>
        <v>0</v>
      </c>
      <c r="BG10" s="105">
        <f>IF(N10="zákl. přenesená",J10,0)</f>
        <v>0</v>
      </c>
      <c r="BH10" s="105">
        <f>IF(N10="sníž. přenesená",J10,0)</f>
        <v>0</v>
      </c>
      <c r="BI10" s="105">
        <f>IF(N10="nulová",J10,0)</f>
        <v>0</v>
      </c>
      <c r="BJ10" s="10" t="s">
        <v>78</v>
      </c>
      <c r="BK10" s="105">
        <f>ROUND(I10*H10,2)</f>
        <v>1405</v>
      </c>
      <c r="BL10" s="10" t="s">
        <v>107</v>
      </c>
      <c r="BM10" s="104" t="s">
        <v>121</v>
      </c>
    </row>
    <row r="11" spans="2:65" s="1" customFormat="1" ht="19.5">
      <c r="B11" s="21"/>
      <c r="D11" s="106" t="s">
        <v>109</v>
      </c>
      <c r="F11" s="107" t="s">
        <v>120</v>
      </c>
      <c r="L11" s="21"/>
      <c r="M11" s="108"/>
      <c r="T11" s="42"/>
      <c r="AT11" s="10" t="s">
        <v>109</v>
      </c>
      <c r="AU11" s="10" t="s">
        <v>80</v>
      </c>
    </row>
    <row r="12" spans="2:65" s="1" customFormat="1" ht="24.2" customHeight="1">
      <c r="B12" s="21"/>
      <c r="C12" s="109" t="s">
        <v>107</v>
      </c>
      <c r="D12" s="109" t="s">
        <v>112</v>
      </c>
      <c r="E12" s="110" t="s">
        <v>122</v>
      </c>
      <c r="F12" s="111" t="s">
        <v>123</v>
      </c>
      <c r="G12" s="112" t="s">
        <v>115</v>
      </c>
      <c r="H12" s="113">
        <v>300</v>
      </c>
      <c r="I12" s="114">
        <v>3.33</v>
      </c>
      <c r="J12" s="114">
        <f>ROUND(I12*H12,2)</f>
        <v>999</v>
      </c>
      <c r="K12" s="115"/>
      <c r="L12" s="116"/>
      <c r="M12" s="117" t="s">
        <v>1</v>
      </c>
      <c r="N12" s="118" t="s">
        <v>35</v>
      </c>
      <c r="O12" s="102">
        <v>0</v>
      </c>
      <c r="P12" s="102">
        <f>O12*H12</f>
        <v>0</v>
      </c>
      <c r="Q12" s="102">
        <v>0</v>
      </c>
      <c r="R12" s="102">
        <f>Q12*H12</f>
        <v>0</v>
      </c>
      <c r="S12" s="102">
        <v>0</v>
      </c>
      <c r="T12" s="103">
        <f>S12*H12</f>
        <v>0</v>
      </c>
      <c r="AR12" s="104" t="s">
        <v>116</v>
      </c>
      <c r="AT12" s="104" t="s">
        <v>112</v>
      </c>
      <c r="AU12" s="104" t="s">
        <v>80</v>
      </c>
      <c r="AY12" s="10" t="s">
        <v>100</v>
      </c>
      <c r="BE12" s="105">
        <f>IF(N12="základní",J12,0)</f>
        <v>999</v>
      </c>
      <c r="BF12" s="105">
        <f>IF(N12="snížená",J12,0)</f>
        <v>0</v>
      </c>
      <c r="BG12" s="105">
        <f>IF(N12="zákl. přenesená",J12,0)</f>
        <v>0</v>
      </c>
      <c r="BH12" s="105">
        <f>IF(N12="sníž. přenesená",J12,0)</f>
        <v>0</v>
      </c>
      <c r="BI12" s="105">
        <f>IF(N12="nulová",J12,0)</f>
        <v>0</v>
      </c>
      <c r="BJ12" s="10" t="s">
        <v>78</v>
      </c>
      <c r="BK12" s="105">
        <f>ROUND(I12*H12,2)</f>
        <v>999</v>
      </c>
      <c r="BL12" s="10" t="s">
        <v>107</v>
      </c>
      <c r="BM12" s="104" t="s">
        <v>124</v>
      </c>
    </row>
    <row r="13" spans="2:65" s="1" customFormat="1" ht="19.5">
      <c r="B13" s="21"/>
      <c r="D13" s="106" t="s">
        <v>109</v>
      </c>
      <c r="F13" s="107" t="s">
        <v>123</v>
      </c>
      <c r="L13" s="21"/>
      <c r="M13" s="108"/>
      <c r="T13" s="42"/>
      <c r="AT13" s="10" t="s">
        <v>109</v>
      </c>
      <c r="AU13" s="10" t="s">
        <v>80</v>
      </c>
    </row>
    <row r="14" spans="2:65" s="1" customFormat="1" ht="24.2" customHeight="1">
      <c r="B14" s="21"/>
      <c r="C14" s="109" t="s">
        <v>125</v>
      </c>
      <c r="D14" s="109" t="s">
        <v>112</v>
      </c>
      <c r="E14" s="110" t="s">
        <v>126</v>
      </c>
      <c r="F14" s="111" t="s">
        <v>127</v>
      </c>
      <c r="G14" s="112" t="s">
        <v>115</v>
      </c>
      <c r="H14" s="113">
        <v>400</v>
      </c>
      <c r="I14" s="114">
        <v>3.88</v>
      </c>
      <c r="J14" s="114">
        <f>ROUND(I14*H14,2)</f>
        <v>1552</v>
      </c>
      <c r="K14" s="115"/>
      <c r="L14" s="116"/>
      <c r="M14" s="117" t="s">
        <v>1</v>
      </c>
      <c r="N14" s="118" t="s">
        <v>35</v>
      </c>
      <c r="O14" s="102">
        <v>0</v>
      </c>
      <c r="P14" s="102">
        <f>O14*H14</f>
        <v>0</v>
      </c>
      <c r="Q14" s="102">
        <v>0</v>
      </c>
      <c r="R14" s="102">
        <f>Q14*H14</f>
        <v>0</v>
      </c>
      <c r="S14" s="102">
        <v>0</v>
      </c>
      <c r="T14" s="103">
        <f>S14*H14</f>
        <v>0</v>
      </c>
      <c r="AR14" s="104" t="s">
        <v>116</v>
      </c>
      <c r="AT14" s="104" t="s">
        <v>112</v>
      </c>
      <c r="AU14" s="104" t="s">
        <v>80</v>
      </c>
      <c r="AY14" s="10" t="s">
        <v>100</v>
      </c>
      <c r="BE14" s="105">
        <f>IF(N14="základní",J14,0)</f>
        <v>1552</v>
      </c>
      <c r="BF14" s="105">
        <f>IF(N14="snížená",J14,0)</f>
        <v>0</v>
      </c>
      <c r="BG14" s="105">
        <f>IF(N14="zákl. přenesená",J14,0)</f>
        <v>0</v>
      </c>
      <c r="BH14" s="105">
        <f>IF(N14="sníž. přenesená",J14,0)</f>
        <v>0</v>
      </c>
      <c r="BI14" s="105">
        <f>IF(N14="nulová",J14,0)</f>
        <v>0</v>
      </c>
      <c r="BJ14" s="10" t="s">
        <v>78</v>
      </c>
      <c r="BK14" s="105">
        <f>ROUND(I14*H14,2)</f>
        <v>1552</v>
      </c>
      <c r="BL14" s="10" t="s">
        <v>107</v>
      </c>
      <c r="BM14" s="104" t="s">
        <v>128</v>
      </c>
    </row>
    <row r="15" spans="2:65" s="1" customFormat="1" ht="19.5">
      <c r="B15" s="21"/>
      <c r="D15" s="106" t="s">
        <v>109</v>
      </c>
      <c r="F15" s="107" t="s">
        <v>127</v>
      </c>
      <c r="L15" s="21"/>
      <c r="M15" s="108"/>
      <c r="T15" s="42"/>
      <c r="AT15" s="10" t="s">
        <v>109</v>
      </c>
      <c r="AU15" s="10" t="s">
        <v>80</v>
      </c>
    </row>
    <row r="16" spans="2:65" s="1" customFormat="1" ht="24.2" customHeight="1">
      <c r="B16" s="21"/>
      <c r="C16" s="109" t="s">
        <v>129</v>
      </c>
      <c r="D16" s="109" t="s">
        <v>112</v>
      </c>
      <c r="E16" s="110" t="s">
        <v>130</v>
      </c>
      <c r="F16" s="111" t="s">
        <v>131</v>
      </c>
      <c r="G16" s="112" t="s">
        <v>115</v>
      </c>
      <c r="H16" s="113">
        <v>400</v>
      </c>
      <c r="I16" s="114">
        <v>3.92</v>
      </c>
      <c r="J16" s="114">
        <f>ROUND(I16*H16,2)</f>
        <v>1568</v>
      </c>
      <c r="K16" s="115"/>
      <c r="L16" s="116"/>
      <c r="M16" s="117" t="s">
        <v>1</v>
      </c>
      <c r="N16" s="118" t="s">
        <v>35</v>
      </c>
      <c r="O16" s="102">
        <v>0</v>
      </c>
      <c r="P16" s="102">
        <f>O16*H16</f>
        <v>0</v>
      </c>
      <c r="Q16" s="102">
        <v>0</v>
      </c>
      <c r="R16" s="102">
        <f>Q16*H16</f>
        <v>0</v>
      </c>
      <c r="S16" s="102">
        <v>0</v>
      </c>
      <c r="T16" s="103">
        <f>S16*H16</f>
        <v>0</v>
      </c>
      <c r="AR16" s="104" t="s">
        <v>116</v>
      </c>
      <c r="AT16" s="104" t="s">
        <v>112</v>
      </c>
      <c r="AU16" s="104" t="s">
        <v>80</v>
      </c>
      <c r="AY16" s="10" t="s">
        <v>100</v>
      </c>
      <c r="BE16" s="105">
        <f>IF(N16="základní",J16,0)</f>
        <v>1568</v>
      </c>
      <c r="BF16" s="105">
        <f>IF(N16="snížená",J16,0)</f>
        <v>0</v>
      </c>
      <c r="BG16" s="105">
        <f>IF(N16="zákl. přenesená",J16,0)</f>
        <v>0</v>
      </c>
      <c r="BH16" s="105">
        <f>IF(N16="sníž. přenesená",J16,0)</f>
        <v>0</v>
      </c>
      <c r="BI16" s="105">
        <f>IF(N16="nulová",J16,0)</f>
        <v>0</v>
      </c>
      <c r="BJ16" s="10" t="s">
        <v>78</v>
      </c>
      <c r="BK16" s="105">
        <f>ROUND(I16*H16,2)</f>
        <v>1568</v>
      </c>
      <c r="BL16" s="10" t="s">
        <v>107</v>
      </c>
      <c r="BM16" s="104" t="s">
        <v>132</v>
      </c>
    </row>
    <row r="17" spans="2:65" s="1" customFormat="1" ht="19.5">
      <c r="B17" s="21"/>
      <c r="D17" s="106" t="s">
        <v>109</v>
      </c>
      <c r="F17" s="107" t="s">
        <v>131</v>
      </c>
      <c r="L17" s="21"/>
      <c r="M17" s="108"/>
      <c r="T17" s="42"/>
      <c r="AT17" s="10" t="s">
        <v>109</v>
      </c>
      <c r="AU17" s="10" t="s">
        <v>80</v>
      </c>
    </row>
    <row r="18" spans="2:65" s="1" customFormat="1" ht="24.2" customHeight="1">
      <c r="B18" s="21"/>
      <c r="C18" s="109" t="s">
        <v>133</v>
      </c>
      <c r="D18" s="109" t="s">
        <v>112</v>
      </c>
      <c r="E18" s="110" t="s">
        <v>134</v>
      </c>
      <c r="F18" s="111" t="s">
        <v>135</v>
      </c>
      <c r="G18" s="112" t="s">
        <v>115</v>
      </c>
      <c r="H18" s="113">
        <v>400</v>
      </c>
      <c r="I18" s="114">
        <v>3.49</v>
      </c>
      <c r="J18" s="114">
        <f>ROUND(I18*H18,2)</f>
        <v>1396</v>
      </c>
      <c r="K18" s="115"/>
      <c r="L18" s="116"/>
      <c r="M18" s="117" t="s">
        <v>1</v>
      </c>
      <c r="N18" s="118" t="s">
        <v>35</v>
      </c>
      <c r="O18" s="102">
        <v>0</v>
      </c>
      <c r="P18" s="102">
        <f>O18*H18</f>
        <v>0</v>
      </c>
      <c r="Q18" s="102">
        <v>0</v>
      </c>
      <c r="R18" s="102">
        <f>Q18*H18</f>
        <v>0</v>
      </c>
      <c r="S18" s="102">
        <v>0</v>
      </c>
      <c r="T18" s="103">
        <f>S18*H18</f>
        <v>0</v>
      </c>
      <c r="AR18" s="104" t="s">
        <v>116</v>
      </c>
      <c r="AT18" s="104" t="s">
        <v>112</v>
      </c>
      <c r="AU18" s="104" t="s">
        <v>80</v>
      </c>
      <c r="AY18" s="10" t="s">
        <v>100</v>
      </c>
      <c r="BE18" s="105">
        <f>IF(N18="základní",J18,0)</f>
        <v>1396</v>
      </c>
      <c r="BF18" s="105">
        <f>IF(N18="snížená",J18,0)</f>
        <v>0</v>
      </c>
      <c r="BG18" s="105">
        <f>IF(N18="zákl. přenesená",J18,0)</f>
        <v>0</v>
      </c>
      <c r="BH18" s="105">
        <f>IF(N18="sníž. přenesená",J18,0)</f>
        <v>0</v>
      </c>
      <c r="BI18" s="105">
        <f>IF(N18="nulová",J18,0)</f>
        <v>0</v>
      </c>
      <c r="BJ18" s="10" t="s">
        <v>78</v>
      </c>
      <c r="BK18" s="105">
        <f>ROUND(I18*H18,2)</f>
        <v>1396</v>
      </c>
      <c r="BL18" s="10" t="s">
        <v>107</v>
      </c>
      <c r="BM18" s="104" t="s">
        <v>136</v>
      </c>
    </row>
    <row r="19" spans="2:65" s="1" customFormat="1" ht="19.5">
      <c r="B19" s="21"/>
      <c r="D19" s="106" t="s">
        <v>109</v>
      </c>
      <c r="F19" s="107" t="s">
        <v>135</v>
      </c>
      <c r="L19" s="21"/>
      <c r="M19" s="108"/>
      <c r="T19" s="42"/>
      <c r="AT19" s="10" t="s">
        <v>109</v>
      </c>
      <c r="AU19" s="10" t="s">
        <v>80</v>
      </c>
    </row>
    <row r="20" spans="2:65" s="1" customFormat="1" ht="24.2" customHeight="1">
      <c r="B20" s="21"/>
      <c r="C20" s="109" t="s">
        <v>116</v>
      </c>
      <c r="D20" s="109" t="s">
        <v>112</v>
      </c>
      <c r="E20" s="110" t="s">
        <v>137</v>
      </c>
      <c r="F20" s="111" t="s">
        <v>138</v>
      </c>
      <c r="G20" s="112" t="s">
        <v>115</v>
      </c>
      <c r="H20" s="113">
        <v>400</v>
      </c>
      <c r="I20" s="114">
        <v>3.94</v>
      </c>
      <c r="J20" s="114">
        <f>ROUND(I20*H20,2)</f>
        <v>1576</v>
      </c>
      <c r="K20" s="115"/>
      <c r="L20" s="116"/>
      <c r="M20" s="117" t="s">
        <v>1</v>
      </c>
      <c r="N20" s="118" t="s">
        <v>35</v>
      </c>
      <c r="O20" s="102">
        <v>0</v>
      </c>
      <c r="P20" s="102">
        <f>O20*H20</f>
        <v>0</v>
      </c>
      <c r="Q20" s="102">
        <v>0</v>
      </c>
      <c r="R20" s="102">
        <f>Q20*H20</f>
        <v>0</v>
      </c>
      <c r="S20" s="102">
        <v>0</v>
      </c>
      <c r="T20" s="103">
        <f>S20*H20</f>
        <v>0</v>
      </c>
      <c r="AR20" s="104" t="s">
        <v>116</v>
      </c>
      <c r="AT20" s="104" t="s">
        <v>112</v>
      </c>
      <c r="AU20" s="104" t="s">
        <v>80</v>
      </c>
      <c r="AY20" s="10" t="s">
        <v>100</v>
      </c>
      <c r="BE20" s="105">
        <f>IF(N20="základní",J20,0)</f>
        <v>1576</v>
      </c>
      <c r="BF20" s="105">
        <f>IF(N20="snížená",J20,0)</f>
        <v>0</v>
      </c>
      <c r="BG20" s="105">
        <f>IF(N20="zákl. přenesená",J20,0)</f>
        <v>0</v>
      </c>
      <c r="BH20" s="105">
        <f>IF(N20="sníž. přenesená",J20,0)</f>
        <v>0</v>
      </c>
      <c r="BI20" s="105">
        <f>IF(N20="nulová",J20,0)</f>
        <v>0</v>
      </c>
      <c r="BJ20" s="10" t="s">
        <v>78</v>
      </c>
      <c r="BK20" s="105">
        <f>ROUND(I20*H20,2)</f>
        <v>1576</v>
      </c>
      <c r="BL20" s="10" t="s">
        <v>107</v>
      </c>
      <c r="BM20" s="104" t="s">
        <v>139</v>
      </c>
    </row>
    <row r="21" spans="2:65" s="1" customFormat="1" ht="19.5">
      <c r="B21" s="21"/>
      <c r="D21" s="106" t="s">
        <v>109</v>
      </c>
      <c r="F21" s="107" t="s">
        <v>138</v>
      </c>
      <c r="L21" s="21"/>
      <c r="M21" s="108"/>
      <c r="T21" s="42"/>
      <c r="AT21" s="10" t="s">
        <v>109</v>
      </c>
      <c r="AU21" s="10" t="s">
        <v>80</v>
      </c>
    </row>
    <row r="22" spans="2:65" s="1" customFormat="1" ht="24.2" customHeight="1">
      <c r="B22" s="21"/>
      <c r="C22" s="109" t="s">
        <v>140</v>
      </c>
      <c r="D22" s="109" t="s">
        <v>112</v>
      </c>
      <c r="E22" s="110" t="s">
        <v>141</v>
      </c>
      <c r="F22" s="111" t="s">
        <v>142</v>
      </c>
      <c r="G22" s="112" t="s">
        <v>115</v>
      </c>
      <c r="H22" s="113">
        <v>400</v>
      </c>
      <c r="I22" s="114">
        <v>3.81</v>
      </c>
      <c r="J22" s="114">
        <f>ROUND(I22*H22,2)</f>
        <v>1524</v>
      </c>
      <c r="K22" s="115"/>
      <c r="L22" s="116"/>
      <c r="M22" s="117" t="s">
        <v>1</v>
      </c>
      <c r="N22" s="118" t="s">
        <v>35</v>
      </c>
      <c r="O22" s="102">
        <v>0</v>
      </c>
      <c r="P22" s="102">
        <f>O22*H22</f>
        <v>0</v>
      </c>
      <c r="Q22" s="102">
        <v>0</v>
      </c>
      <c r="R22" s="102">
        <f>Q22*H22</f>
        <v>0</v>
      </c>
      <c r="S22" s="102">
        <v>0</v>
      </c>
      <c r="T22" s="103">
        <f>S22*H22</f>
        <v>0</v>
      </c>
      <c r="AR22" s="104" t="s">
        <v>116</v>
      </c>
      <c r="AT22" s="104" t="s">
        <v>112</v>
      </c>
      <c r="AU22" s="104" t="s">
        <v>80</v>
      </c>
      <c r="AY22" s="10" t="s">
        <v>100</v>
      </c>
      <c r="BE22" s="105">
        <f>IF(N22="základní",J22,0)</f>
        <v>1524</v>
      </c>
      <c r="BF22" s="105">
        <f>IF(N22="snížená",J22,0)</f>
        <v>0</v>
      </c>
      <c r="BG22" s="105">
        <f>IF(N22="zákl. přenesená",J22,0)</f>
        <v>0</v>
      </c>
      <c r="BH22" s="105">
        <f>IF(N22="sníž. přenesená",J22,0)</f>
        <v>0</v>
      </c>
      <c r="BI22" s="105">
        <f>IF(N22="nulová",J22,0)</f>
        <v>0</v>
      </c>
      <c r="BJ22" s="10" t="s">
        <v>78</v>
      </c>
      <c r="BK22" s="105">
        <f>ROUND(I22*H22,2)</f>
        <v>1524</v>
      </c>
      <c r="BL22" s="10" t="s">
        <v>107</v>
      </c>
      <c r="BM22" s="104" t="s">
        <v>143</v>
      </c>
    </row>
    <row r="23" spans="2:65" s="1" customFormat="1" ht="19.5">
      <c r="B23" s="21"/>
      <c r="D23" s="106" t="s">
        <v>109</v>
      </c>
      <c r="F23" s="107" t="s">
        <v>142</v>
      </c>
      <c r="L23" s="21"/>
      <c r="M23" s="108"/>
      <c r="T23" s="42"/>
      <c r="AT23" s="10" t="s">
        <v>109</v>
      </c>
      <c r="AU23" s="10" t="s">
        <v>80</v>
      </c>
    </row>
    <row r="24" spans="2:65" s="1" customFormat="1" ht="24.2" customHeight="1">
      <c r="B24" s="21"/>
      <c r="C24" s="109" t="s">
        <v>144</v>
      </c>
      <c r="D24" s="109" t="s">
        <v>112</v>
      </c>
      <c r="E24" s="110" t="s">
        <v>145</v>
      </c>
      <c r="F24" s="111" t="s">
        <v>146</v>
      </c>
      <c r="G24" s="112" t="s">
        <v>115</v>
      </c>
      <c r="H24" s="113">
        <v>400</v>
      </c>
      <c r="I24" s="114">
        <v>5.0999999999999996</v>
      </c>
      <c r="J24" s="114">
        <f>ROUND(I24*H24,2)</f>
        <v>2040</v>
      </c>
      <c r="K24" s="115"/>
      <c r="L24" s="116"/>
      <c r="M24" s="117" t="s">
        <v>1</v>
      </c>
      <c r="N24" s="118" t="s">
        <v>35</v>
      </c>
      <c r="O24" s="102">
        <v>0</v>
      </c>
      <c r="P24" s="102">
        <f>O24*H24</f>
        <v>0</v>
      </c>
      <c r="Q24" s="102">
        <v>0</v>
      </c>
      <c r="R24" s="102">
        <f>Q24*H24</f>
        <v>0</v>
      </c>
      <c r="S24" s="102">
        <v>0</v>
      </c>
      <c r="T24" s="103">
        <f>S24*H24</f>
        <v>0</v>
      </c>
      <c r="AR24" s="104" t="s">
        <v>116</v>
      </c>
      <c r="AT24" s="104" t="s">
        <v>112</v>
      </c>
      <c r="AU24" s="104" t="s">
        <v>80</v>
      </c>
      <c r="AY24" s="10" t="s">
        <v>100</v>
      </c>
      <c r="BE24" s="105">
        <f>IF(N24="základní",J24,0)</f>
        <v>2040</v>
      </c>
      <c r="BF24" s="105">
        <f>IF(N24="snížená",J24,0)</f>
        <v>0</v>
      </c>
      <c r="BG24" s="105">
        <f>IF(N24="zákl. přenesená",J24,0)</f>
        <v>0</v>
      </c>
      <c r="BH24" s="105">
        <f>IF(N24="sníž. přenesená",J24,0)</f>
        <v>0</v>
      </c>
      <c r="BI24" s="105">
        <f>IF(N24="nulová",J24,0)</f>
        <v>0</v>
      </c>
      <c r="BJ24" s="10" t="s">
        <v>78</v>
      </c>
      <c r="BK24" s="105">
        <f>ROUND(I24*H24,2)</f>
        <v>2040</v>
      </c>
      <c r="BL24" s="10" t="s">
        <v>107</v>
      </c>
      <c r="BM24" s="104" t="s">
        <v>147</v>
      </c>
    </row>
    <row r="25" spans="2:65" s="1" customFormat="1" ht="19.5">
      <c r="B25" s="21"/>
      <c r="D25" s="106" t="s">
        <v>109</v>
      </c>
      <c r="F25" s="107" t="s">
        <v>146</v>
      </c>
      <c r="L25" s="21"/>
      <c r="M25" s="108"/>
      <c r="T25" s="42"/>
      <c r="AT25" s="10" t="s">
        <v>109</v>
      </c>
      <c r="AU25" s="10" t="s">
        <v>80</v>
      </c>
    </row>
    <row r="26" spans="2:65" s="1" customFormat="1" ht="24.2" customHeight="1">
      <c r="B26" s="21"/>
      <c r="C26" s="109" t="s">
        <v>148</v>
      </c>
      <c r="D26" s="109" t="s">
        <v>112</v>
      </c>
      <c r="E26" s="110" t="s">
        <v>149</v>
      </c>
      <c r="F26" s="111" t="s">
        <v>150</v>
      </c>
      <c r="G26" s="112" t="s">
        <v>115</v>
      </c>
      <c r="H26" s="113">
        <v>400</v>
      </c>
      <c r="I26" s="114">
        <v>5.21</v>
      </c>
      <c r="J26" s="114">
        <f>ROUND(I26*H26,2)</f>
        <v>2084</v>
      </c>
      <c r="K26" s="115"/>
      <c r="L26" s="116"/>
      <c r="M26" s="117" t="s">
        <v>1</v>
      </c>
      <c r="N26" s="118" t="s">
        <v>35</v>
      </c>
      <c r="O26" s="102">
        <v>0</v>
      </c>
      <c r="P26" s="102">
        <f>O26*H26</f>
        <v>0</v>
      </c>
      <c r="Q26" s="102">
        <v>0</v>
      </c>
      <c r="R26" s="102">
        <f>Q26*H26</f>
        <v>0</v>
      </c>
      <c r="S26" s="102">
        <v>0</v>
      </c>
      <c r="T26" s="103">
        <f>S26*H26</f>
        <v>0</v>
      </c>
      <c r="AR26" s="104" t="s">
        <v>116</v>
      </c>
      <c r="AT26" s="104" t="s">
        <v>112</v>
      </c>
      <c r="AU26" s="104" t="s">
        <v>80</v>
      </c>
      <c r="AY26" s="10" t="s">
        <v>100</v>
      </c>
      <c r="BE26" s="105">
        <f>IF(N26="základní",J26,0)</f>
        <v>2084</v>
      </c>
      <c r="BF26" s="105">
        <f>IF(N26="snížená",J26,0)</f>
        <v>0</v>
      </c>
      <c r="BG26" s="105">
        <f>IF(N26="zákl. přenesená",J26,0)</f>
        <v>0</v>
      </c>
      <c r="BH26" s="105">
        <f>IF(N26="sníž. přenesená",J26,0)</f>
        <v>0</v>
      </c>
      <c r="BI26" s="105">
        <f>IF(N26="nulová",J26,0)</f>
        <v>0</v>
      </c>
      <c r="BJ26" s="10" t="s">
        <v>78</v>
      </c>
      <c r="BK26" s="105">
        <f>ROUND(I26*H26,2)</f>
        <v>2084</v>
      </c>
      <c r="BL26" s="10" t="s">
        <v>107</v>
      </c>
      <c r="BM26" s="104" t="s">
        <v>151</v>
      </c>
    </row>
    <row r="27" spans="2:65" s="1" customFormat="1" ht="19.5">
      <c r="B27" s="21"/>
      <c r="D27" s="106" t="s">
        <v>109</v>
      </c>
      <c r="F27" s="107" t="s">
        <v>150</v>
      </c>
      <c r="L27" s="21"/>
      <c r="M27" s="108"/>
      <c r="T27" s="42"/>
      <c r="AT27" s="10" t="s">
        <v>109</v>
      </c>
      <c r="AU27" s="10" t="s">
        <v>80</v>
      </c>
    </row>
    <row r="28" spans="2:65" s="1" customFormat="1" ht="24.2" customHeight="1">
      <c r="B28" s="21"/>
      <c r="C28" s="109" t="s">
        <v>152</v>
      </c>
      <c r="D28" s="109" t="s">
        <v>112</v>
      </c>
      <c r="E28" s="110" t="s">
        <v>153</v>
      </c>
      <c r="F28" s="111" t="s">
        <v>154</v>
      </c>
      <c r="G28" s="112" t="s">
        <v>115</v>
      </c>
      <c r="H28" s="113">
        <v>400</v>
      </c>
      <c r="I28" s="114">
        <v>5.08</v>
      </c>
      <c r="J28" s="114">
        <f>ROUND(I28*H28,2)</f>
        <v>2032</v>
      </c>
      <c r="K28" s="115"/>
      <c r="L28" s="116"/>
      <c r="M28" s="117" t="s">
        <v>1</v>
      </c>
      <c r="N28" s="118" t="s">
        <v>35</v>
      </c>
      <c r="O28" s="102">
        <v>0</v>
      </c>
      <c r="P28" s="102">
        <f>O28*H28</f>
        <v>0</v>
      </c>
      <c r="Q28" s="102">
        <v>0</v>
      </c>
      <c r="R28" s="102">
        <f>Q28*H28</f>
        <v>0</v>
      </c>
      <c r="S28" s="102">
        <v>0</v>
      </c>
      <c r="T28" s="103">
        <f>S28*H28</f>
        <v>0</v>
      </c>
      <c r="AR28" s="104" t="s">
        <v>116</v>
      </c>
      <c r="AT28" s="104" t="s">
        <v>112</v>
      </c>
      <c r="AU28" s="104" t="s">
        <v>80</v>
      </c>
      <c r="AY28" s="10" t="s">
        <v>100</v>
      </c>
      <c r="BE28" s="105">
        <f>IF(N28="základní",J28,0)</f>
        <v>2032</v>
      </c>
      <c r="BF28" s="105">
        <f>IF(N28="snížená",J28,0)</f>
        <v>0</v>
      </c>
      <c r="BG28" s="105">
        <f>IF(N28="zákl. přenesená",J28,0)</f>
        <v>0</v>
      </c>
      <c r="BH28" s="105">
        <f>IF(N28="sníž. přenesená",J28,0)</f>
        <v>0</v>
      </c>
      <c r="BI28" s="105">
        <f>IF(N28="nulová",J28,0)</f>
        <v>0</v>
      </c>
      <c r="BJ28" s="10" t="s">
        <v>78</v>
      </c>
      <c r="BK28" s="105">
        <f>ROUND(I28*H28,2)</f>
        <v>2032</v>
      </c>
      <c r="BL28" s="10" t="s">
        <v>107</v>
      </c>
      <c r="BM28" s="104" t="s">
        <v>155</v>
      </c>
    </row>
    <row r="29" spans="2:65" s="1" customFormat="1" ht="19.5">
      <c r="B29" s="21"/>
      <c r="D29" s="106" t="s">
        <v>109</v>
      </c>
      <c r="F29" s="107" t="s">
        <v>154</v>
      </c>
      <c r="L29" s="21"/>
      <c r="M29" s="108"/>
      <c r="T29" s="42"/>
      <c r="AT29" s="10" t="s">
        <v>109</v>
      </c>
      <c r="AU29" s="10" t="s">
        <v>80</v>
      </c>
    </row>
    <row r="30" spans="2:65" s="1" customFormat="1" ht="24.2" customHeight="1">
      <c r="B30" s="21"/>
      <c r="C30" s="109" t="s">
        <v>156</v>
      </c>
      <c r="D30" s="109" t="s">
        <v>112</v>
      </c>
      <c r="E30" s="110" t="s">
        <v>157</v>
      </c>
      <c r="F30" s="111" t="s">
        <v>158</v>
      </c>
      <c r="G30" s="112" t="s">
        <v>115</v>
      </c>
      <c r="H30" s="113">
        <v>400</v>
      </c>
      <c r="I30" s="114">
        <v>4.41</v>
      </c>
      <c r="J30" s="114">
        <f>ROUND(I30*H30,2)</f>
        <v>1764</v>
      </c>
      <c r="K30" s="115"/>
      <c r="L30" s="116"/>
      <c r="M30" s="117" t="s">
        <v>1</v>
      </c>
      <c r="N30" s="118" t="s">
        <v>35</v>
      </c>
      <c r="O30" s="102">
        <v>0</v>
      </c>
      <c r="P30" s="102">
        <f>O30*H30</f>
        <v>0</v>
      </c>
      <c r="Q30" s="102">
        <v>0</v>
      </c>
      <c r="R30" s="102">
        <f>Q30*H30</f>
        <v>0</v>
      </c>
      <c r="S30" s="102">
        <v>0</v>
      </c>
      <c r="T30" s="103">
        <f>S30*H30</f>
        <v>0</v>
      </c>
      <c r="AR30" s="104" t="s">
        <v>116</v>
      </c>
      <c r="AT30" s="104" t="s">
        <v>112</v>
      </c>
      <c r="AU30" s="104" t="s">
        <v>80</v>
      </c>
      <c r="AY30" s="10" t="s">
        <v>100</v>
      </c>
      <c r="BE30" s="105">
        <f>IF(N30="základní",J30,0)</f>
        <v>1764</v>
      </c>
      <c r="BF30" s="105">
        <f>IF(N30="snížená",J30,0)</f>
        <v>0</v>
      </c>
      <c r="BG30" s="105">
        <f>IF(N30="zákl. přenesená",J30,0)</f>
        <v>0</v>
      </c>
      <c r="BH30" s="105">
        <f>IF(N30="sníž. přenesená",J30,0)</f>
        <v>0</v>
      </c>
      <c r="BI30" s="105">
        <f>IF(N30="nulová",J30,0)</f>
        <v>0</v>
      </c>
      <c r="BJ30" s="10" t="s">
        <v>78</v>
      </c>
      <c r="BK30" s="105">
        <f>ROUND(I30*H30,2)</f>
        <v>1764</v>
      </c>
      <c r="BL30" s="10" t="s">
        <v>107</v>
      </c>
      <c r="BM30" s="104" t="s">
        <v>159</v>
      </c>
    </row>
    <row r="31" spans="2:65" s="1" customFormat="1" ht="19.5">
      <c r="B31" s="21"/>
      <c r="D31" s="106" t="s">
        <v>109</v>
      </c>
      <c r="F31" s="107" t="s">
        <v>158</v>
      </c>
      <c r="L31" s="21"/>
      <c r="M31" s="108"/>
      <c r="T31" s="42"/>
      <c r="AT31" s="10" t="s">
        <v>109</v>
      </c>
      <c r="AU31" s="10" t="s">
        <v>80</v>
      </c>
    </row>
    <row r="32" spans="2:65" s="1" customFormat="1" ht="24.2" customHeight="1">
      <c r="B32" s="21"/>
      <c r="C32" s="109" t="s">
        <v>160</v>
      </c>
      <c r="D32" s="109" t="s">
        <v>112</v>
      </c>
      <c r="E32" s="110" t="s">
        <v>161</v>
      </c>
      <c r="F32" s="111" t="s">
        <v>162</v>
      </c>
      <c r="G32" s="112" t="s">
        <v>115</v>
      </c>
      <c r="H32" s="113">
        <v>400</v>
      </c>
      <c r="I32" s="114">
        <v>12.7</v>
      </c>
      <c r="J32" s="114">
        <f>ROUND(I32*H32,2)</f>
        <v>5080</v>
      </c>
      <c r="K32" s="115"/>
      <c r="L32" s="116"/>
      <c r="M32" s="117" t="s">
        <v>1</v>
      </c>
      <c r="N32" s="118" t="s">
        <v>35</v>
      </c>
      <c r="O32" s="102">
        <v>0</v>
      </c>
      <c r="P32" s="102">
        <f>O32*H32</f>
        <v>0</v>
      </c>
      <c r="Q32" s="102">
        <v>0</v>
      </c>
      <c r="R32" s="102">
        <f>Q32*H32</f>
        <v>0</v>
      </c>
      <c r="S32" s="102">
        <v>0</v>
      </c>
      <c r="T32" s="103">
        <f>S32*H32</f>
        <v>0</v>
      </c>
      <c r="AR32" s="104" t="s">
        <v>116</v>
      </c>
      <c r="AT32" s="104" t="s">
        <v>112</v>
      </c>
      <c r="AU32" s="104" t="s">
        <v>80</v>
      </c>
      <c r="AY32" s="10" t="s">
        <v>100</v>
      </c>
      <c r="BE32" s="105">
        <f>IF(N32="základní",J32,0)</f>
        <v>5080</v>
      </c>
      <c r="BF32" s="105">
        <f>IF(N32="snížená",J32,0)</f>
        <v>0</v>
      </c>
      <c r="BG32" s="105">
        <f>IF(N32="zákl. přenesená",J32,0)</f>
        <v>0</v>
      </c>
      <c r="BH32" s="105">
        <f>IF(N32="sníž. přenesená",J32,0)</f>
        <v>0</v>
      </c>
      <c r="BI32" s="105">
        <f>IF(N32="nulová",J32,0)</f>
        <v>0</v>
      </c>
      <c r="BJ32" s="10" t="s">
        <v>78</v>
      </c>
      <c r="BK32" s="105">
        <f>ROUND(I32*H32,2)</f>
        <v>5080</v>
      </c>
      <c r="BL32" s="10" t="s">
        <v>107</v>
      </c>
      <c r="BM32" s="104" t="s">
        <v>163</v>
      </c>
    </row>
    <row r="33" spans="2:65" s="1" customFormat="1" ht="19.5">
      <c r="B33" s="21"/>
      <c r="D33" s="106" t="s">
        <v>109</v>
      </c>
      <c r="F33" s="107" t="s">
        <v>162</v>
      </c>
      <c r="L33" s="21"/>
      <c r="M33" s="108"/>
      <c r="T33" s="42"/>
      <c r="AT33" s="10" t="s">
        <v>109</v>
      </c>
      <c r="AU33" s="10" t="s">
        <v>80</v>
      </c>
    </row>
    <row r="34" spans="2:65" s="1" customFormat="1" ht="24.2" customHeight="1">
      <c r="B34" s="21"/>
      <c r="C34" s="109" t="s">
        <v>8</v>
      </c>
      <c r="D34" s="109" t="s">
        <v>112</v>
      </c>
      <c r="E34" s="110" t="s">
        <v>164</v>
      </c>
      <c r="F34" s="111" t="s">
        <v>165</v>
      </c>
      <c r="G34" s="112" t="s">
        <v>115</v>
      </c>
      <c r="H34" s="113">
        <v>400</v>
      </c>
      <c r="I34" s="114">
        <v>12.6</v>
      </c>
      <c r="J34" s="114">
        <f>ROUND(I34*H34,2)</f>
        <v>5040</v>
      </c>
      <c r="K34" s="115"/>
      <c r="L34" s="116"/>
      <c r="M34" s="117" t="s">
        <v>1</v>
      </c>
      <c r="N34" s="118" t="s">
        <v>35</v>
      </c>
      <c r="O34" s="102">
        <v>0</v>
      </c>
      <c r="P34" s="102">
        <f>O34*H34</f>
        <v>0</v>
      </c>
      <c r="Q34" s="102">
        <v>0</v>
      </c>
      <c r="R34" s="102">
        <f>Q34*H34</f>
        <v>0</v>
      </c>
      <c r="S34" s="102">
        <v>0</v>
      </c>
      <c r="T34" s="103">
        <f>S34*H34</f>
        <v>0</v>
      </c>
      <c r="AR34" s="104" t="s">
        <v>116</v>
      </c>
      <c r="AT34" s="104" t="s">
        <v>112</v>
      </c>
      <c r="AU34" s="104" t="s">
        <v>80</v>
      </c>
      <c r="AY34" s="10" t="s">
        <v>100</v>
      </c>
      <c r="BE34" s="105">
        <f>IF(N34="základní",J34,0)</f>
        <v>5040</v>
      </c>
      <c r="BF34" s="105">
        <f>IF(N34="snížená",J34,0)</f>
        <v>0</v>
      </c>
      <c r="BG34" s="105">
        <f>IF(N34="zákl. přenesená",J34,0)</f>
        <v>0</v>
      </c>
      <c r="BH34" s="105">
        <f>IF(N34="sníž. přenesená",J34,0)</f>
        <v>0</v>
      </c>
      <c r="BI34" s="105">
        <f>IF(N34="nulová",J34,0)</f>
        <v>0</v>
      </c>
      <c r="BJ34" s="10" t="s">
        <v>78</v>
      </c>
      <c r="BK34" s="105">
        <f>ROUND(I34*H34,2)</f>
        <v>5040</v>
      </c>
      <c r="BL34" s="10" t="s">
        <v>107</v>
      </c>
      <c r="BM34" s="104" t="s">
        <v>166</v>
      </c>
    </row>
    <row r="35" spans="2:65" s="1" customFormat="1" ht="19.5">
      <c r="B35" s="21"/>
      <c r="D35" s="106" t="s">
        <v>109</v>
      </c>
      <c r="F35" s="107" t="s">
        <v>165</v>
      </c>
      <c r="L35" s="21"/>
      <c r="M35" s="108"/>
      <c r="T35" s="42"/>
      <c r="AT35" s="10" t="s">
        <v>109</v>
      </c>
      <c r="AU35" s="10" t="s">
        <v>80</v>
      </c>
    </row>
    <row r="36" spans="2:65" s="1" customFormat="1" ht="24.2" customHeight="1">
      <c r="B36" s="21"/>
      <c r="C36" s="109" t="s">
        <v>167</v>
      </c>
      <c r="D36" s="109" t="s">
        <v>112</v>
      </c>
      <c r="E36" s="110" t="s">
        <v>168</v>
      </c>
      <c r="F36" s="111" t="s">
        <v>169</v>
      </c>
      <c r="G36" s="112" t="s">
        <v>115</v>
      </c>
      <c r="H36" s="113">
        <v>400</v>
      </c>
      <c r="I36" s="114">
        <v>11.9</v>
      </c>
      <c r="J36" s="114">
        <f>ROUND(I36*H36,2)</f>
        <v>4760</v>
      </c>
      <c r="K36" s="115"/>
      <c r="L36" s="116"/>
      <c r="M36" s="117" t="s">
        <v>1</v>
      </c>
      <c r="N36" s="118" t="s">
        <v>35</v>
      </c>
      <c r="O36" s="102">
        <v>0</v>
      </c>
      <c r="P36" s="102">
        <f>O36*H36</f>
        <v>0</v>
      </c>
      <c r="Q36" s="102">
        <v>0</v>
      </c>
      <c r="R36" s="102">
        <f>Q36*H36</f>
        <v>0</v>
      </c>
      <c r="S36" s="102">
        <v>0</v>
      </c>
      <c r="T36" s="103">
        <f>S36*H36</f>
        <v>0</v>
      </c>
      <c r="AR36" s="104" t="s">
        <v>116</v>
      </c>
      <c r="AT36" s="104" t="s">
        <v>112</v>
      </c>
      <c r="AU36" s="104" t="s">
        <v>80</v>
      </c>
      <c r="AY36" s="10" t="s">
        <v>100</v>
      </c>
      <c r="BE36" s="105">
        <f>IF(N36="základní",J36,0)</f>
        <v>4760</v>
      </c>
      <c r="BF36" s="105">
        <f>IF(N36="snížená",J36,0)</f>
        <v>0</v>
      </c>
      <c r="BG36" s="105">
        <f>IF(N36="zákl. přenesená",J36,0)</f>
        <v>0</v>
      </c>
      <c r="BH36" s="105">
        <f>IF(N36="sníž. přenesená",J36,0)</f>
        <v>0</v>
      </c>
      <c r="BI36" s="105">
        <f>IF(N36="nulová",J36,0)</f>
        <v>0</v>
      </c>
      <c r="BJ36" s="10" t="s">
        <v>78</v>
      </c>
      <c r="BK36" s="105">
        <f>ROUND(I36*H36,2)</f>
        <v>4760</v>
      </c>
      <c r="BL36" s="10" t="s">
        <v>107</v>
      </c>
      <c r="BM36" s="104" t="s">
        <v>170</v>
      </c>
    </row>
    <row r="37" spans="2:65" s="1" customFormat="1" ht="19.5">
      <c r="B37" s="21"/>
      <c r="D37" s="106" t="s">
        <v>109</v>
      </c>
      <c r="F37" s="107" t="s">
        <v>169</v>
      </c>
      <c r="L37" s="21"/>
      <c r="M37" s="108"/>
      <c r="T37" s="42"/>
      <c r="AT37" s="10" t="s">
        <v>109</v>
      </c>
      <c r="AU37" s="10" t="s">
        <v>80</v>
      </c>
    </row>
    <row r="38" spans="2:65" s="1" customFormat="1" ht="24.2" customHeight="1">
      <c r="B38" s="21"/>
      <c r="C38" s="109" t="s">
        <v>171</v>
      </c>
      <c r="D38" s="109" t="s">
        <v>112</v>
      </c>
      <c r="E38" s="110" t="s">
        <v>172</v>
      </c>
      <c r="F38" s="111" t="s">
        <v>173</v>
      </c>
      <c r="G38" s="112" t="s">
        <v>115</v>
      </c>
      <c r="H38" s="113">
        <v>400</v>
      </c>
      <c r="I38" s="114">
        <v>12.6</v>
      </c>
      <c r="J38" s="114">
        <f>ROUND(I38*H38,2)</f>
        <v>5040</v>
      </c>
      <c r="K38" s="115"/>
      <c r="L38" s="116"/>
      <c r="M38" s="117" t="s">
        <v>1</v>
      </c>
      <c r="N38" s="118" t="s">
        <v>35</v>
      </c>
      <c r="O38" s="102">
        <v>0</v>
      </c>
      <c r="P38" s="102">
        <f>O38*H38</f>
        <v>0</v>
      </c>
      <c r="Q38" s="102">
        <v>0</v>
      </c>
      <c r="R38" s="102">
        <f>Q38*H38</f>
        <v>0</v>
      </c>
      <c r="S38" s="102">
        <v>0</v>
      </c>
      <c r="T38" s="103">
        <f>S38*H38</f>
        <v>0</v>
      </c>
      <c r="AR38" s="104" t="s">
        <v>116</v>
      </c>
      <c r="AT38" s="104" t="s">
        <v>112</v>
      </c>
      <c r="AU38" s="104" t="s">
        <v>80</v>
      </c>
      <c r="AY38" s="10" t="s">
        <v>100</v>
      </c>
      <c r="BE38" s="105">
        <f>IF(N38="základní",J38,0)</f>
        <v>5040</v>
      </c>
      <c r="BF38" s="105">
        <f>IF(N38="snížená",J38,0)</f>
        <v>0</v>
      </c>
      <c r="BG38" s="105">
        <f>IF(N38="zákl. přenesená",J38,0)</f>
        <v>0</v>
      </c>
      <c r="BH38" s="105">
        <f>IF(N38="sníž. přenesená",J38,0)</f>
        <v>0</v>
      </c>
      <c r="BI38" s="105">
        <f>IF(N38="nulová",J38,0)</f>
        <v>0</v>
      </c>
      <c r="BJ38" s="10" t="s">
        <v>78</v>
      </c>
      <c r="BK38" s="105">
        <f>ROUND(I38*H38,2)</f>
        <v>5040</v>
      </c>
      <c r="BL38" s="10" t="s">
        <v>107</v>
      </c>
      <c r="BM38" s="104" t="s">
        <v>174</v>
      </c>
    </row>
    <row r="39" spans="2:65" s="1" customFormat="1" ht="19.5">
      <c r="B39" s="21"/>
      <c r="D39" s="106" t="s">
        <v>109</v>
      </c>
      <c r="F39" s="107" t="s">
        <v>173</v>
      </c>
      <c r="L39" s="21"/>
      <c r="M39" s="108"/>
      <c r="T39" s="42"/>
      <c r="AT39" s="10" t="s">
        <v>109</v>
      </c>
      <c r="AU39" s="10" t="s">
        <v>80</v>
      </c>
    </row>
    <row r="40" spans="2:65" s="1" customFormat="1" ht="16.5" customHeight="1">
      <c r="B40" s="21"/>
      <c r="C40" s="93" t="s">
        <v>175</v>
      </c>
      <c r="D40" s="93" t="s">
        <v>103</v>
      </c>
      <c r="E40" s="94" t="s">
        <v>176</v>
      </c>
      <c r="F40" s="95" t="s">
        <v>177</v>
      </c>
      <c r="G40" s="96" t="s">
        <v>115</v>
      </c>
      <c r="H40" s="97">
        <v>6800</v>
      </c>
      <c r="I40" s="98">
        <v>67.900000000000006</v>
      </c>
      <c r="J40" s="98">
        <f>ROUND(I40*H40,2)</f>
        <v>461720</v>
      </c>
      <c r="K40" s="99"/>
      <c r="L40" s="21"/>
      <c r="M40" s="100" t="s">
        <v>1</v>
      </c>
      <c r="N40" s="101" t="s">
        <v>35</v>
      </c>
      <c r="O40" s="102">
        <v>0</v>
      </c>
      <c r="P40" s="102">
        <f>O40*H40</f>
        <v>0</v>
      </c>
      <c r="Q40" s="102">
        <v>0</v>
      </c>
      <c r="R40" s="102">
        <f>Q40*H40</f>
        <v>0</v>
      </c>
      <c r="S40" s="102">
        <v>0</v>
      </c>
      <c r="T40" s="103">
        <f>S40*H40</f>
        <v>0</v>
      </c>
      <c r="AR40" s="104" t="s">
        <v>107</v>
      </c>
      <c r="AT40" s="104" t="s">
        <v>103</v>
      </c>
      <c r="AU40" s="104" t="s">
        <v>80</v>
      </c>
      <c r="AY40" s="10" t="s">
        <v>100</v>
      </c>
      <c r="BE40" s="105">
        <f>IF(N40="základní",J40,0)</f>
        <v>461720</v>
      </c>
      <c r="BF40" s="105">
        <f>IF(N40="snížená",J40,0)</f>
        <v>0</v>
      </c>
      <c r="BG40" s="105">
        <f>IF(N40="zákl. přenesená",J40,0)</f>
        <v>0</v>
      </c>
      <c r="BH40" s="105">
        <f>IF(N40="sníž. přenesená",J40,0)</f>
        <v>0</v>
      </c>
      <c r="BI40" s="105">
        <f>IF(N40="nulová",J40,0)</f>
        <v>0</v>
      </c>
      <c r="BJ40" s="10" t="s">
        <v>78</v>
      </c>
      <c r="BK40" s="105">
        <f>ROUND(I40*H40,2)</f>
        <v>461720</v>
      </c>
      <c r="BL40" s="10" t="s">
        <v>107</v>
      </c>
      <c r="BM40" s="104" t="s">
        <v>178</v>
      </c>
    </row>
    <row r="41" spans="2:65" s="1" customFormat="1" ht="19.5">
      <c r="B41" s="21"/>
      <c r="D41" s="106" t="s">
        <v>109</v>
      </c>
      <c r="F41" s="107" t="s">
        <v>179</v>
      </c>
      <c r="L41" s="21"/>
      <c r="M41" s="108"/>
      <c r="T41" s="42"/>
      <c r="AT41" s="10" t="s">
        <v>109</v>
      </c>
      <c r="AU41" s="10" t="s">
        <v>80</v>
      </c>
    </row>
    <row r="42" spans="2:65" s="1" customFormat="1" ht="37.9" customHeight="1">
      <c r="B42" s="21"/>
      <c r="C42" s="93" t="s">
        <v>180</v>
      </c>
      <c r="D42" s="93" t="s">
        <v>103</v>
      </c>
      <c r="E42" s="94" t="s">
        <v>181</v>
      </c>
      <c r="F42" s="95" t="s">
        <v>182</v>
      </c>
      <c r="G42" s="96" t="s">
        <v>115</v>
      </c>
      <c r="H42" s="97">
        <v>2000</v>
      </c>
      <c r="I42" s="98">
        <v>271</v>
      </c>
      <c r="J42" s="98">
        <f>ROUND(I42*H42,2)</f>
        <v>542000</v>
      </c>
      <c r="K42" s="99"/>
      <c r="L42" s="21"/>
      <c r="M42" s="100" t="s">
        <v>1</v>
      </c>
      <c r="N42" s="101" t="s">
        <v>35</v>
      </c>
      <c r="O42" s="102">
        <v>0</v>
      </c>
      <c r="P42" s="102">
        <f>O42*H42</f>
        <v>0</v>
      </c>
      <c r="Q42" s="102">
        <v>0</v>
      </c>
      <c r="R42" s="102">
        <f>Q42*H42</f>
        <v>0</v>
      </c>
      <c r="S42" s="102">
        <v>0</v>
      </c>
      <c r="T42" s="103">
        <f>S42*H42</f>
        <v>0</v>
      </c>
      <c r="AR42" s="104" t="s">
        <v>107</v>
      </c>
      <c r="AT42" s="104" t="s">
        <v>103</v>
      </c>
      <c r="AU42" s="104" t="s">
        <v>80</v>
      </c>
      <c r="AY42" s="10" t="s">
        <v>100</v>
      </c>
      <c r="BE42" s="105">
        <f>IF(N42="základní",J42,0)</f>
        <v>542000</v>
      </c>
      <c r="BF42" s="105">
        <f>IF(N42="snížená",J42,0)</f>
        <v>0</v>
      </c>
      <c r="BG42" s="105">
        <f>IF(N42="zákl. přenesená",J42,0)</f>
        <v>0</v>
      </c>
      <c r="BH42" s="105">
        <f>IF(N42="sníž. přenesená",J42,0)</f>
        <v>0</v>
      </c>
      <c r="BI42" s="105">
        <f>IF(N42="nulová",J42,0)</f>
        <v>0</v>
      </c>
      <c r="BJ42" s="10" t="s">
        <v>78</v>
      </c>
      <c r="BK42" s="105">
        <f>ROUND(I42*H42,2)</f>
        <v>542000</v>
      </c>
      <c r="BL42" s="10" t="s">
        <v>107</v>
      </c>
      <c r="BM42" s="104" t="s">
        <v>183</v>
      </c>
    </row>
    <row r="43" spans="2:65" s="1" customFormat="1" ht="29.25">
      <c r="B43" s="21"/>
      <c r="D43" s="106" t="s">
        <v>109</v>
      </c>
      <c r="F43" s="107" t="s">
        <v>184</v>
      </c>
      <c r="L43" s="21"/>
      <c r="M43" s="108"/>
      <c r="T43" s="42"/>
      <c r="AT43" s="10" t="s">
        <v>109</v>
      </c>
      <c r="AU43" s="10" t="s">
        <v>80</v>
      </c>
    </row>
    <row r="44" spans="2:65" s="1" customFormat="1" ht="33" customHeight="1">
      <c r="B44" s="21"/>
      <c r="C44" s="109" t="s">
        <v>185</v>
      </c>
      <c r="D44" s="109" t="s">
        <v>112</v>
      </c>
      <c r="E44" s="110" t="s">
        <v>186</v>
      </c>
      <c r="F44" s="111" t="s">
        <v>187</v>
      </c>
      <c r="G44" s="112" t="s">
        <v>115</v>
      </c>
      <c r="H44" s="113">
        <v>20</v>
      </c>
      <c r="I44" s="114">
        <v>11.6</v>
      </c>
      <c r="J44" s="114">
        <f>ROUND(I44*H44,2)</f>
        <v>232</v>
      </c>
      <c r="K44" s="115"/>
      <c r="L44" s="116"/>
      <c r="M44" s="117" t="s">
        <v>1</v>
      </c>
      <c r="N44" s="118" t="s">
        <v>35</v>
      </c>
      <c r="O44" s="102">
        <v>0</v>
      </c>
      <c r="P44" s="102">
        <f>O44*H44</f>
        <v>0</v>
      </c>
      <c r="Q44" s="102">
        <v>0</v>
      </c>
      <c r="R44" s="102">
        <f>Q44*H44</f>
        <v>0</v>
      </c>
      <c r="S44" s="102">
        <v>0</v>
      </c>
      <c r="T44" s="103">
        <f>S44*H44</f>
        <v>0</v>
      </c>
      <c r="AR44" s="104" t="s">
        <v>116</v>
      </c>
      <c r="AT44" s="104" t="s">
        <v>112</v>
      </c>
      <c r="AU44" s="104" t="s">
        <v>80</v>
      </c>
      <c r="AY44" s="10" t="s">
        <v>100</v>
      </c>
      <c r="BE44" s="105">
        <f>IF(N44="základní",J44,0)</f>
        <v>232</v>
      </c>
      <c r="BF44" s="105">
        <f>IF(N44="snížená",J44,0)</f>
        <v>0</v>
      </c>
      <c r="BG44" s="105">
        <f>IF(N44="zákl. přenesená",J44,0)</f>
        <v>0</v>
      </c>
      <c r="BH44" s="105">
        <f>IF(N44="sníž. přenesená",J44,0)</f>
        <v>0</v>
      </c>
      <c r="BI44" s="105">
        <f>IF(N44="nulová",J44,0)</f>
        <v>0</v>
      </c>
      <c r="BJ44" s="10" t="s">
        <v>78</v>
      </c>
      <c r="BK44" s="105">
        <f>ROUND(I44*H44,2)</f>
        <v>232</v>
      </c>
      <c r="BL44" s="10" t="s">
        <v>107</v>
      </c>
      <c r="BM44" s="104" t="s">
        <v>188</v>
      </c>
    </row>
    <row r="45" spans="2:65" s="1" customFormat="1" ht="19.5">
      <c r="B45" s="21"/>
      <c r="D45" s="106" t="s">
        <v>109</v>
      </c>
      <c r="F45" s="107" t="s">
        <v>187</v>
      </c>
      <c r="L45" s="21"/>
      <c r="M45" s="108"/>
      <c r="T45" s="42"/>
      <c r="AT45" s="10" t="s">
        <v>109</v>
      </c>
      <c r="AU45" s="10" t="s">
        <v>80</v>
      </c>
    </row>
    <row r="46" spans="2:65" s="1" customFormat="1" ht="33" customHeight="1">
      <c r="B46" s="21"/>
      <c r="C46" s="109" t="s">
        <v>189</v>
      </c>
      <c r="D46" s="109" t="s">
        <v>112</v>
      </c>
      <c r="E46" s="110" t="s">
        <v>190</v>
      </c>
      <c r="F46" s="111" t="s">
        <v>191</v>
      </c>
      <c r="G46" s="112" t="s">
        <v>115</v>
      </c>
      <c r="H46" s="113">
        <v>20</v>
      </c>
      <c r="I46" s="114">
        <v>18.2</v>
      </c>
      <c r="J46" s="114">
        <f>ROUND(I46*H46,2)</f>
        <v>364</v>
      </c>
      <c r="K46" s="115"/>
      <c r="L46" s="116"/>
      <c r="M46" s="117" t="s">
        <v>1</v>
      </c>
      <c r="N46" s="118" t="s">
        <v>35</v>
      </c>
      <c r="O46" s="102">
        <v>0</v>
      </c>
      <c r="P46" s="102">
        <f>O46*H46</f>
        <v>0</v>
      </c>
      <c r="Q46" s="102">
        <v>0</v>
      </c>
      <c r="R46" s="102">
        <f>Q46*H46</f>
        <v>0</v>
      </c>
      <c r="S46" s="102">
        <v>0</v>
      </c>
      <c r="T46" s="103">
        <f>S46*H46</f>
        <v>0</v>
      </c>
      <c r="AR46" s="104" t="s">
        <v>116</v>
      </c>
      <c r="AT46" s="104" t="s">
        <v>112</v>
      </c>
      <c r="AU46" s="104" t="s">
        <v>80</v>
      </c>
      <c r="AY46" s="10" t="s">
        <v>100</v>
      </c>
      <c r="BE46" s="105">
        <f>IF(N46="základní",J46,0)</f>
        <v>364</v>
      </c>
      <c r="BF46" s="105">
        <f>IF(N46="snížená",J46,0)</f>
        <v>0</v>
      </c>
      <c r="BG46" s="105">
        <f>IF(N46="zákl. přenesená",J46,0)</f>
        <v>0</v>
      </c>
      <c r="BH46" s="105">
        <f>IF(N46="sníž. přenesená",J46,0)</f>
        <v>0</v>
      </c>
      <c r="BI46" s="105">
        <f>IF(N46="nulová",J46,0)</f>
        <v>0</v>
      </c>
      <c r="BJ46" s="10" t="s">
        <v>78</v>
      </c>
      <c r="BK46" s="105">
        <f>ROUND(I46*H46,2)</f>
        <v>364</v>
      </c>
      <c r="BL46" s="10" t="s">
        <v>107</v>
      </c>
      <c r="BM46" s="104" t="s">
        <v>192</v>
      </c>
    </row>
    <row r="47" spans="2:65" s="1" customFormat="1" ht="19.5">
      <c r="B47" s="21"/>
      <c r="D47" s="106" t="s">
        <v>109</v>
      </c>
      <c r="F47" s="107" t="s">
        <v>191</v>
      </c>
      <c r="L47" s="21"/>
      <c r="M47" s="108"/>
      <c r="T47" s="42"/>
      <c r="AT47" s="10" t="s">
        <v>109</v>
      </c>
      <c r="AU47" s="10" t="s">
        <v>80</v>
      </c>
    </row>
    <row r="48" spans="2:65" s="1" customFormat="1" ht="24.2" customHeight="1">
      <c r="B48" s="21"/>
      <c r="C48" s="109" t="s">
        <v>7</v>
      </c>
      <c r="D48" s="109" t="s">
        <v>112</v>
      </c>
      <c r="E48" s="110" t="s">
        <v>193</v>
      </c>
      <c r="F48" s="111" t="s">
        <v>194</v>
      </c>
      <c r="G48" s="112" t="s">
        <v>115</v>
      </c>
      <c r="H48" s="113">
        <v>20</v>
      </c>
      <c r="I48" s="114">
        <v>40.9</v>
      </c>
      <c r="J48" s="114">
        <f>ROUND(I48*H48,2)</f>
        <v>818</v>
      </c>
      <c r="K48" s="115"/>
      <c r="L48" s="116"/>
      <c r="M48" s="117" t="s">
        <v>1</v>
      </c>
      <c r="N48" s="118" t="s">
        <v>35</v>
      </c>
      <c r="O48" s="102">
        <v>0</v>
      </c>
      <c r="P48" s="102">
        <f>O48*H48</f>
        <v>0</v>
      </c>
      <c r="Q48" s="102">
        <v>0</v>
      </c>
      <c r="R48" s="102">
        <f>Q48*H48</f>
        <v>0</v>
      </c>
      <c r="S48" s="102">
        <v>0</v>
      </c>
      <c r="T48" s="103">
        <f>S48*H48</f>
        <v>0</v>
      </c>
      <c r="AR48" s="104" t="s">
        <v>116</v>
      </c>
      <c r="AT48" s="104" t="s">
        <v>112</v>
      </c>
      <c r="AU48" s="104" t="s">
        <v>80</v>
      </c>
      <c r="AY48" s="10" t="s">
        <v>100</v>
      </c>
      <c r="BE48" s="105">
        <f>IF(N48="základní",J48,0)</f>
        <v>818</v>
      </c>
      <c r="BF48" s="105">
        <f>IF(N48="snížená",J48,0)</f>
        <v>0</v>
      </c>
      <c r="BG48" s="105">
        <f>IF(N48="zákl. přenesená",J48,0)</f>
        <v>0</v>
      </c>
      <c r="BH48" s="105">
        <f>IF(N48="sníž. přenesená",J48,0)</f>
        <v>0</v>
      </c>
      <c r="BI48" s="105">
        <f>IF(N48="nulová",J48,0)</f>
        <v>0</v>
      </c>
      <c r="BJ48" s="10" t="s">
        <v>78</v>
      </c>
      <c r="BK48" s="105">
        <f>ROUND(I48*H48,2)</f>
        <v>818</v>
      </c>
      <c r="BL48" s="10" t="s">
        <v>107</v>
      </c>
      <c r="BM48" s="104" t="s">
        <v>195</v>
      </c>
    </row>
    <row r="49" spans="2:65" s="1" customFormat="1" ht="19.5">
      <c r="B49" s="21"/>
      <c r="D49" s="106" t="s">
        <v>109</v>
      </c>
      <c r="F49" s="107" t="s">
        <v>194</v>
      </c>
      <c r="L49" s="21"/>
      <c r="M49" s="108"/>
      <c r="T49" s="42"/>
      <c r="AT49" s="10" t="s">
        <v>109</v>
      </c>
      <c r="AU49" s="10" t="s">
        <v>80</v>
      </c>
    </row>
    <row r="50" spans="2:65" s="1" customFormat="1" ht="16.5" customHeight="1">
      <c r="B50" s="21"/>
      <c r="C50" s="93" t="s">
        <v>196</v>
      </c>
      <c r="D50" s="93" t="s">
        <v>103</v>
      </c>
      <c r="E50" s="94" t="s">
        <v>197</v>
      </c>
      <c r="F50" s="95" t="s">
        <v>198</v>
      </c>
      <c r="G50" s="96" t="s">
        <v>115</v>
      </c>
      <c r="H50" s="97">
        <v>60</v>
      </c>
      <c r="I50" s="98">
        <v>102</v>
      </c>
      <c r="J50" s="98">
        <f>ROUND(I50*H50,2)</f>
        <v>6120</v>
      </c>
      <c r="K50" s="99"/>
      <c r="L50" s="21"/>
      <c r="M50" s="100" t="s">
        <v>1</v>
      </c>
      <c r="N50" s="101" t="s">
        <v>35</v>
      </c>
      <c r="O50" s="102">
        <v>0</v>
      </c>
      <c r="P50" s="102">
        <f>O50*H50</f>
        <v>0</v>
      </c>
      <c r="Q50" s="102">
        <v>0</v>
      </c>
      <c r="R50" s="102">
        <f>Q50*H50</f>
        <v>0</v>
      </c>
      <c r="S50" s="102">
        <v>0</v>
      </c>
      <c r="T50" s="103">
        <f>S50*H50</f>
        <v>0</v>
      </c>
      <c r="AR50" s="104" t="s">
        <v>107</v>
      </c>
      <c r="AT50" s="104" t="s">
        <v>103</v>
      </c>
      <c r="AU50" s="104" t="s">
        <v>80</v>
      </c>
      <c r="AY50" s="10" t="s">
        <v>100</v>
      </c>
      <c r="BE50" s="105">
        <f>IF(N50="základní",J50,0)</f>
        <v>6120</v>
      </c>
      <c r="BF50" s="105">
        <f>IF(N50="snížená",J50,0)</f>
        <v>0</v>
      </c>
      <c r="BG50" s="105">
        <f>IF(N50="zákl. přenesená",J50,0)</f>
        <v>0</v>
      </c>
      <c r="BH50" s="105">
        <f>IF(N50="sníž. přenesená",J50,0)</f>
        <v>0</v>
      </c>
      <c r="BI50" s="105">
        <f>IF(N50="nulová",J50,0)</f>
        <v>0</v>
      </c>
      <c r="BJ50" s="10" t="s">
        <v>78</v>
      </c>
      <c r="BK50" s="105">
        <f>ROUND(I50*H50,2)</f>
        <v>6120</v>
      </c>
      <c r="BL50" s="10" t="s">
        <v>107</v>
      </c>
      <c r="BM50" s="104" t="s">
        <v>199</v>
      </c>
    </row>
    <row r="51" spans="2:65" s="1" customFormat="1" ht="19.5">
      <c r="B51" s="21"/>
      <c r="D51" s="106" t="s">
        <v>109</v>
      </c>
      <c r="F51" s="107" t="s">
        <v>200</v>
      </c>
      <c r="L51" s="21"/>
      <c r="M51" s="108"/>
      <c r="T51" s="42"/>
      <c r="AT51" s="10" t="s">
        <v>109</v>
      </c>
      <c r="AU51" s="10" t="s">
        <v>80</v>
      </c>
    </row>
    <row r="52" spans="2:65" s="1" customFormat="1" ht="24.2" customHeight="1">
      <c r="B52" s="21"/>
      <c r="C52" s="109" t="s">
        <v>201</v>
      </c>
      <c r="D52" s="109" t="s">
        <v>112</v>
      </c>
      <c r="E52" s="110" t="s">
        <v>202</v>
      </c>
      <c r="F52" s="111" t="s">
        <v>203</v>
      </c>
      <c r="G52" s="112" t="s">
        <v>115</v>
      </c>
      <c r="H52" s="113">
        <v>200</v>
      </c>
      <c r="I52" s="114">
        <v>21.8</v>
      </c>
      <c r="J52" s="114">
        <f>ROUND(I52*H52,2)</f>
        <v>4360</v>
      </c>
      <c r="K52" s="115"/>
      <c r="L52" s="116"/>
      <c r="M52" s="117" t="s">
        <v>1</v>
      </c>
      <c r="N52" s="118" t="s">
        <v>35</v>
      </c>
      <c r="O52" s="102">
        <v>0</v>
      </c>
      <c r="P52" s="102">
        <f>O52*H52</f>
        <v>0</v>
      </c>
      <c r="Q52" s="102">
        <v>0</v>
      </c>
      <c r="R52" s="102">
        <f>Q52*H52</f>
        <v>0</v>
      </c>
      <c r="S52" s="102">
        <v>0</v>
      </c>
      <c r="T52" s="103">
        <f>S52*H52</f>
        <v>0</v>
      </c>
      <c r="AR52" s="104" t="s">
        <v>116</v>
      </c>
      <c r="AT52" s="104" t="s">
        <v>112</v>
      </c>
      <c r="AU52" s="104" t="s">
        <v>80</v>
      </c>
      <c r="AY52" s="10" t="s">
        <v>100</v>
      </c>
      <c r="BE52" s="105">
        <f>IF(N52="základní",J52,0)</f>
        <v>4360</v>
      </c>
      <c r="BF52" s="105">
        <f>IF(N52="snížená",J52,0)</f>
        <v>0</v>
      </c>
      <c r="BG52" s="105">
        <f>IF(N52="zákl. přenesená",J52,0)</f>
        <v>0</v>
      </c>
      <c r="BH52" s="105">
        <f>IF(N52="sníž. přenesená",J52,0)</f>
        <v>0</v>
      </c>
      <c r="BI52" s="105">
        <f>IF(N52="nulová",J52,0)</f>
        <v>0</v>
      </c>
      <c r="BJ52" s="10" t="s">
        <v>78</v>
      </c>
      <c r="BK52" s="105">
        <f>ROUND(I52*H52,2)</f>
        <v>4360</v>
      </c>
      <c r="BL52" s="10" t="s">
        <v>107</v>
      </c>
      <c r="BM52" s="104" t="s">
        <v>204</v>
      </c>
    </row>
    <row r="53" spans="2:65" s="1" customFormat="1" ht="19.5">
      <c r="B53" s="21"/>
      <c r="D53" s="106" t="s">
        <v>109</v>
      </c>
      <c r="F53" s="107" t="s">
        <v>203</v>
      </c>
      <c r="L53" s="21"/>
      <c r="M53" s="108"/>
      <c r="T53" s="42"/>
      <c r="AT53" s="10" t="s">
        <v>109</v>
      </c>
      <c r="AU53" s="10" t="s">
        <v>80</v>
      </c>
    </row>
    <row r="54" spans="2:65" s="1" customFormat="1" ht="33" customHeight="1">
      <c r="B54" s="21"/>
      <c r="C54" s="109" t="s">
        <v>205</v>
      </c>
      <c r="D54" s="109" t="s">
        <v>112</v>
      </c>
      <c r="E54" s="110" t="s">
        <v>206</v>
      </c>
      <c r="F54" s="111" t="s">
        <v>207</v>
      </c>
      <c r="G54" s="112" t="s">
        <v>115</v>
      </c>
      <c r="H54" s="113">
        <v>400</v>
      </c>
      <c r="I54" s="114">
        <v>21.2</v>
      </c>
      <c r="J54" s="114">
        <f>ROUND(I54*H54,2)</f>
        <v>8480</v>
      </c>
      <c r="K54" s="115"/>
      <c r="L54" s="116"/>
      <c r="M54" s="117" t="s">
        <v>1</v>
      </c>
      <c r="N54" s="118" t="s">
        <v>35</v>
      </c>
      <c r="O54" s="102">
        <v>0</v>
      </c>
      <c r="P54" s="102">
        <f>O54*H54</f>
        <v>0</v>
      </c>
      <c r="Q54" s="102">
        <v>0</v>
      </c>
      <c r="R54" s="102">
        <f>Q54*H54</f>
        <v>0</v>
      </c>
      <c r="S54" s="102">
        <v>0</v>
      </c>
      <c r="T54" s="103">
        <f>S54*H54</f>
        <v>0</v>
      </c>
      <c r="AR54" s="104" t="s">
        <v>116</v>
      </c>
      <c r="AT54" s="104" t="s">
        <v>112</v>
      </c>
      <c r="AU54" s="104" t="s">
        <v>80</v>
      </c>
      <c r="AY54" s="10" t="s">
        <v>100</v>
      </c>
      <c r="BE54" s="105">
        <f>IF(N54="základní",J54,0)</f>
        <v>8480</v>
      </c>
      <c r="BF54" s="105">
        <f>IF(N54="snížená",J54,0)</f>
        <v>0</v>
      </c>
      <c r="BG54" s="105">
        <f>IF(N54="zákl. přenesená",J54,0)</f>
        <v>0</v>
      </c>
      <c r="BH54" s="105">
        <f>IF(N54="sníž. přenesená",J54,0)</f>
        <v>0</v>
      </c>
      <c r="BI54" s="105">
        <f>IF(N54="nulová",J54,0)</f>
        <v>0</v>
      </c>
      <c r="BJ54" s="10" t="s">
        <v>78</v>
      </c>
      <c r="BK54" s="105">
        <f>ROUND(I54*H54,2)</f>
        <v>8480</v>
      </c>
      <c r="BL54" s="10" t="s">
        <v>107</v>
      </c>
      <c r="BM54" s="104" t="s">
        <v>208</v>
      </c>
    </row>
    <row r="55" spans="2:65" s="1" customFormat="1" ht="19.5">
      <c r="B55" s="21"/>
      <c r="D55" s="106" t="s">
        <v>109</v>
      </c>
      <c r="F55" s="107" t="s">
        <v>207</v>
      </c>
      <c r="L55" s="21"/>
      <c r="M55" s="108"/>
      <c r="T55" s="42"/>
      <c r="AT55" s="10" t="s">
        <v>109</v>
      </c>
      <c r="AU55" s="10" t="s">
        <v>80</v>
      </c>
    </row>
    <row r="56" spans="2:65" s="1" customFormat="1" ht="33" customHeight="1">
      <c r="B56" s="21"/>
      <c r="C56" s="109" t="s">
        <v>209</v>
      </c>
      <c r="D56" s="109" t="s">
        <v>112</v>
      </c>
      <c r="E56" s="110" t="s">
        <v>210</v>
      </c>
      <c r="F56" s="111" t="s">
        <v>211</v>
      </c>
      <c r="G56" s="112" t="s">
        <v>115</v>
      </c>
      <c r="H56" s="113">
        <v>400</v>
      </c>
      <c r="I56" s="114">
        <v>35.299999999999997</v>
      </c>
      <c r="J56" s="114">
        <f>ROUND(I56*H56,2)</f>
        <v>14120</v>
      </c>
      <c r="K56" s="115"/>
      <c r="L56" s="116"/>
      <c r="M56" s="117" t="s">
        <v>1</v>
      </c>
      <c r="N56" s="118" t="s">
        <v>35</v>
      </c>
      <c r="O56" s="102">
        <v>0</v>
      </c>
      <c r="P56" s="102">
        <f>O56*H56</f>
        <v>0</v>
      </c>
      <c r="Q56" s="102">
        <v>0</v>
      </c>
      <c r="R56" s="102">
        <f>Q56*H56</f>
        <v>0</v>
      </c>
      <c r="S56" s="102">
        <v>0</v>
      </c>
      <c r="T56" s="103">
        <f>S56*H56</f>
        <v>0</v>
      </c>
      <c r="AR56" s="104" t="s">
        <v>116</v>
      </c>
      <c r="AT56" s="104" t="s">
        <v>112</v>
      </c>
      <c r="AU56" s="104" t="s">
        <v>80</v>
      </c>
      <c r="AY56" s="10" t="s">
        <v>100</v>
      </c>
      <c r="BE56" s="105">
        <f>IF(N56="základní",J56,0)</f>
        <v>14120</v>
      </c>
      <c r="BF56" s="105">
        <f>IF(N56="snížená",J56,0)</f>
        <v>0</v>
      </c>
      <c r="BG56" s="105">
        <f>IF(N56="zákl. přenesená",J56,0)</f>
        <v>0</v>
      </c>
      <c r="BH56" s="105">
        <f>IF(N56="sníž. přenesená",J56,0)</f>
        <v>0</v>
      </c>
      <c r="BI56" s="105">
        <f>IF(N56="nulová",J56,0)</f>
        <v>0</v>
      </c>
      <c r="BJ56" s="10" t="s">
        <v>78</v>
      </c>
      <c r="BK56" s="105">
        <f>ROUND(I56*H56,2)</f>
        <v>14120</v>
      </c>
      <c r="BL56" s="10" t="s">
        <v>107</v>
      </c>
      <c r="BM56" s="104" t="s">
        <v>212</v>
      </c>
    </row>
    <row r="57" spans="2:65" s="1" customFormat="1" ht="19.5">
      <c r="B57" s="21"/>
      <c r="D57" s="106" t="s">
        <v>109</v>
      </c>
      <c r="F57" s="107" t="s">
        <v>211</v>
      </c>
      <c r="L57" s="21"/>
      <c r="M57" s="108"/>
      <c r="T57" s="42"/>
      <c r="AT57" s="10" t="s">
        <v>109</v>
      </c>
      <c r="AU57" s="10" t="s">
        <v>80</v>
      </c>
    </row>
    <row r="58" spans="2:65" s="1" customFormat="1" ht="24.2" customHeight="1">
      <c r="B58" s="21"/>
      <c r="C58" s="109" t="s">
        <v>213</v>
      </c>
      <c r="D58" s="109" t="s">
        <v>112</v>
      </c>
      <c r="E58" s="110" t="s">
        <v>214</v>
      </c>
      <c r="F58" s="111" t="s">
        <v>215</v>
      </c>
      <c r="G58" s="112" t="s">
        <v>115</v>
      </c>
      <c r="H58" s="113">
        <v>400</v>
      </c>
      <c r="I58" s="114">
        <v>126</v>
      </c>
      <c r="J58" s="114">
        <f>ROUND(I58*H58,2)</f>
        <v>50400</v>
      </c>
      <c r="K58" s="115"/>
      <c r="L58" s="116"/>
      <c r="M58" s="117" t="s">
        <v>1</v>
      </c>
      <c r="N58" s="118" t="s">
        <v>35</v>
      </c>
      <c r="O58" s="102">
        <v>0</v>
      </c>
      <c r="P58" s="102">
        <f>O58*H58</f>
        <v>0</v>
      </c>
      <c r="Q58" s="102">
        <v>0</v>
      </c>
      <c r="R58" s="102">
        <f>Q58*H58</f>
        <v>0</v>
      </c>
      <c r="S58" s="102">
        <v>0</v>
      </c>
      <c r="T58" s="103">
        <f>S58*H58</f>
        <v>0</v>
      </c>
      <c r="AR58" s="104" t="s">
        <v>116</v>
      </c>
      <c r="AT58" s="104" t="s">
        <v>112</v>
      </c>
      <c r="AU58" s="104" t="s">
        <v>80</v>
      </c>
      <c r="AY58" s="10" t="s">
        <v>100</v>
      </c>
      <c r="BE58" s="105">
        <f>IF(N58="základní",J58,0)</f>
        <v>50400</v>
      </c>
      <c r="BF58" s="105">
        <f>IF(N58="snížená",J58,0)</f>
        <v>0</v>
      </c>
      <c r="BG58" s="105">
        <f>IF(N58="zákl. přenesená",J58,0)</f>
        <v>0</v>
      </c>
      <c r="BH58" s="105">
        <f>IF(N58="sníž. přenesená",J58,0)</f>
        <v>0</v>
      </c>
      <c r="BI58" s="105">
        <f>IF(N58="nulová",J58,0)</f>
        <v>0</v>
      </c>
      <c r="BJ58" s="10" t="s">
        <v>78</v>
      </c>
      <c r="BK58" s="105">
        <f>ROUND(I58*H58,2)</f>
        <v>50400</v>
      </c>
      <c r="BL58" s="10" t="s">
        <v>107</v>
      </c>
      <c r="BM58" s="104" t="s">
        <v>216</v>
      </c>
    </row>
    <row r="59" spans="2:65" s="1" customFormat="1" ht="19.5">
      <c r="B59" s="21"/>
      <c r="D59" s="106" t="s">
        <v>109</v>
      </c>
      <c r="F59" s="107" t="s">
        <v>215</v>
      </c>
      <c r="L59" s="21"/>
      <c r="M59" s="108"/>
      <c r="T59" s="42"/>
      <c r="AT59" s="10" t="s">
        <v>109</v>
      </c>
      <c r="AU59" s="10" t="s">
        <v>80</v>
      </c>
    </row>
    <row r="60" spans="2:65" s="1" customFormat="1" ht="24.2" customHeight="1">
      <c r="B60" s="21"/>
      <c r="C60" s="109" t="s">
        <v>217</v>
      </c>
      <c r="D60" s="109" t="s">
        <v>112</v>
      </c>
      <c r="E60" s="110" t="s">
        <v>218</v>
      </c>
      <c r="F60" s="111" t="s">
        <v>219</v>
      </c>
      <c r="G60" s="112" t="s">
        <v>115</v>
      </c>
      <c r="H60" s="113">
        <v>400</v>
      </c>
      <c r="I60" s="114">
        <v>201</v>
      </c>
      <c r="J60" s="114">
        <f>ROUND(I60*H60,2)</f>
        <v>80400</v>
      </c>
      <c r="K60" s="115"/>
      <c r="L60" s="116"/>
      <c r="M60" s="117" t="s">
        <v>1</v>
      </c>
      <c r="N60" s="118" t="s">
        <v>35</v>
      </c>
      <c r="O60" s="102">
        <v>0</v>
      </c>
      <c r="P60" s="102">
        <f>O60*H60</f>
        <v>0</v>
      </c>
      <c r="Q60" s="102">
        <v>0</v>
      </c>
      <c r="R60" s="102">
        <f>Q60*H60</f>
        <v>0</v>
      </c>
      <c r="S60" s="102">
        <v>0</v>
      </c>
      <c r="T60" s="103">
        <f>S60*H60</f>
        <v>0</v>
      </c>
      <c r="AR60" s="104" t="s">
        <v>116</v>
      </c>
      <c r="AT60" s="104" t="s">
        <v>112</v>
      </c>
      <c r="AU60" s="104" t="s">
        <v>80</v>
      </c>
      <c r="AY60" s="10" t="s">
        <v>100</v>
      </c>
      <c r="BE60" s="105">
        <f>IF(N60="základní",J60,0)</f>
        <v>80400</v>
      </c>
      <c r="BF60" s="105">
        <f>IF(N60="snížená",J60,0)</f>
        <v>0</v>
      </c>
      <c r="BG60" s="105">
        <f>IF(N60="zákl. přenesená",J60,0)</f>
        <v>0</v>
      </c>
      <c r="BH60" s="105">
        <f>IF(N60="sníž. přenesená",J60,0)</f>
        <v>0</v>
      </c>
      <c r="BI60" s="105">
        <f>IF(N60="nulová",J60,0)</f>
        <v>0</v>
      </c>
      <c r="BJ60" s="10" t="s">
        <v>78</v>
      </c>
      <c r="BK60" s="105">
        <f>ROUND(I60*H60,2)</f>
        <v>80400</v>
      </c>
      <c r="BL60" s="10" t="s">
        <v>107</v>
      </c>
      <c r="BM60" s="104" t="s">
        <v>220</v>
      </c>
    </row>
    <row r="61" spans="2:65" s="1" customFormat="1" ht="19.5">
      <c r="B61" s="21"/>
      <c r="D61" s="106" t="s">
        <v>109</v>
      </c>
      <c r="F61" s="107" t="s">
        <v>219</v>
      </c>
      <c r="L61" s="21"/>
      <c r="M61" s="108"/>
      <c r="T61" s="42"/>
      <c r="AT61" s="10" t="s">
        <v>109</v>
      </c>
      <c r="AU61" s="10" t="s">
        <v>80</v>
      </c>
    </row>
    <row r="62" spans="2:65" s="1" customFormat="1" ht="16.5" customHeight="1">
      <c r="B62" s="21"/>
      <c r="C62" s="93" t="s">
        <v>221</v>
      </c>
      <c r="D62" s="93" t="s">
        <v>103</v>
      </c>
      <c r="E62" s="94" t="s">
        <v>222</v>
      </c>
      <c r="F62" s="95" t="s">
        <v>223</v>
      </c>
      <c r="G62" s="96" t="s">
        <v>115</v>
      </c>
      <c r="H62" s="97">
        <v>1800</v>
      </c>
      <c r="I62" s="98">
        <v>102</v>
      </c>
      <c r="J62" s="98">
        <f>ROUND(I62*H62,2)</f>
        <v>183600</v>
      </c>
      <c r="K62" s="99"/>
      <c r="L62" s="21"/>
      <c r="M62" s="100" t="s">
        <v>1</v>
      </c>
      <c r="N62" s="101" t="s">
        <v>35</v>
      </c>
      <c r="O62" s="102">
        <v>0</v>
      </c>
      <c r="P62" s="102">
        <f>O62*H62</f>
        <v>0</v>
      </c>
      <c r="Q62" s="102">
        <v>0</v>
      </c>
      <c r="R62" s="102">
        <f>Q62*H62</f>
        <v>0</v>
      </c>
      <c r="S62" s="102">
        <v>0</v>
      </c>
      <c r="T62" s="103">
        <f>S62*H62</f>
        <v>0</v>
      </c>
      <c r="AR62" s="104" t="s">
        <v>107</v>
      </c>
      <c r="AT62" s="104" t="s">
        <v>103</v>
      </c>
      <c r="AU62" s="104" t="s">
        <v>80</v>
      </c>
      <c r="AY62" s="10" t="s">
        <v>100</v>
      </c>
      <c r="BE62" s="105">
        <f>IF(N62="základní",J62,0)</f>
        <v>183600</v>
      </c>
      <c r="BF62" s="105">
        <f>IF(N62="snížená",J62,0)</f>
        <v>0</v>
      </c>
      <c r="BG62" s="105">
        <f>IF(N62="zákl. přenesená",J62,0)</f>
        <v>0</v>
      </c>
      <c r="BH62" s="105">
        <f>IF(N62="sníž. přenesená",J62,0)</f>
        <v>0</v>
      </c>
      <c r="BI62" s="105">
        <f>IF(N62="nulová",J62,0)</f>
        <v>0</v>
      </c>
      <c r="BJ62" s="10" t="s">
        <v>78</v>
      </c>
      <c r="BK62" s="105">
        <f>ROUND(I62*H62,2)</f>
        <v>183600</v>
      </c>
      <c r="BL62" s="10" t="s">
        <v>107</v>
      </c>
      <c r="BM62" s="104" t="s">
        <v>224</v>
      </c>
    </row>
    <row r="63" spans="2:65" s="1" customFormat="1" ht="19.5">
      <c r="B63" s="21"/>
      <c r="D63" s="106" t="s">
        <v>109</v>
      </c>
      <c r="F63" s="107" t="s">
        <v>225</v>
      </c>
      <c r="L63" s="21"/>
      <c r="M63" s="108"/>
      <c r="T63" s="42"/>
      <c r="AT63" s="10" t="s">
        <v>109</v>
      </c>
      <c r="AU63" s="10" t="s">
        <v>80</v>
      </c>
    </row>
    <row r="64" spans="2:65" s="1" customFormat="1" ht="33" customHeight="1">
      <c r="B64" s="21"/>
      <c r="C64" s="109" t="s">
        <v>226</v>
      </c>
      <c r="D64" s="109" t="s">
        <v>112</v>
      </c>
      <c r="E64" s="110" t="s">
        <v>227</v>
      </c>
      <c r="F64" s="111" t="s">
        <v>228</v>
      </c>
      <c r="G64" s="112" t="s">
        <v>115</v>
      </c>
      <c r="H64" s="113">
        <v>100</v>
      </c>
      <c r="I64" s="114">
        <v>73</v>
      </c>
      <c r="J64" s="114">
        <f>ROUND(I64*H64,2)</f>
        <v>7300</v>
      </c>
      <c r="K64" s="115"/>
      <c r="L64" s="116"/>
      <c r="M64" s="117" t="s">
        <v>1</v>
      </c>
      <c r="N64" s="118" t="s">
        <v>35</v>
      </c>
      <c r="O64" s="102">
        <v>0</v>
      </c>
      <c r="P64" s="102">
        <f>O64*H64</f>
        <v>0</v>
      </c>
      <c r="Q64" s="102">
        <v>0</v>
      </c>
      <c r="R64" s="102">
        <f>Q64*H64</f>
        <v>0</v>
      </c>
      <c r="S64" s="102">
        <v>0</v>
      </c>
      <c r="T64" s="103">
        <f>S64*H64</f>
        <v>0</v>
      </c>
      <c r="AR64" s="104" t="s">
        <v>116</v>
      </c>
      <c r="AT64" s="104" t="s">
        <v>112</v>
      </c>
      <c r="AU64" s="104" t="s">
        <v>80</v>
      </c>
      <c r="AY64" s="10" t="s">
        <v>100</v>
      </c>
      <c r="BE64" s="105">
        <f>IF(N64="základní",J64,0)</f>
        <v>7300</v>
      </c>
      <c r="BF64" s="105">
        <f>IF(N64="snížená",J64,0)</f>
        <v>0</v>
      </c>
      <c r="BG64" s="105">
        <f>IF(N64="zákl. přenesená",J64,0)</f>
        <v>0</v>
      </c>
      <c r="BH64" s="105">
        <f>IF(N64="sníž. přenesená",J64,0)</f>
        <v>0</v>
      </c>
      <c r="BI64" s="105">
        <f>IF(N64="nulová",J64,0)</f>
        <v>0</v>
      </c>
      <c r="BJ64" s="10" t="s">
        <v>78</v>
      </c>
      <c r="BK64" s="105">
        <f>ROUND(I64*H64,2)</f>
        <v>7300</v>
      </c>
      <c r="BL64" s="10" t="s">
        <v>107</v>
      </c>
      <c r="BM64" s="104" t="s">
        <v>229</v>
      </c>
    </row>
    <row r="65" spans="2:65" s="1" customFormat="1" ht="19.5">
      <c r="B65" s="21"/>
      <c r="D65" s="106" t="s">
        <v>109</v>
      </c>
      <c r="F65" s="107" t="s">
        <v>228</v>
      </c>
      <c r="L65" s="21"/>
      <c r="M65" s="108"/>
      <c r="T65" s="42"/>
      <c r="AT65" s="10" t="s">
        <v>109</v>
      </c>
      <c r="AU65" s="10" t="s">
        <v>80</v>
      </c>
    </row>
    <row r="66" spans="2:65" s="1" customFormat="1" ht="16.5" customHeight="1">
      <c r="B66" s="21"/>
      <c r="C66" s="93" t="s">
        <v>230</v>
      </c>
      <c r="D66" s="93" t="s">
        <v>103</v>
      </c>
      <c r="E66" s="94" t="s">
        <v>231</v>
      </c>
      <c r="F66" s="95" t="s">
        <v>232</v>
      </c>
      <c r="G66" s="96" t="s">
        <v>115</v>
      </c>
      <c r="H66" s="97">
        <v>100</v>
      </c>
      <c r="I66" s="98">
        <v>184</v>
      </c>
      <c r="J66" s="98">
        <f>ROUND(I66*H66,2)</f>
        <v>18400</v>
      </c>
      <c r="K66" s="99"/>
      <c r="L66" s="21"/>
      <c r="M66" s="100" t="s">
        <v>1</v>
      </c>
      <c r="N66" s="101" t="s">
        <v>35</v>
      </c>
      <c r="O66" s="102">
        <v>0</v>
      </c>
      <c r="P66" s="102">
        <f>O66*H66</f>
        <v>0</v>
      </c>
      <c r="Q66" s="102">
        <v>0</v>
      </c>
      <c r="R66" s="102">
        <f>Q66*H66</f>
        <v>0</v>
      </c>
      <c r="S66" s="102">
        <v>0</v>
      </c>
      <c r="T66" s="103">
        <f>S66*H66</f>
        <v>0</v>
      </c>
      <c r="AR66" s="104" t="s">
        <v>107</v>
      </c>
      <c r="AT66" s="104" t="s">
        <v>103</v>
      </c>
      <c r="AU66" s="104" t="s">
        <v>80</v>
      </c>
      <c r="AY66" s="10" t="s">
        <v>100</v>
      </c>
      <c r="BE66" s="105">
        <f>IF(N66="základní",J66,0)</f>
        <v>18400</v>
      </c>
      <c r="BF66" s="105">
        <f>IF(N66="snížená",J66,0)</f>
        <v>0</v>
      </c>
      <c r="BG66" s="105">
        <f>IF(N66="zákl. přenesená",J66,0)</f>
        <v>0</v>
      </c>
      <c r="BH66" s="105">
        <f>IF(N66="sníž. přenesená",J66,0)</f>
        <v>0</v>
      </c>
      <c r="BI66" s="105">
        <f>IF(N66="nulová",J66,0)</f>
        <v>0</v>
      </c>
      <c r="BJ66" s="10" t="s">
        <v>78</v>
      </c>
      <c r="BK66" s="105">
        <f>ROUND(I66*H66,2)</f>
        <v>18400</v>
      </c>
      <c r="BL66" s="10" t="s">
        <v>107</v>
      </c>
      <c r="BM66" s="104" t="s">
        <v>233</v>
      </c>
    </row>
    <row r="67" spans="2:65" s="1" customFormat="1" ht="19.5">
      <c r="B67" s="21"/>
      <c r="D67" s="106" t="s">
        <v>109</v>
      </c>
      <c r="F67" s="107" t="s">
        <v>234</v>
      </c>
      <c r="L67" s="21"/>
      <c r="M67" s="108"/>
      <c r="T67" s="42"/>
      <c r="AT67" s="10" t="s">
        <v>109</v>
      </c>
      <c r="AU67" s="10" t="s">
        <v>80</v>
      </c>
    </row>
    <row r="68" spans="2:65" s="1" customFormat="1" ht="33" customHeight="1">
      <c r="B68" s="21"/>
      <c r="C68" s="109" t="s">
        <v>235</v>
      </c>
      <c r="D68" s="109" t="s">
        <v>112</v>
      </c>
      <c r="E68" s="110" t="s">
        <v>236</v>
      </c>
      <c r="F68" s="111" t="s">
        <v>237</v>
      </c>
      <c r="G68" s="112" t="s">
        <v>115</v>
      </c>
      <c r="H68" s="113">
        <v>400</v>
      </c>
      <c r="I68" s="114">
        <v>114</v>
      </c>
      <c r="J68" s="114">
        <f>ROUND(I68*H68,2)</f>
        <v>45600</v>
      </c>
      <c r="K68" s="115"/>
      <c r="L68" s="116"/>
      <c r="M68" s="117" t="s">
        <v>1</v>
      </c>
      <c r="N68" s="118" t="s">
        <v>35</v>
      </c>
      <c r="O68" s="102">
        <v>0</v>
      </c>
      <c r="P68" s="102">
        <f>O68*H68</f>
        <v>0</v>
      </c>
      <c r="Q68" s="102">
        <v>0</v>
      </c>
      <c r="R68" s="102">
        <f>Q68*H68</f>
        <v>0</v>
      </c>
      <c r="S68" s="102">
        <v>0</v>
      </c>
      <c r="T68" s="103">
        <f>S68*H68</f>
        <v>0</v>
      </c>
      <c r="AR68" s="104" t="s">
        <v>116</v>
      </c>
      <c r="AT68" s="104" t="s">
        <v>112</v>
      </c>
      <c r="AU68" s="104" t="s">
        <v>80</v>
      </c>
      <c r="AY68" s="10" t="s">
        <v>100</v>
      </c>
      <c r="BE68" s="105">
        <f>IF(N68="základní",J68,0)</f>
        <v>45600</v>
      </c>
      <c r="BF68" s="105">
        <f>IF(N68="snížená",J68,0)</f>
        <v>0</v>
      </c>
      <c r="BG68" s="105">
        <f>IF(N68="zákl. přenesená",J68,0)</f>
        <v>0</v>
      </c>
      <c r="BH68" s="105">
        <f>IF(N68="sníž. přenesená",J68,0)</f>
        <v>0</v>
      </c>
      <c r="BI68" s="105">
        <f>IF(N68="nulová",J68,0)</f>
        <v>0</v>
      </c>
      <c r="BJ68" s="10" t="s">
        <v>78</v>
      </c>
      <c r="BK68" s="105">
        <f>ROUND(I68*H68,2)</f>
        <v>45600</v>
      </c>
      <c r="BL68" s="10" t="s">
        <v>107</v>
      </c>
      <c r="BM68" s="104" t="s">
        <v>238</v>
      </c>
    </row>
    <row r="69" spans="2:65" s="1" customFormat="1" ht="19.5">
      <c r="B69" s="21"/>
      <c r="D69" s="106" t="s">
        <v>109</v>
      </c>
      <c r="F69" s="107" t="s">
        <v>237</v>
      </c>
      <c r="L69" s="21"/>
      <c r="M69" s="108"/>
      <c r="T69" s="42"/>
      <c r="AT69" s="10" t="s">
        <v>109</v>
      </c>
      <c r="AU69" s="10" t="s">
        <v>80</v>
      </c>
    </row>
    <row r="70" spans="2:65" s="1" customFormat="1" ht="21.75" customHeight="1">
      <c r="B70" s="21"/>
      <c r="C70" s="93" t="s">
        <v>239</v>
      </c>
      <c r="D70" s="93" t="s">
        <v>103</v>
      </c>
      <c r="E70" s="94" t="s">
        <v>240</v>
      </c>
      <c r="F70" s="95" t="s">
        <v>241</v>
      </c>
      <c r="G70" s="96" t="s">
        <v>115</v>
      </c>
      <c r="H70" s="97">
        <v>400</v>
      </c>
      <c r="I70" s="98">
        <v>181</v>
      </c>
      <c r="J70" s="98">
        <f>ROUND(I70*H70,2)</f>
        <v>72400</v>
      </c>
      <c r="K70" s="99"/>
      <c r="L70" s="21"/>
      <c r="M70" s="100" t="s">
        <v>1</v>
      </c>
      <c r="N70" s="101" t="s">
        <v>35</v>
      </c>
      <c r="O70" s="102">
        <v>0</v>
      </c>
      <c r="P70" s="102">
        <f>O70*H70</f>
        <v>0</v>
      </c>
      <c r="Q70" s="102">
        <v>0</v>
      </c>
      <c r="R70" s="102">
        <f>Q70*H70</f>
        <v>0</v>
      </c>
      <c r="S70" s="102">
        <v>0</v>
      </c>
      <c r="T70" s="103">
        <f>S70*H70</f>
        <v>0</v>
      </c>
      <c r="AR70" s="104" t="s">
        <v>107</v>
      </c>
      <c r="AT70" s="104" t="s">
        <v>103</v>
      </c>
      <c r="AU70" s="104" t="s">
        <v>80</v>
      </c>
      <c r="AY70" s="10" t="s">
        <v>100</v>
      </c>
      <c r="BE70" s="105">
        <f>IF(N70="základní",J70,0)</f>
        <v>72400</v>
      </c>
      <c r="BF70" s="105">
        <f>IF(N70="snížená",J70,0)</f>
        <v>0</v>
      </c>
      <c r="BG70" s="105">
        <f>IF(N70="zákl. přenesená",J70,0)</f>
        <v>0</v>
      </c>
      <c r="BH70" s="105">
        <f>IF(N70="sníž. přenesená",J70,0)</f>
        <v>0</v>
      </c>
      <c r="BI70" s="105">
        <f>IF(N70="nulová",J70,0)</f>
        <v>0</v>
      </c>
      <c r="BJ70" s="10" t="s">
        <v>78</v>
      </c>
      <c r="BK70" s="105">
        <f>ROUND(I70*H70,2)</f>
        <v>72400</v>
      </c>
      <c r="BL70" s="10" t="s">
        <v>107</v>
      </c>
      <c r="BM70" s="104" t="s">
        <v>242</v>
      </c>
    </row>
    <row r="71" spans="2:65" s="1" customFormat="1" ht="19.5">
      <c r="B71" s="21"/>
      <c r="D71" s="106" t="s">
        <v>109</v>
      </c>
      <c r="F71" s="107" t="s">
        <v>243</v>
      </c>
      <c r="L71" s="21"/>
      <c r="M71" s="108"/>
      <c r="T71" s="42"/>
      <c r="AT71" s="10" t="s">
        <v>109</v>
      </c>
      <c r="AU71" s="10" t="s">
        <v>80</v>
      </c>
    </row>
    <row r="72" spans="2:65" s="1" customFormat="1" ht="24.2" customHeight="1">
      <c r="B72" s="21"/>
      <c r="C72" s="109" t="s">
        <v>244</v>
      </c>
      <c r="D72" s="109" t="s">
        <v>112</v>
      </c>
      <c r="E72" s="110" t="s">
        <v>245</v>
      </c>
      <c r="F72" s="111" t="s">
        <v>246</v>
      </c>
      <c r="G72" s="112" t="s">
        <v>115</v>
      </c>
      <c r="H72" s="113">
        <v>500</v>
      </c>
      <c r="I72" s="114">
        <v>45.8</v>
      </c>
      <c r="J72" s="114">
        <f>ROUND(I72*H72,2)</f>
        <v>22900</v>
      </c>
      <c r="K72" s="115"/>
      <c r="L72" s="116"/>
      <c r="M72" s="117" t="s">
        <v>1</v>
      </c>
      <c r="N72" s="118" t="s">
        <v>35</v>
      </c>
      <c r="O72" s="102">
        <v>0</v>
      </c>
      <c r="P72" s="102">
        <f>O72*H72</f>
        <v>0</v>
      </c>
      <c r="Q72" s="102">
        <v>0</v>
      </c>
      <c r="R72" s="102">
        <f>Q72*H72</f>
        <v>0</v>
      </c>
      <c r="S72" s="102">
        <v>0</v>
      </c>
      <c r="T72" s="103">
        <f>S72*H72</f>
        <v>0</v>
      </c>
      <c r="AR72" s="104" t="s">
        <v>80</v>
      </c>
      <c r="AT72" s="104" t="s">
        <v>112</v>
      </c>
      <c r="AU72" s="104" t="s">
        <v>80</v>
      </c>
      <c r="AY72" s="10" t="s">
        <v>100</v>
      </c>
      <c r="BE72" s="105">
        <f>IF(N72="základní",J72,0)</f>
        <v>22900</v>
      </c>
      <c r="BF72" s="105">
        <f>IF(N72="snížená",J72,0)</f>
        <v>0</v>
      </c>
      <c r="BG72" s="105">
        <f>IF(N72="zákl. přenesená",J72,0)</f>
        <v>0</v>
      </c>
      <c r="BH72" s="105">
        <f>IF(N72="sníž. přenesená",J72,0)</f>
        <v>0</v>
      </c>
      <c r="BI72" s="105">
        <f>IF(N72="nulová",J72,0)</f>
        <v>0</v>
      </c>
      <c r="BJ72" s="10" t="s">
        <v>78</v>
      </c>
      <c r="BK72" s="105">
        <f>ROUND(I72*H72,2)</f>
        <v>22900</v>
      </c>
      <c r="BL72" s="10" t="s">
        <v>78</v>
      </c>
      <c r="BM72" s="104" t="s">
        <v>247</v>
      </c>
    </row>
    <row r="73" spans="2:65" s="1" customFormat="1" ht="19.5">
      <c r="B73" s="21"/>
      <c r="D73" s="106" t="s">
        <v>109</v>
      </c>
      <c r="F73" s="107" t="s">
        <v>246</v>
      </c>
      <c r="L73" s="21"/>
      <c r="M73" s="108"/>
      <c r="T73" s="42"/>
      <c r="AT73" s="10" t="s">
        <v>109</v>
      </c>
      <c r="AU73" s="10" t="s">
        <v>80</v>
      </c>
    </row>
    <row r="74" spans="2:65" s="1" customFormat="1" ht="24.2" customHeight="1">
      <c r="B74" s="21"/>
      <c r="C74" s="109" t="s">
        <v>248</v>
      </c>
      <c r="D74" s="109" t="s">
        <v>112</v>
      </c>
      <c r="E74" s="110" t="s">
        <v>249</v>
      </c>
      <c r="F74" s="111" t="s">
        <v>250</v>
      </c>
      <c r="G74" s="112" t="s">
        <v>115</v>
      </c>
      <c r="H74" s="113">
        <v>500</v>
      </c>
      <c r="I74" s="114">
        <v>71.099999999999994</v>
      </c>
      <c r="J74" s="114">
        <f>ROUND(I74*H74,2)</f>
        <v>35550</v>
      </c>
      <c r="K74" s="115"/>
      <c r="L74" s="116"/>
      <c r="M74" s="117" t="s">
        <v>1</v>
      </c>
      <c r="N74" s="118" t="s">
        <v>35</v>
      </c>
      <c r="O74" s="102">
        <v>0</v>
      </c>
      <c r="P74" s="102">
        <f>O74*H74</f>
        <v>0</v>
      </c>
      <c r="Q74" s="102">
        <v>0</v>
      </c>
      <c r="R74" s="102">
        <f>Q74*H74</f>
        <v>0</v>
      </c>
      <c r="S74" s="102">
        <v>0</v>
      </c>
      <c r="T74" s="103">
        <f>S74*H74</f>
        <v>0</v>
      </c>
      <c r="AR74" s="104" t="s">
        <v>80</v>
      </c>
      <c r="AT74" s="104" t="s">
        <v>112</v>
      </c>
      <c r="AU74" s="104" t="s">
        <v>80</v>
      </c>
      <c r="AY74" s="10" t="s">
        <v>100</v>
      </c>
      <c r="BE74" s="105">
        <f>IF(N74="základní",J74,0)</f>
        <v>35550</v>
      </c>
      <c r="BF74" s="105">
        <f>IF(N74="snížená",J74,0)</f>
        <v>0</v>
      </c>
      <c r="BG74" s="105">
        <f>IF(N74="zákl. přenesená",J74,0)</f>
        <v>0</v>
      </c>
      <c r="BH74" s="105">
        <f>IF(N74="sníž. přenesená",J74,0)</f>
        <v>0</v>
      </c>
      <c r="BI74" s="105">
        <f>IF(N74="nulová",J74,0)</f>
        <v>0</v>
      </c>
      <c r="BJ74" s="10" t="s">
        <v>78</v>
      </c>
      <c r="BK74" s="105">
        <f>ROUND(I74*H74,2)</f>
        <v>35550</v>
      </c>
      <c r="BL74" s="10" t="s">
        <v>78</v>
      </c>
      <c r="BM74" s="104" t="s">
        <v>251</v>
      </c>
    </row>
    <row r="75" spans="2:65" s="1" customFormat="1" ht="19.5">
      <c r="B75" s="21"/>
      <c r="D75" s="106" t="s">
        <v>109</v>
      </c>
      <c r="F75" s="107" t="s">
        <v>250</v>
      </c>
      <c r="L75" s="21"/>
      <c r="M75" s="108"/>
      <c r="T75" s="42"/>
      <c r="AT75" s="10" t="s">
        <v>109</v>
      </c>
      <c r="AU75" s="10" t="s">
        <v>80</v>
      </c>
    </row>
    <row r="76" spans="2:65" s="1" customFormat="1" ht="16.5" customHeight="1">
      <c r="B76" s="21"/>
      <c r="C76" s="93" t="s">
        <v>252</v>
      </c>
      <c r="D76" s="93" t="s">
        <v>103</v>
      </c>
      <c r="E76" s="94" t="s">
        <v>253</v>
      </c>
      <c r="F76" s="95" t="s">
        <v>254</v>
      </c>
      <c r="G76" s="96" t="s">
        <v>115</v>
      </c>
      <c r="H76" s="97">
        <v>1000</v>
      </c>
      <c r="I76" s="98">
        <v>165</v>
      </c>
      <c r="J76" s="98">
        <f>ROUND(I76*H76,2)</f>
        <v>165000</v>
      </c>
      <c r="K76" s="99"/>
      <c r="L76" s="21"/>
      <c r="M76" s="100" t="s">
        <v>1</v>
      </c>
      <c r="N76" s="101" t="s">
        <v>35</v>
      </c>
      <c r="O76" s="102">
        <v>0</v>
      </c>
      <c r="P76" s="102">
        <f>O76*H76</f>
        <v>0</v>
      </c>
      <c r="Q76" s="102">
        <v>0</v>
      </c>
      <c r="R76" s="102">
        <f>Q76*H76</f>
        <v>0</v>
      </c>
      <c r="S76" s="102">
        <v>0</v>
      </c>
      <c r="T76" s="103">
        <f>S76*H76</f>
        <v>0</v>
      </c>
      <c r="AR76" s="104" t="s">
        <v>78</v>
      </c>
      <c r="AT76" s="104" t="s">
        <v>103</v>
      </c>
      <c r="AU76" s="104" t="s">
        <v>80</v>
      </c>
      <c r="AY76" s="10" t="s">
        <v>100</v>
      </c>
      <c r="BE76" s="105">
        <f>IF(N76="základní",J76,0)</f>
        <v>165000</v>
      </c>
      <c r="BF76" s="105">
        <f>IF(N76="snížená",J76,0)</f>
        <v>0</v>
      </c>
      <c r="BG76" s="105">
        <f>IF(N76="zákl. přenesená",J76,0)</f>
        <v>0</v>
      </c>
      <c r="BH76" s="105">
        <f>IF(N76="sníž. přenesená",J76,0)</f>
        <v>0</v>
      </c>
      <c r="BI76" s="105">
        <f>IF(N76="nulová",J76,0)</f>
        <v>0</v>
      </c>
      <c r="BJ76" s="10" t="s">
        <v>78</v>
      </c>
      <c r="BK76" s="105">
        <f>ROUND(I76*H76,2)</f>
        <v>165000</v>
      </c>
      <c r="BL76" s="10" t="s">
        <v>78</v>
      </c>
      <c r="BM76" s="104" t="s">
        <v>255</v>
      </c>
    </row>
    <row r="77" spans="2:65" s="1" customFormat="1" ht="19.5">
      <c r="B77" s="21"/>
      <c r="D77" s="106" t="s">
        <v>109</v>
      </c>
      <c r="F77" s="107" t="s">
        <v>256</v>
      </c>
      <c r="L77" s="21"/>
      <c r="M77" s="108"/>
      <c r="T77" s="42"/>
      <c r="AT77" s="10" t="s">
        <v>109</v>
      </c>
      <c r="AU77" s="10" t="s">
        <v>80</v>
      </c>
    </row>
    <row r="78" spans="2:65" s="1" customFormat="1" ht="24.2" customHeight="1">
      <c r="B78" s="21"/>
      <c r="C78" s="109" t="s">
        <v>257</v>
      </c>
      <c r="D78" s="109" t="s">
        <v>112</v>
      </c>
      <c r="E78" s="110" t="s">
        <v>258</v>
      </c>
      <c r="F78" s="111" t="s">
        <v>259</v>
      </c>
      <c r="G78" s="112" t="s">
        <v>115</v>
      </c>
      <c r="H78" s="113">
        <v>500</v>
      </c>
      <c r="I78" s="114">
        <v>98.5</v>
      </c>
      <c r="J78" s="114">
        <f>ROUND(I78*H78,2)</f>
        <v>49250</v>
      </c>
      <c r="K78" s="115"/>
      <c r="L78" s="116"/>
      <c r="M78" s="117" t="s">
        <v>1</v>
      </c>
      <c r="N78" s="118" t="s">
        <v>35</v>
      </c>
      <c r="O78" s="102">
        <v>0</v>
      </c>
      <c r="P78" s="102">
        <f>O78*H78</f>
        <v>0</v>
      </c>
      <c r="Q78" s="102">
        <v>0</v>
      </c>
      <c r="R78" s="102">
        <f>Q78*H78</f>
        <v>0</v>
      </c>
      <c r="S78" s="102">
        <v>0</v>
      </c>
      <c r="T78" s="103">
        <f>S78*H78</f>
        <v>0</v>
      </c>
      <c r="AR78" s="104" t="s">
        <v>80</v>
      </c>
      <c r="AT78" s="104" t="s">
        <v>112</v>
      </c>
      <c r="AU78" s="104" t="s">
        <v>80</v>
      </c>
      <c r="AY78" s="10" t="s">
        <v>100</v>
      </c>
      <c r="BE78" s="105">
        <f>IF(N78="základní",J78,0)</f>
        <v>49250</v>
      </c>
      <c r="BF78" s="105">
        <f>IF(N78="snížená",J78,0)</f>
        <v>0</v>
      </c>
      <c r="BG78" s="105">
        <f>IF(N78="zákl. přenesená",J78,0)</f>
        <v>0</v>
      </c>
      <c r="BH78" s="105">
        <f>IF(N78="sníž. přenesená",J78,0)</f>
        <v>0</v>
      </c>
      <c r="BI78" s="105">
        <f>IF(N78="nulová",J78,0)</f>
        <v>0</v>
      </c>
      <c r="BJ78" s="10" t="s">
        <v>78</v>
      </c>
      <c r="BK78" s="105">
        <f>ROUND(I78*H78,2)</f>
        <v>49250</v>
      </c>
      <c r="BL78" s="10" t="s">
        <v>78</v>
      </c>
      <c r="BM78" s="104" t="s">
        <v>260</v>
      </c>
    </row>
    <row r="79" spans="2:65" s="1" customFormat="1" ht="19.5">
      <c r="B79" s="21"/>
      <c r="D79" s="106" t="s">
        <v>109</v>
      </c>
      <c r="F79" s="107" t="s">
        <v>259</v>
      </c>
      <c r="L79" s="21"/>
      <c r="M79" s="108"/>
      <c r="T79" s="42"/>
      <c r="AT79" s="10" t="s">
        <v>109</v>
      </c>
      <c r="AU79" s="10" t="s">
        <v>80</v>
      </c>
    </row>
    <row r="80" spans="2:65" s="1" customFormat="1" ht="16.5" customHeight="1">
      <c r="B80" s="21"/>
      <c r="C80" s="93" t="s">
        <v>261</v>
      </c>
      <c r="D80" s="93" t="s">
        <v>103</v>
      </c>
      <c r="E80" s="94" t="s">
        <v>262</v>
      </c>
      <c r="F80" s="95" t="s">
        <v>263</v>
      </c>
      <c r="G80" s="96" t="s">
        <v>115</v>
      </c>
      <c r="H80" s="97">
        <v>500</v>
      </c>
      <c r="I80" s="98">
        <v>184</v>
      </c>
      <c r="J80" s="98">
        <f>ROUND(I80*H80,2)</f>
        <v>92000</v>
      </c>
      <c r="K80" s="99"/>
      <c r="L80" s="21"/>
      <c r="M80" s="100" t="s">
        <v>1</v>
      </c>
      <c r="N80" s="101" t="s">
        <v>35</v>
      </c>
      <c r="O80" s="102">
        <v>0</v>
      </c>
      <c r="P80" s="102">
        <f>O80*H80</f>
        <v>0</v>
      </c>
      <c r="Q80" s="102">
        <v>0</v>
      </c>
      <c r="R80" s="102">
        <f>Q80*H80</f>
        <v>0</v>
      </c>
      <c r="S80" s="102">
        <v>0</v>
      </c>
      <c r="T80" s="103">
        <f>S80*H80</f>
        <v>0</v>
      </c>
      <c r="AR80" s="104" t="s">
        <v>78</v>
      </c>
      <c r="AT80" s="104" t="s">
        <v>103</v>
      </c>
      <c r="AU80" s="104" t="s">
        <v>80</v>
      </c>
      <c r="AY80" s="10" t="s">
        <v>100</v>
      </c>
      <c r="BE80" s="105">
        <f>IF(N80="základní",J80,0)</f>
        <v>92000</v>
      </c>
      <c r="BF80" s="105">
        <f>IF(N80="snížená",J80,0)</f>
        <v>0</v>
      </c>
      <c r="BG80" s="105">
        <f>IF(N80="zákl. přenesená",J80,0)</f>
        <v>0</v>
      </c>
      <c r="BH80" s="105">
        <f>IF(N80="sníž. přenesená",J80,0)</f>
        <v>0</v>
      </c>
      <c r="BI80" s="105">
        <f>IF(N80="nulová",J80,0)</f>
        <v>0</v>
      </c>
      <c r="BJ80" s="10" t="s">
        <v>78</v>
      </c>
      <c r="BK80" s="105">
        <f>ROUND(I80*H80,2)</f>
        <v>92000</v>
      </c>
      <c r="BL80" s="10" t="s">
        <v>78</v>
      </c>
      <c r="BM80" s="104" t="s">
        <v>264</v>
      </c>
    </row>
    <row r="81" spans="2:65" s="1" customFormat="1" ht="19.5">
      <c r="B81" s="21"/>
      <c r="D81" s="106" t="s">
        <v>109</v>
      </c>
      <c r="F81" s="107" t="s">
        <v>265</v>
      </c>
      <c r="L81" s="21"/>
      <c r="M81" s="108"/>
      <c r="T81" s="42"/>
      <c r="AT81" s="10" t="s">
        <v>109</v>
      </c>
      <c r="AU81" s="10" t="s">
        <v>80</v>
      </c>
    </row>
    <row r="82" spans="2:65" s="1" customFormat="1" ht="37.9" customHeight="1">
      <c r="B82" s="21"/>
      <c r="C82" s="93" t="s">
        <v>266</v>
      </c>
      <c r="D82" s="93" t="s">
        <v>103</v>
      </c>
      <c r="E82" s="94" t="s">
        <v>267</v>
      </c>
      <c r="F82" s="95" t="s">
        <v>268</v>
      </c>
      <c r="G82" s="96" t="s">
        <v>269</v>
      </c>
      <c r="H82" s="97">
        <v>50</v>
      </c>
      <c r="I82" s="98">
        <v>327</v>
      </c>
      <c r="J82" s="98">
        <f>ROUND(I82*H82,2)</f>
        <v>16350</v>
      </c>
      <c r="K82" s="99"/>
      <c r="L82" s="21"/>
      <c r="M82" s="100" t="s">
        <v>1</v>
      </c>
      <c r="N82" s="101" t="s">
        <v>35</v>
      </c>
      <c r="O82" s="102">
        <v>0</v>
      </c>
      <c r="P82" s="102">
        <f>O82*H82</f>
        <v>0</v>
      </c>
      <c r="Q82" s="102">
        <v>0</v>
      </c>
      <c r="R82" s="102">
        <f>Q82*H82</f>
        <v>0</v>
      </c>
      <c r="S82" s="102">
        <v>0</v>
      </c>
      <c r="T82" s="103">
        <f>S82*H82</f>
        <v>0</v>
      </c>
      <c r="AR82" s="104" t="s">
        <v>78</v>
      </c>
      <c r="AT82" s="104" t="s">
        <v>103</v>
      </c>
      <c r="AU82" s="104" t="s">
        <v>80</v>
      </c>
      <c r="AY82" s="10" t="s">
        <v>100</v>
      </c>
      <c r="BE82" s="105">
        <f>IF(N82="základní",J82,0)</f>
        <v>16350</v>
      </c>
      <c r="BF82" s="105">
        <f>IF(N82="snížená",J82,0)</f>
        <v>0</v>
      </c>
      <c r="BG82" s="105">
        <f>IF(N82="zákl. přenesená",J82,0)</f>
        <v>0</v>
      </c>
      <c r="BH82" s="105">
        <f>IF(N82="sníž. přenesená",J82,0)</f>
        <v>0</v>
      </c>
      <c r="BI82" s="105">
        <f>IF(N82="nulová",J82,0)</f>
        <v>0</v>
      </c>
      <c r="BJ82" s="10" t="s">
        <v>78</v>
      </c>
      <c r="BK82" s="105">
        <f>ROUND(I82*H82,2)</f>
        <v>16350</v>
      </c>
      <c r="BL82" s="10" t="s">
        <v>78</v>
      </c>
      <c r="BM82" s="104" t="s">
        <v>270</v>
      </c>
    </row>
    <row r="83" spans="2:65" s="1" customFormat="1" ht="48.75">
      <c r="B83" s="21"/>
      <c r="D83" s="106" t="s">
        <v>109</v>
      </c>
      <c r="F83" s="107" t="s">
        <v>271</v>
      </c>
      <c r="L83" s="21"/>
      <c r="M83" s="108"/>
      <c r="T83" s="42"/>
      <c r="AT83" s="10" t="s">
        <v>109</v>
      </c>
      <c r="AU83" s="10" t="s">
        <v>80</v>
      </c>
    </row>
    <row r="84" spans="2:65" s="1" customFormat="1" ht="37.9" customHeight="1">
      <c r="B84" s="21"/>
      <c r="C84" s="93" t="s">
        <v>272</v>
      </c>
      <c r="D84" s="93" t="s">
        <v>103</v>
      </c>
      <c r="E84" s="94" t="s">
        <v>273</v>
      </c>
      <c r="F84" s="95" t="s">
        <v>274</v>
      </c>
      <c r="G84" s="96" t="s">
        <v>269</v>
      </c>
      <c r="H84" s="97">
        <v>50</v>
      </c>
      <c r="I84" s="98">
        <v>689</v>
      </c>
      <c r="J84" s="98">
        <f>ROUND(I84*H84,2)</f>
        <v>34450</v>
      </c>
      <c r="K84" s="99"/>
      <c r="L84" s="21"/>
      <c r="M84" s="100" t="s">
        <v>1</v>
      </c>
      <c r="N84" s="101" t="s">
        <v>35</v>
      </c>
      <c r="O84" s="102">
        <v>0</v>
      </c>
      <c r="P84" s="102">
        <f>O84*H84</f>
        <v>0</v>
      </c>
      <c r="Q84" s="102">
        <v>0</v>
      </c>
      <c r="R84" s="102">
        <f>Q84*H84</f>
        <v>0</v>
      </c>
      <c r="S84" s="102">
        <v>0</v>
      </c>
      <c r="T84" s="103">
        <f>S84*H84</f>
        <v>0</v>
      </c>
      <c r="AR84" s="104" t="s">
        <v>78</v>
      </c>
      <c r="AT84" s="104" t="s">
        <v>103</v>
      </c>
      <c r="AU84" s="104" t="s">
        <v>80</v>
      </c>
      <c r="AY84" s="10" t="s">
        <v>100</v>
      </c>
      <c r="BE84" s="105">
        <f>IF(N84="základní",J84,0)</f>
        <v>34450</v>
      </c>
      <c r="BF84" s="105">
        <f>IF(N84="snížená",J84,0)</f>
        <v>0</v>
      </c>
      <c r="BG84" s="105">
        <f>IF(N84="zákl. přenesená",J84,0)</f>
        <v>0</v>
      </c>
      <c r="BH84" s="105">
        <f>IF(N84="sníž. přenesená",J84,0)</f>
        <v>0</v>
      </c>
      <c r="BI84" s="105">
        <f>IF(N84="nulová",J84,0)</f>
        <v>0</v>
      </c>
      <c r="BJ84" s="10" t="s">
        <v>78</v>
      </c>
      <c r="BK84" s="105">
        <f>ROUND(I84*H84,2)</f>
        <v>34450</v>
      </c>
      <c r="BL84" s="10" t="s">
        <v>78</v>
      </c>
      <c r="BM84" s="104" t="s">
        <v>275</v>
      </c>
    </row>
    <row r="85" spans="2:65" s="1" customFormat="1" ht="48.75">
      <c r="B85" s="21"/>
      <c r="D85" s="106" t="s">
        <v>109</v>
      </c>
      <c r="F85" s="107" t="s">
        <v>276</v>
      </c>
      <c r="L85" s="21"/>
      <c r="M85" s="108"/>
      <c r="T85" s="42"/>
      <c r="AT85" s="10" t="s">
        <v>109</v>
      </c>
      <c r="AU85" s="10" t="s">
        <v>80</v>
      </c>
    </row>
    <row r="86" spans="2:65" s="1" customFormat="1" ht="24.2" customHeight="1">
      <c r="B86" s="21"/>
      <c r="C86" s="109" t="s">
        <v>277</v>
      </c>
      <c r="D86" s="109" t="s">
        <v>112</v>
      </c>
      <c r="E86" s="110" t="s">
        <v>278</v>
      </c>
      <c r="F86" s="111" t="s">
        <v>279</v>
      </c>
      <c r="G86" s="112" t="s">
        <v>115</v>
      </c>
      <c r="H86" s="113">
        <v>200</v>
      </c>
      <c r="I86" s="114">
        <v>18.8</v>
      </c>
      <c r="J86" s="114">
        <f>ROUND(I86*H86,2)</f>
        <v>3760</v>
      </c>
      <c r="K86" s="115"/>
      <c r="L86" s="116"/>
      <c r="M86" s="117" t="s">
        <v>1</v>
      </c>
      <c r="N86" s="118" t="s">
        <v>35</v>
      </c>
      <c r="O86" s="102">
        <v>0</v>
      </c>
      <c r="P86" s="102">
        <f>O86*H86</f>
        <v>0</v>
      </c>
      <c r="Q86" s="102">
        <v>0</v>
      </c>
      <c r="R86" s="102">
        <f>Q86*H86</f>
        <v>0</v>
      </c>
      <c r="S86" s="102">
        <v>0</v>
      </c>
      <c r="T86" s="103">
        <f>S86*H86</f>
        <v>0</v>
      </c>
      <c r="AR86" s="104" t="s">
        <v>80</v>
      </c>
      <c r="AT86" s="104" t="s">
        <v>112</v>
      </c>
      <c r="AU86" s="104" t="s">
        <v>80</v>
      </c>
      <c r="AY86" s="10" t="s">
        <v>100</v>
      </c>
      <c r="BE86" s="105">
        <f>IF(N86="základní",J86,0)</f>
        <v>3760</v>
      </c>
      <c r="BF86" s="105">
        <f>IF(N86="snížená",J86,0)</f>
        <v>0</v>
      </c>
      <c r="BG86" s="105">
        <f>IF(N86="zákl. přenesená",J86,0)</f>
        <v>0</v>
      </c>
      <c r="BH86" s="105">
        <f>IF(N86="sníž. přenesená",J86,0)</f>
        <v>0</v>
      </c>
      <c r="BI86" s="105">
        <f>IF(N86="nulová",J86,0)</f>
        <v>0</v>
      </c>
      <c r="BJ86" s="10" t="s">
        <v>78</v>
      </c>
      <c r="BK86" s="105">
        <f>ROUND(I86*H86,2)</f>
        <v>3760</v>
      </c>
      <c r="BL86" s="10" t="s">
        <v>78</v>
      </c>
      <c r="BM86" s="104" t="s">
        <v>280</v>
      </c>
    </row>
    <row r="87" spans="2:65" s="1" customFormat="1" ht="19.5">
      <c r="B87" s="21"/>
      <c r="D87" s="106" t="s">
        <v>109</v>
      </c>
      <c r="F87" s="107" t="s">
        <v>279</v>
      </c>
      <c r="L87" s="21"/>
      <c r="M87" s="108"/>
      <c r="T87" s="42"/>
      <c r="AT87" s="10" t="s">
        <v>109</v>
      </c>
      <c r="AU87" s="10" t="s">
        <v>80</v>
      </c>
    </row>
    <row r="88" spans="2:65" s="1" customFormat="1" ht="24.2" customHeight="1">
      <c r="B88" s="21"/>
      <c r="C88" s="109" t="s">
        <v>281</v>
      </c>
      <c r="D88" s="109" t="s">
        <v>112</v>
      </c>
      <c r="E88" s="110" t="s">
        <v>282</v>
      </c>
      <c r="F88" s="111" t="s">
        <v>283</v>
      </c>
      <c r="G88" s="112" t="s">
        <v>115</v>
      </c>
      <c r="H88" s="113">
        <v>200</v>
      </c>
      <c r="I88" s="114">
        <v>22.9</v>
      </c>
      <c r="J88" s="114">
        <f>ROUND(I88*H88,2)</f>
        <v>4580</v>
      </c>
      <c r="K88" s="115"/>
      <c r="L88" s="116"/>
      <c r="M88" s="117" t="s">
        <v>1</v>
      </c>
      <c r="N88" s="118" t="s">
        <v>35</v>
      </c>
      <c r="O88" s="102">
        <v>0</v>
      </c>
      <c r="P88" s="102">
        <f>O88*H88</f>
        <v>0</v>
      </c>
      <c r="Q88" s="102">
        <v>0</v>
      </c>
      <c r="R88" s="102">
        <f>Q88*H88</f>
        <v>0</v>
      </c>
      <c r="S88" s="102">
        <v>0</v>
      </c>
      <c r="T88" s="103">
        <f>S88*H88</f>
        <v>0</v>
      </c>
      <c r="AR88" s="104" t="s">
        <v>80</v>
      </c>
      <c r="AT88" s="104" t="s">
        <v>112</v>
      </c>
      <c r="AU88" s="104" t="s">
        <v>80</v>
      </c>
      <c r="AY88" s="10" t="s">
        <v>100</v>
      </c>
      <c r="BE88" s="105">
        <f>IF(N88="základní",J88,0)</f>
        <v>4580</v>
      </c>
      <c r="BF88" s="105">
        <f>IF(N88="snížená",J88,0)</f>
        <v>0</v>
      </c>
      <c r="BG88" s="105">
        <f>IF(N88="zákl. přenesená",J88,0)</f>
        <v>0</v>
      </c>
      <c r="BH88" s="105">
        <f>IF(N88="sníž. přenesená",J88,0)</f>
        <v>0</v>
      </c>
      <c r="BI88" s="105">
        <f>IF(N88="nulová",J88,0)</f>
        <v>0</v>
      </c>
      <c r="BJ88" s="10" t="s">
        <v>78</v>
      </c>
      <c r="BK88" s="105">
        <f>ROUND(I88*H88,2)</f>
        <v>4580</v>
      </c>
      <c r="BL88" s="10" t="s">
        <v>78</v>
      </c>
      <c r="BM88" s="104" t="s">
        <v>284</v>
      </c>
    </row>
    <row r="89" spans="2:65" s="1" customFormat="1" ht="19.5">
      <c r="B89" s="21"/>
      <c r="D89" s="106" t="s">
        <v>109</v>
      </c>
      <c r="F89" s="107" t="s">
        <v>283</v>
      </c>
      <c r="L89" s="21"/>
      <c r="M89" s="108"/>
      <c r="T89" s="42"/>
      <c r="AT89" s="10" t="s">
        <v>109</v>
      </c>
      <c r="AU89" s="10" t="s">
        <v>80</v>
      </c>
    </row>
    <row r="90" spans="2:65" s="1" customFormat="1" ht="37.9" customHeight="1">
      <c r="B90" s="21"/>
      <c r="C90" s="93" t="s">
        <v>285</v>
      </c>
      <c r="D90" s="93" t="s">
        <v>103</v>
      </c>
      <c r="E90" s="94" t="s">
        <v>286</v>
      </c>
      <c r="F90" s="95" t="s">
        <v>287</v>
      </c>
      <c r="G90" s="96" t="s">
        <v>115</v>
      </c>
      <c r="H90" s="97">
        <v>400</v>
      </c>
      <c r="I90" s="98">
        <v>72.099999999999994</v>
      </c>
      <c r="J90" s="98">
        <f>ROUND(I90*H90,2)</f>
        <v>28840</v>
      </c>
      <c r="K90" s="99"/>
      <c r="L90" s="21"/>
      <c r="M90" s="100" t="s">
        <v>1</v>
      </c>
      <c r="N90" s="101" t="s">
        <v>35</v>
      </c>
      <c r="O90" s="102">
        <v>0</v>
      </c>
      <c r="P90" s="102">
        <f>O90*H90</f>
        <v>0</v>
      </c>
      <c r="Q90" s="102">
        <v>0</v>
      </c>
      <c r="R90" s="102">
        <f>Q90*H90</f>
        <v>0</v>
      </c>
      <c r="S90" s="102">
        <v>0</v>
      </c>
      <c r="T90" s="103">
        <f>S90*H90</f>
        <v>0</v>
      </c>
      <c r="AR90" s="104" t="s">
        <v>78</v>
      </c>
      <c r="AT90" s="104" t="s">
        <v>103</v>
      </c>
      <c r="AU90" s="104" t="s">
        <v>80</v>
      </c>
      <c r="AY90" s="10" t="s">
        <v>100</v>
      </c>
      <c r="BE90" s="105">
        <f>IF(N90="základní",J90,0)</f>
        <v>28840</v>
      </c>
      <c r="BF90" s="105">
        <f>IF(N90="snížená",J90,0)</f>
        <v>0</v>
      </c>
      <c r="BG90" s="105">
        <f>IF(N90="zákl. přenesená",J90,0)</f>
        <v>0</v>
      </c>
      <c r="BH90" s="105">
        <f>IF(N90="sníž. přenesená",J90,0)</f>
        <v>0</v>
      </c>
      <c r="BI90" s="105">
        <f>IF(N90="nulová",J90,0)</f>
        <v>0</v>
      </c>
      <c r="BJ90" s="10" t="s">
        <v>78</v>
      </c>
      <c r="BK90" s="105">
        <f>ROUND(I90*H90,2)</f>
        <v>28840</v>
      </c>
      <c r="BL90" s="10" t="s">
        <v>78</v>
      </c>
      <c r="BM90" s="104" t="s">
        <v>288</v>
      </c>
    </row>
    <row r="91" spans="2:65" s="1" customFormat="1" ht="39">
      <c r="B91" s="21"/>
      <c r="D91" s="106" t="s">
        <v>109</v>
      </c>
      <c r="F91" s="107" t="s">
        <v>289</v>
      </c>
      <c r="L91" s="21"/>
      <c r="M91" s="108"/>
      <c r="T91" s="42"/>
      <c r="AT91" s="10" t="s">
        <v>109</v>
      </c>
      <c r="AU91" s="10" t="s">
        <v>80</v>
      </c>
    </row>
    <row r="92" spans="2:65" s="1" customFormat="1" ht="37.9" customHeight="1">
      <c r="B92" s="21"/>
      <c r="C92" s="109" t="s">
        <v>290</v>
      </c>
      <c r="D92" s="109" t="s">
        <v>112</v>
      </c>
      <c r="E92" s="110" t="s">
        <v>291</v>
      </c>
      <c r="F92" s="111" t="s">
        <v>292</v>
      </c>
      <c r="G92" s="112" t="s">
        <v>115</v>
      </c>
      <c r="H92" s="113">
        <v>1000</v>
      </c>
      <c r="I92" s="114">
        <v>11.5</v>
      </c>
      <c r="J92" s="114">
        <f>ROUND(I92*H92,2)</f>
        <v>11500</v>
      </c>
      <c r="K92" s="115"/>
      <c r="L92" s="116"/>
      <c r="M92" s="117" t="s">
        <v>1</v>
      </c>
      <c r="N92" s="118" t="s">
        <v>35</v>
      </c>
      <c r="O92" s="102">
        <v>0</v>
      </c>
      <c r="P92" s="102">
        <f>O92*H92</f>
        <v>0</v>
      </c>
      <c r="Q92" s="102">
        <v>0</v>
      </c>
      <c r="R92" s="102">
        <f>Q92*H92</f>
        <v>0</v>
      </c>
      <c r="S92" s="102">
        <v>0</v>
      </c>
      <c r="T92" s="103">
        <f>S92*H92</f>
        <v>0</v>
      </c>
      <c r="AR92" s="104" t="s">
        <v>116</v>
      </c>
      <c r="AT92" s="104" t="s">
        <v>112</v>
      </c>
      <c r="AU92" s="104" t="s">
        <v>80</v>
      </c>
      <c r="AY92" s="10" t="s">
        <v>100</v>
      </c>
      <c r="BE92" s="105">
        <f>IF(N92="základní",J92,0)</f>
        <v>11500</v>
      </c>
      <c r="BF92" s="105">
        <f>IF(N92="snížená",J92,0)</f>
        <v>0</v>
      </c>
      <c r="BG92" s="105">
        <f>IF(N92="zákl. přenesená",J92,0)</f>
        <v>0</v>
      </c>
      <c r="BH92" s="105">
        <f>IF(N92="sníž. přenesená",J92,0)</f>
        <v>0</v>
      </c>
      <c r="BI92" s="105">
        <f>IF(N92="nulová",J92,0)</f>
        <v>0</v>
      </c>
      <c r="BJ92" s="10" t="s">
        <v>78</v>
      </c>
      <c r="BK92" s="105">
        <f>ROUND(I92*H92,2)</f>
        <v>11500</v>
      </c>
      <c r="BL92" s="10" t="s">
        <v>107</v>
      </c>
      <c r="BM92" s="104" t="s">
        <v>293</v>
      </c>
    </row>
    <row r="93" spans="2:65" s="1" customFormat="1" ht="19.5">
      <c r="B93" s="21"/>
      <c r="D93" s="106" t="s">
        <v>109</v>
      </c>
      <c r="F93" s="107" t="s">
        <v>292</v>
      </c>
      <c r="L93" s="21"/>
      <c r="M93" s="108"/>
      <c r="T93" s="42"/>
      <c r="AT93" s="10" t="s">
        <v>109</v>
      </c>
      <c r="AU93" s="10" t="s">
        <v>80</v>
      </c>
    </row>
    <row r="94" spans="2:65" s="1" customFormat="1" ht="37.9" customHeight="1">
      <c r="B94" s="21"/>
      <c r="C94" s="109" t="s">
        <v>294</v>
      </c>
      <c r="D94" s="109" t="s">
        <v>112</v>
      </c>
      <c r="E94" s="110" t="s">
        <v>295</v>
      </c>
      <c r="F94" s="111" t="s">
        <v>296</v>
      </c>
      <c r="G94" s="112" t="s">
        <v>115</v>
      </c>
      <c r="H94" s="113">
        <v>1000</v>
      </c>
      <c r="I94" s="114">
        <v>4.4000000000000004</v>
      </c>
      <c r="J94" s="114">
        <f>ROUND(I94*H94,2)</f>
        <v>4400</v>
      </c>
      <c r="K94" s="115"/>
      <c r="L94" s="116"/>
      <c r="M94" s="117" t="s">
        <v>1</v>
      </c>
      <c r="N94" s="118" t="s">
        <v>35</v>
      </c>
      <c r="O94" s="102">
        <v>0</v>
      </c>
      <c r="P94" s="102">
        <f>O94*H94</f>
        <v>0</v>
      </c>
      <c r="Q94" s="102">
        <v>0</v>
      </c>
      <c r="R94" s="102">
        <f>Q94*H94</f>
        <v>0</v>
      </c>
      <c r="S94" s="102">
        <v>0</v>
      </c>
      <c r="T94" s="103">
        <f>S94*H94</f>
        <v>0</v>
      </c>
      <c r="AR94" s="104" t="s">
        <v>116</v>
      </c>
      <c r="AT94" s="104" t="s">
        <v>112</v>
      </c>
      <c r="AU94" s="104" t="s">
        <v>80</v>
      </c>
      <c r="AY94" s="10" t="s">
        <v>100</v>
      </c>
      <c r="BE94" s="105">
        <f>IF(N94="základní",J94,0)</f>
        <v>4400</v>
      </c>
      <c r="BF94" s="105">
        <f>IF(N94="snížená",J94,0)</f>
        <v>0</v>
      </c>
      <c r="BG94" s="105">
        <f>IF(N94="zákl. přenesená",J94,0)</f>
        <v>0</v>
      </c>
      <c r="BH94" s="105">
        <f>IF(N94="sníž. přenesená",J94,0)</f>
        <v>0</v>
      </c>
      <c r="BI94" s="105">
        <f>IF(N94="nulová",J94,0)</f>
        <v>0</v>
      </c>
      <c r="BJ94" s="10" t="s">
        <v>78</v>
      </c>
      <c r="BK94" s="105">
        <f>ROUND(I94*H94,2)</f>
        <v>4400</v>
      </c>
      <c r="BL94" s="10" t="s">
        <v>107</v>
      </c>
      <c r="BM94" s="104" t="s">
        <v>297</v>
      </c>
    </row>
    <row r="95" spans="2:65" s="1" customFormat="1" ht="19.5">
      <c r="B95" s="21"/>
      <c r="D95" s="106" t="s">
        <v>109</v>
      </c>
      <c r="F95" s="107" t="s">
        <v>296</v>
      </c>
      <c r="L95" s="21"/>
      <c r="M95" s="108"/>
      <c r="T95" s="42"/>
      <c r="AT95" s="10" t="s">
        <v>109</v>
      </c>
      <c r="AU95" s="10" t="s">
        <v>80</v>
      </c>
    </row>
    <row r="96" spans="2:65" s="1" customFormat="1" ht="24.2" customHeight="1">
      <c r="B96" s="21"/>
      <c r="C96" s="93" t="s">
        <v>298</v>
      </c>
      <c r="D96" s="93" t="s">
        <v>103</v>
      </c>
      <c r="E96" s="94" t="s">
        <v>299</v>
      </c>
      <c r="F96" s="95" t="s">
        <v>300</v>
      </c>
      <c r="G96" s="96" t="s">
        <v>115</v>
      </c>
      <c r="H96" s="97">
        <v>2000</v>
      </c>
      <c r="I96" s="98">
        <v>16.8</v>
      </c>
      <c r="J96" s="98">
        <f>ROUND(I96*H96,2)</f>
        <v>33600</v>
      </c>
      <c r="K96" s="99"/>
      <c r="L96" s="21"/>
      <c r="M96" s="100" t="s">
        <v>1</v>
      </c>
      <c r="N96" s="101" t="s">
        <v>35</v>
      </c>
      <c r="O96" s="102">
        <v>0</v>
      </c>
      <c r="P96" s="102">
        <f>O96*H96</f>
        <v>0</v>
      </c>
      <c r="Q96" s="102">
        <v>0</v>
      </c>
      <c r="R96" s="102">
        <f>Q96*H96</f>
        <v>0</v>
      </c>
      <c r="S96" s="102">
        <v>0</v>
      </c>
      <c r="T96" s="103">
        <f>S96*H96</f>
        <v>0</v>
      </c>
      <c r="AR96" s="104" t="s">
        <v>107</v>
      </c>
      <c r="AT96" s="104" t="s">
        <v>103</v>
      </c>
      <c r="AU96" s="104" t="s">
        <v>80</v>
      </c>
      <c r="AY96" s="10" t="s">
        <v>100</v>
      </c>
      <c r="BE96" s="105">
        <f>IF(N96="základní",J96,0)</f>
        <v>33600</v>
      </c>
      <c r="BF96" s="105">
        <f>IF(N96="snížená",J96,0)</f>
        <v>0</v>
      </c>
      <c r="BG96" s="105">
        <f>IF(N96="zákl. přenesená",J96,0)</f>
        <v>0</v>
      </c>
      <c r="BH96" s="105">
        <f>IF(N96="sníž. přenesená",J96,0)</f>
        <v>0</v>
      </c>
      <c r="BI96" s="105">
        <f>IF(N96="nulová",J96,0)</f>
        <v>0</v>
      </c>
      <c r="BJ96" s="10" t="s">
        <v>78</v>
      </c>
      <c r="BK96" s="105">
        <f>ROUND(I96*H96,2)</f>
        <v>33600</v>
      </c>
      <c r="BL96" s="10" t="s">
        <v>107</v>
      </c>
      <c r="BM96" s="104" t="s">
        <v>301</v>
      </c>
    </row>
    <row r="97" spans="2:65" s="1" customFormat="1">
      <c r="B97" s="21"/>
      <c r="D97" s="106" t="s">
        <v>109</v>
      </c>
      <c r="F97" s="107" t="s">
        <v>300</v>
      </c>
      <c r="L97" s="21"/>
      <c r="M97" s="108"/>
      <c r="T97" s="42"/>
      <c r="AT97" s="10" t="s">
        <v>109</v>
      </c>
      <c r="AU97" s="10" t="s">
        <v>80</v>
      </c>
    </row>
    <row r="98" spans="2:65" s="1" customFormat="1" ht="24.2" customHeight="1">
      <c r="B98" s="21"/>
      <c r="C98" s="93" t="s">
        <v>302</v>
      </c>
      <c r="D98" s="93" t="s">
        <v>103</v>
      </c>
      <c r="E98" s="94" t="s">
        <v>303</v>
      </c>
      <c r="F98" s="95" t="s">
        <v>304</v>
      </c>
      <c r="G98" s="96" t="s">
        <v>269</v>
      </c>
      <c r="H98" s="97">
        <v>2</v>
      </c>
      <c r="I98" s="98">
        <v>3780</v>
      </c>
      <c r="J98" s="98">
        <f>ROUND(I98*H98,2)</f>
        <v>7560</v>
      </c>
      <c r="K98" s="99"/>
      <c r="L98" s="21"/>
      <c r="M98" s="100" t="s">
        <v>1</v>
      </c>
      <c r="N98" s="101" t="s">
        <v>35</v>
      </c>
      <c r="O98" s="102">
        <v>0</v>
      </c>
      <c r="P98" s="102">
        <f>O98*H98</f>
        <v>0</v>
      </c>
      <c r="Q98" s="102">
        <v>0</v>
      </c>
      <c r="R98" s="102">
        <f>Q98*H98</f>
        <v>0</v>
      </c>
      <c r="S98" s="102">
        <v>0</v>
      </c>
      <c r="T98" s="103">
        <f>S98*H98</f>
        <v>0</v>
      </c>
      <c r="AR98" s="104" t="s">
        <v>107</v>
      </c>
      <c r="AT98" s="104" t="s">
        <v>103</v>
      </c>
      <c r="AU98" s="104" t="s">
        <v>80</v>
      </c>
      <c r="AY98" s="10" t="s">
        <v>100</v>
      </c>
      <c r="BE98" s="105">
        <f>IF(N98="základní",J98,0)</f>
        <v>7560</v>
      </c>
      <c r="BF98" s="105">
        <f>IF(N98="snížená",J98,0)</f>
        <v>0</v>
      </c>
      <c r="BG98" s="105">
        <f>IF(N98="zákl. přenesená",J98,0)</f>
        <v>0</v>
      </c>
      <c r="BH98" s="105">
        <f>IF(N98="sníž. přenesená",J98,0)</f>
        <v>0</v>
      </c>
      <c r="BI98" s="105">
        <f>IF(N98="nulová",J98,0)</f>
        <v>0</v>
      </c>
      <c r="BJ98" s="10" t="s">
        <v>78</v>
      </c>
      <c r="BK98" s="105">
        <f>ROUND(I98*H98,2)</f>
        <v>7560</v>
      </c>
      <c r="BL98" s="10" t="s">
        <v>107</v>
      </c>
      <c r="BM98" s="104" t="s">
        <v>305</v>
      </c>
    </row>
    <row r="99" spans="2:65" s="1" customFormat="1" ht="19.5">
      <c r="B99" s="21"/>
      <c r="D99" s="106" t="s">
        <v>109</v>
      </c>
      <c r="F99" s="107" t="s">
        <v>304</v>
      </c>
      <c r="L99" s="21"/>
      <c r="M99" s="108"/>
      <c r="T99" s="42"/>
      <c r="AT99" s="10" t="s">
        <v>109</v>
      </c>
      <c r="AU99" s="10" t="s">
        <v>80</v>
      </c>
    </row>
    <row r="100" spans="2:65" s="1" customFormat="1" ht="24.2" customHeight="1">
      <c r="B100" s="21"/>
      <c r="C100" s="93" t="s">
        <v>306</v>
      </c>
      <c r="D100" s="93" t="s">
        <v>103</v>
      </c>
      <c r="E100" s="94" t="s">
        <v>307</v>
      </c>
      <c r="F100" s="95" t="s">
        <v>308</v>
      </c>
      <c r="G100" s="96" t="s">
        <v>269</v>
      </c>
      <c r="H100" s="97">
        <v>2</v>
      </c>
      <c r="I100" s="98">
        <v>4640</v>
      </c>
      <c r="J100" s="98">
        <f>ROUND(I100*H100,2)</f>
        <v>9280</v>
      </c>
      <c r="K100" s="99"/>
      <c r="L100" s="21"/>
      <c r="M100" s="100" t="s">
        <v>1</v>
      </c>
      <c r="N100" s="101" t="s">
        <v>35</v>
      </c>
      <c r="O100" s="102">
        <v>0</v>
      </c>
      <c r="P100" s="102">
        <f>O100*H100</f>
        <v>0</v>
      </c>
      <c r="Q100" s="102">
        <v>0</v>
      </c>
      <c r="R100" s="102">
        <f>Q100*H100</f>
        <v>0</v>
      </c>
      <c r="S100" s="102">
        <v>0</v>
      </c>
      <c r="T100" s="103">
        <f>S100*H100</f>
        <v>0</v>
      </c>
      <c r="AR100" s="104" t="s">
        <v>107</v>
      </c>
      <c r="AT100" s="104" t="s">
        <v>103</v>
      </c>
      <c r="AU100" s="104" t="s">
        <v>80</v>
      </c>
      <c r="AY100" s="10" t="s">
        <v>100</v>
      </c>
      <c r="BE100" s="105">
        <f>IF(N100="základní",J100,0)</f>
        <v>9280</v>
      </c>
      <c r="BF100" s="105">
        <f>IF(N100="snížená",J100,0)</f>
        <v>0</v>
      </c>
      <c r="BG100" s="105">
        <f>IF(N100="zákl. přenesená",J100,0)</f>
        <v>0</v>
      </c>
      <c r="BH100" s="105">
        <f>IF(N100="sníž. přenesená",J100,0)</f>
        <v>0</v>
      </c>
      <c r="BI100" s="105">
        <f>IF(N100="nulová",J100,0)</f>
        <v>0</v>
      </c>
      <c r="BJ100" s="10" t="s">
        <v>78</v>
      </c>
      <c r="BK100" s="105">
        <f>ROUND(I100*H100,2)</f>
        <v>9280</v>
      </c>
      <c r="BL100" s="10" t="s">
        <v>107</v>
      </c>
      <c r="BM100" s="104" t="s">
        <v>309</v>
      </c>
    </row>
    <row r="101" spans="2:65" s="1" customFormat="1" ht="19.5">
      <c r="B101" s="21"/>
      <c r="D101" s="106" t="s">
        <v>109</v>
      </c>
      <c r="F101" s="107" t="s">
        <v>308</v>
      </c>
      <c r="L101" s="21"/>
      <c r="M101" s="108"/>
      <c r="T101" s="42"/>
      <c r="AT101" s="10" t="s">
        <v>109</v>
      </c>
      <c r="AU101" s="10" t="s">
        <v>80</v>
      </c>
    </row>
    <row r="102" spans="2:65" s="1" customFormat="1" ht="24.2" customHeight="1">
      <c r="B102" s="21"/>
      <c r="C102" s="93" t="s">
        <v>310</v>
      </c>
      <c r="D102" s="93" t="s">
        <v>103</v>
      </c>
      <c r="E102" s="94" t="s">
        <v>311</v>
      </c>
      <c r="F102" s="95" t="s">
        <v>312</v>
      </c>
      <c r="G102" s="96" t="s">
        <v>269</v>
      </c>
      <c r="H102" s="97">
        <v>2</v>
      </c>
      <c r="I102" s="98">
        <v>5600</v>
      </c>
      <c r="J102" s="98">
        <f>ROUND(I102*H102,2)</f>
        <v>11200</v>
      </c>
      <c r="K102" s="99"/>
      <c r="L102" s="21"/>
      <c r="M102" s="100" t="s">
        <v>1</v>
      </c>
      <c r="N102" s="101" t="s">
        <v>35</v>
      </c>
      <c r="O102" s="102">
        <v>0</v>
      </c>
      <c r="P102" s="102">
        <f>O102*H102</f>
        <v>0</v>
      </c>
      <c r="Q102" s="102">
        <v>0</v>
      </c>
      <c r="R102" s="102">
        <f>Q102*H102</f>
        <v>0</v>
      </c>
      <c r="S102" s="102">
        <v>0</v>
      </c>
      <c r="T102" s="103">
        <f>S102*H102</f>
        <v>0</v>
      </c>
      <c r="AR102" s="104" t="s">
        <v>107</v>
      </c>
      <c r="AT102" s="104" t="s">
        <v>103</v>
      </c>
      <c r="AU102" s="104" t="s">
        <v>80</v>
      </c>
      <c r="AY102" s="10" t="s">
        <v>100</v>
      </c>
      <c r="BE102" s="105">
        <f>IF(N102="základní",J102,0)</f>
        <v>11200</v>
      </c>
      <c r="BF102" s="105">
        <f>IF(N102="snížená",J102,0)</f>
        <v>0</v>
      </c>
      <c r="BG102" s="105">
        <f>IF(N102="zákl. přenesená",J102,0)</f>
        <v>0</v>
      </c>
      <c r="BH102" s="105">
        <f>IF(N102="sníž. přenesená",J102,0)</f>
        <v>0</v>
      </c>
      <c r="BI102" s="105">
        <f>IF(N102="nulová",J102,0)</f>
        <v>0</v>
      </c>
      <c r="BJ102" s="10" t="s">
        <v>78</v>
      </c>
      <c r="BK102" s="105">
        <f>ROUND(I102*H102,2)</f>
        <v>11200</v>
      </c>
      <c r="BL102" s="10" t="s">
        <v>107</v>
      </c>
      <c r="BM102" s="104" t="s">
        <v>313</v>
      </c>
    </row>
    <row r="103" spans="2:65" s="1" customFormat="1" ht="19.5">
      <c r="B103" s="21"/>
      <c r="D103" s="106" t="s">
        <v>109</v>
      </c>
      <c r="F103" s="107" t="s">
        <v>312</v>
      </c>
      <c r="L103" s="21"/>
      <c r="M103" s="108"/>
      <c r="T103" s="42"/>
      <c r="AT103" s="10" t="s">
        <v>109</v>
      </c>
      <c r="AU103" s="10" t="s">
        <v>80</v>
      </c>
    </row>
    <row r="104" spans="2:65" s="1" customFormat="1" ht="24.2" customHeight="1">
      <c r="B104" s="21"/>
      <c r="C104" s="93" t="s">
        <v>314</v>
      </c>
      <c r="D104" s="93" t="s">
        <v>103</v>
      </c>
      <c r="E104" s="94" t="s">
        <v>315</v>
      </c>
      <c r="F104" s="95" t="s">
        <v>316</v>
      </c>
      <c r="G104" s="96" t="s">
        <v>269</v>
      </c>
      <c r="H104" s="97">
        <v>2</v>
      </c>
      <c r="I104" s="98">
        <v>6510</v>
      </c>
      <c r="J104" s="98">
        <f>ROUND(I104*H104,2)</f>
        <v>13020</v>
      </c>
      <c r="K104" s="99"/>
      <c r="L104" s="21"/>
      <c r="M104" s="100" t="s">
        <v>1</v>
      </c>
      <c r="N104" s="101" t="s">
        <v>35</v>
      </c>
      <c r="O104" s="102">
        <v>0</v>
      </c>
      <c r="P104" s="102">
        <f>O104*H104</f>
        <v>0</v>
      </c>
      <c r="Q104" s="102">
        <v>0</v>
      </c>
      <c r="R104" s="102">
        <f>Q104*H104</f>
        <v>0</v>
      </c>
      <c r="S104" s="102">
        <v>0</v>
      </c>
      <c r="T104" s="103">
        <f>S104*H104</f>
        <v>0</v>
      </c>
      <c r="AR104" s="104" t="s">
        <v>107</v>
      </c>
      <c r="AT104" s="104" t="s">
        <v>103</v>
      </c>
      <c r="AU104" s="104" t="s">
        <v>80</v>
      </c>
      <c r="AY104" s="10" t="s">
        <v>100</v>
      </c>
      <c r="BE104" s="105">
        <f>IF(N104="základní",J104,0)</f>
        <v>13020</v>
      </c>
      <c r="BF104" s="105">
        <f>IF(N104="snížená",J104,0)</f>
        <v>0</v>
      </c>
      <c r="BG104" s="105">
        <f>IF(N104="zákl. přenesená",J104,0)</f>
        <v>0</v>
      </c>
      <c r="BH104" s="105">
        <f>IF(N104="sníž. přenesená",J104,0)</f>
        <v>0</v>
      </c>
      <c r="BI104" s="105">
        <f>IF(N104="nulová",J104,0)</f>
        <v>0</v>
      </c>
      <c r="BJ104" s="10" t="s">
        <v>78</v>
      </c>
      <c r="BK104" s="105">
        <f>ROUND(I104*H104,2)</f>
        <v>13020</v>
      </c>
      <c r="BL104" s="10" t="s">
        <v>107</v>
      </c>
      <c r="BM104" s="104" t="s">
        <v>317</v>
      </c>
    </row>
    <row r="105" spans="2:65" s="1" customFormat="1" ht="19.5">
      <c r="B105" s="21"/>
      <c r="D105" s="106" t="s">
        <v>109</v>
      </c>
      <c r="F105" s="107" t="s">
        <v>316</v>
      </c>
      <c r="L105" s="21"/>
      <c r="M105" s="108"/>
      <c r="T105" s="42"/>
      <c r="AT105" s="10" t="s">
        <v>109</v>
      </c>
      <c r="AU105" s="10" t="s">
        <v>80</v>
      </c>
    </row>
    <row r="106" spans="2:65" s="1" customFormat="1" ht="24.2" customHeight="1">
      <c r="B106" s="21"/>
      <c r="C106" s="93" t="s">
        <v>318</v>
      </c>
      <c r="D106" s="93" t="s">
        <v>103</v>
      </c>
      <c r="E106" s="94" t="s">
        <v>319</v>
      </c>
      <c r="F106" s="95" t="s">
        <v>320</v>
      </c>
      <c r="G106" s="96" t="s">
        <v>269</v>
      </c>
      <c r="H106" s="97">
        <v>2</v>
      </c>
      <c r="I106" s="98">
        <v>7460</v>
      </c>
      <c r="J106" s="98">
        <f>ROUND(I106*H106,2)</f>
        <v>14920</v>
      </c>
      <c r="K106" s="99"/>
      <c r="L106" s="21"/>
      <c r="M106" s="100" t="s">
        <v>1</v>
      </c>
      <c r="N106" s="101" t="s">
        <v>35</v>
      </c>
      <c r="O106" s="102">
        <v>0</v>
      </c>
      <c r="P106" s="102">
        <f>O106*H106</f>
        <v>0</v>
      </c>
      <c r="Q106" s="102">
        <v>0</v>
      </c>
      <c r="R106" s="102">
        <f>Q106*H106</f>
        <v>0</v>
      </c>
      <c r="S106" s="102">
        <v>0</v>
      </c>
      <c r="T106" s="103">
        <f>S106*H106</f>
        <v>0</v>
      </c>
      <c r="AR106" s="104" t="s">
        <v>107</v>
      </c>
      <c r="AT106" s="104" t="s">
        <v>103</v>
      </c>
      <c r="AU106" s="104" t="s">
        <v>80</v>
      </c>
      <c r="AY106" s="10" t="s">
        <v>100</v>
      </c>
      <c r="BE106" s="105">
        <f>IF(N106="základní",J106,0)</f>
        <v>14920</v>
      </c>
      <c r="BF106" s="105">
        <f>IF(N106="snížená",J106,0)</f>
        <v>0</v>
      </c>
      <c r="BG106" s="105">
        <f>IF(N106="zákl. přenesená",J106,0)</f>
        <v>0</v>
      </c>
      <c r="BH106" s="105">
        <f>IF(N106="sníž. přenesená",J106,0)</f>
        <v>0</v>
      </c>
      <c r="BI106" s="105">
        <f>IF(N106="nulová",J106,0)</f>
        <v>0</v>
      </c>
      <c r="BJ106" s="10" t="s">
        <v>78</v>
      </c>
      <c r="BK106" s="105">
        <f>ROUND(I106*H106,2)</f>
        <v>14920</v>
      </c>
      <c r="BL106" s="10" t="s">
        <v>107</v>
      </c>
      <c r="BM106" s="104" t="s">
        <v>321</v>
      </c>
    </row>
    <row r="107" spans="2:65" s="1" customFormat="1" ht="19.5">
      <c r="B107" s="21"/>
      <c r="D107" s="106" t="s">
        <v>109</v>
      </c>
      <c r="F107" s="107" t="s">
        <v>320</v>
      </c>
      <c r="L107" s="21"/>
      <c r="M107" s="108"/>
      <c r="T107" s="42"/>
      <c r="AT107" s="10" t="s">
        <v>109</v>
      </c>
      <c r="AU107" s="10" t="s">
        <v>80</v>
      </c>
    </row>
    <row r="108" spans="2:65" s="1" customFormat="1" ht="24.2" customHeight="1">
      <c r="B108" s="21"/>
      <c r="C108" s="93" t="s">
        <v>322</v>
      </c>
      <c r="D108" s="93" t="s">
        <v>103</v>
      </c>
      <c r="E108" s="94" t="s">
        <v>323</v>
      </c>
      <c r="F108" s="95" t="s">
        <v>324</v>
      </c>
      <c r="G108" s="96" t="s">
        <v>269</v>
      </c>
      <c r="H108" s="97">
        <v>2</v>
      </c>
      <c r="I108" s="98">
        <v>8240</v>
      </c>
      <c r="J108" s="98">
        <f>ROUND(I108*H108,2)</f>
        <v>16480</v>
      </c>
      <c r="K108" s="99"/>
      <c r="L108" s="21"/>
      <c r="M108" s="100" t="s">
        <v>1</v>
      </c>
      <c r="N108" s="101" t="s">
        <v>35</v>
      </c>
      <c r="O108" s="102">
        <v>0</v>
      </c>
      <c r="P108" s="102">
        <f>O108*H108</f>
        <v>0</v>
      </c>
      <c r="Q108" s="102">
        <v>0</v>
      </c>
      <c r="R108" s="102">
        <f>Q108*H108</f>
        <v>0</v>
      </c>
      <c r="S108" s="102">
        <v>0</v>
      </c>
      <c r="T108" s="103">
        <f>S108*H108</f>
        <v>0</v>
      </c>
      <c r="AR108" s="104" t="s">
        <v>107</v>
      </c>
      <c r="AT108" s="104" t="s">
        <v>103</v>
      </c>
      <c r="AU108" s="104" t="s">
        <v>80</v>
      </c>
      <c r="AY108" s="10" t="s">
        <v>100</v>
      </c>
      <c r="BE108" s="105">
        <f>IF(N108="základní",J108,0)</f>
        <v>16480</v>
      </c>
      <c r="BF108" s="105">
        <f>IF(N108="snížená",J108,0)</f>
        <v>0</v>
      </c>
      <c r="BG108" s="105">
        <f>IF(N108="zákl. přenesená",J108,0)</f>
        <v>0</v>
      </c>
      <c r="BH108" s="105">
        <f>IF(N108="sníž. přenesená",J108,0)</f>
        <v>0</v>
      </c>
      <c r="BI108" s="105">
        <f>IF(N108="nulová",J108,0)</f>
        <v>0</v>
      </c>
      <c r="BJ108" s="10" t="s">
        <v>78</v>
      </c>
      <c r="BK108" s="105">
        <f>ROUND(I108*H108,2)</f>
        <v>16480</v>
      </c>
      <c r="BL108" s="10" t="s">
        <v>107</v>
      </c>
      <c r="BM108" s="104" t="s">
        <v>325</v>
      </c>
    </row>
    <row r="109" spans="2:65" s="1" customFormat="1" ht="19.5">
      <c r="B109" s="21"/>
      <c r="D109" s="106" t="s">
        <v>109</v>
      </c>
      <c r="F109" s="107" t="s">
        <v>324</v>
      </c>
      <c r="L109" s="21"/>
      <c r="M109" s="108"/>
      <c r="T109" s="42"/>
      <c r="AT109" s="10" t="s">
        <v>109</v>
      </c>
      <c r="AU109" s="10" t="s">
        <v>80</v>
      </c>
    </row>
    <row r="110" spans="2:65" s="1" customFormat="1" ht="24.2" customHeight="1">
      <c r="B110" s="21"/>
      <c r="C110" s="93" t="s">
        <v>326</v>
      </c>
      <c r="D110" s="93" t="s">
        <v>103</v>
      </c>
      <c r="E110" s="94" t="s">
        <v>327</v>
      </c>
      <c r="F110" s="95" t="s">
        <v>328</v>
      </c>
      <c r="G110" s="96" t="s">
        <v>269</v>
      </c>
      <c r="H110" s="97">
        <v>4</v>
      </c>
      <c r="I110" s="98">
        <v>1590</v>
      </c>
      <c r="J110" s="98">
        <f>ROUND(I110*H110,2)</f>
        <v>6360</v>
      </c>
      <c r="K110" s="99"/>
      <c r="L110" s="21"/>
      <c r="M110" s="100" t="s">
        <v>1</v>
      </c>
      <c r="N110" s="101" t="s">
        <v>35</v>
      </c>
      <c r="O110" s="102">
        <v>0</v>
      </c>
      <c r="P110" s="102">
        <f>O110*H110</f>
        <v>0</v>
      </c>
      <c r="Q110" s="102">
        <v>0</v>
      </c>
      <c r="R110" s="102">
        <f>Q110*H110</f>
        <v>0</v>
      </c>
      <c r="S110" s="102">
        <v>0</v>
      </c>
      <c r="T110" s="103">
        <f>S110*H110</f>
        <v>0</v>
      </c>
      <c r="AR110" s="104" t="s">
        <v>107</v>
      </c>
      <c r="AT110" s="104" t="s">
        <v>103</v>
      </c>
      <c r="AU110" s="104" t="s">
        <v>80</v>
      </c>
      <c r="AY110" s="10" t="s">
        <v>100</v>
      </c>
      <c r="BE110" s="105">
        <f>IF(N110="základní",J110,0)</f>
        <v>6360</v>
      </c>
      <c r="BF110" s="105">
        <f>IF(N110="snížená",J110,0)</f>
        <v>0</v>
      </c>
      <c r="BG110" s="105">
        <f>IF(N110="zákl. přenesená",J110,0)</f>
        <v>0</v>
      </c>
      <c r="BH110" s="105">
        <f>IF(N110="sníž. přenesená",J110,0)</f>
        <v>0</v>
      </c>
      <c r="BI110" s="105">
        <f>IF(N110="nulová",J110,0)</f>
        <v>0</v>
      </c>
      <c r="BJ110" s="10" t="s">
        <v>78</v>
      </c>
      <c r="BK110" s="105">
        <f>ROUND(I110*H110,2)</f>
        <v>6360</v>
      </c>
      <c r="BL110" s="10" t="s">
        <v>107</v>
      </c>
      <c r="BM110" s="104" t="s">
        <v>329</v>
      </c>
    </row>
    <row r="111" spans="2:65" s="1" customFormat="1" ht="39">
      <c r="B111" s="21"/>
      <c r="D111" s="106" t="s">
        <v>109</v>
      </c>
      <c r="F111" s="107" t="s">
        <v>330</v>
      </c>
      <c r="L111" s="21"/>
      <c r="M111" s="108"/>
      <c r="T111" s="42"/>
      <c r="AT111" s="10" t="s">
        <v>109</v>
      </c>
      <c r="AU111" s="10" t="s">
        <v>80</v>
      </c>
    </row>
    <row r="112" spans="2:65" s="1" customFormat="1" ht="24.2" customHeight="1">
      <c r="B112" s="21"/>
      <c r="C112" s="93" t="s">
        <v>331</v>
      </c>
      <c r="D112" s="93" t="s">
        <v>103</v>
      </c>
      <c r="E112" s="94" t="s">
        <v>332</v>
      </c>
      <c r="F112" s="95" t="s">
        <v>333</v>
      </c>
      <c r="G112" s="96" t="s">
        <v>269</v>
      </c>
      <c r="H112" s="97">
        <v>2</v>
      </c>
      <c r="I112" s="98">
        <v>2160</v>
      </c>
      <c r="J112" s="98">
        <f>ROUND(I112*H112,2)</f>
        <v>4320</v>
      </c>
      <c r="K112" s="99"/>
      <c r="L112" s="21"/>
      <c r="M112" s="100" t="s">
        <v>1</v>
      </c>
      <c r="N112" s="101" t="s">
        <v>35</v>
      </c>
      <c r="O112" s="102">
        <v>0</v>
      </c>
      <c r="P112" s="102">
        <f>O112*H112</f>
        <v>0</v>
      </c>
      <c r="Q112" s="102">
        <v>0</v>
      </c>
      <c r="R112" s="102">
        <f>Q112*H112</f>
        <v>0</v>
      </c>
      <c r="S112" s="102">
        <v>0</v>
      </c>
      <c r="T112" s="103">
        <f>S112*H112</f>
        <v>0</v>
      </c>
      <c r="AR112" s="104" t="s">
        <v>107</v>
      </c>
      <c r="AT112" s="104" t="s">
        <v>103</v>
      </c>
      <c r="AU112" s="104" t="s">
        <v>80</v>
      </c>
      <c r="AY112" s="10" t="s">
        <v>100</v>
      </c>
      <c r="BE112" s="105">
        <f>IF(N112="základní",J112,0)</f>
        <v>4320</v>
      </c>
      <c r="BF112" s="105">
        <f>IF(N112="snížená",J112,0)</f>
        <v>0</v>
      </c>
      <c r="BG112" s="105">
        <f>IF(N112="zákl. přenesená",J112,0)</f>
        <v>0</v>
      </c>
      <c r="BH112" s="105">
        <f>IF(N112="sníž. přenesená",J112,0)</f>
        <v>0</v>
      </c>
      <c r="BI112" s="105">
        <f>IF(N112="nulová",J112,0)</f>
        <v>0</v>
      </c>
      <c r="BJ112" s="10" t="s">
        <v>78</v>
      </c>
      <c r="BK112" s="105">
        <f>ROUND(I112*H112,2)</f>
        <v>4320</v>
      </c>
      <c r="BL112" s="10" t="s">
        <v>107</v>
      </c>
      <c r="BM112" s="104" t="s">
        <v>334</v>
      </c>
    </row>
    <row r="113" spans="2:65" s="1" customFormat="1" ht="39">
      <c r="B113" s="21"/>
      <c r="D113" s="106" t="s">
        <v>109</v>
      </c>
      <c r="F113" s="107" t="s">
        <v>335</v>
      </c>
      <c r="L113" s="21"/>
      <c r="M113" s="108"/>
      <c r="T113" s="42"/>
      <c r="AT113" s="10" t="s">
        <v>109</v>
      </c>
      <c r="AU113" s="10" t="s">
        <v>80</v>
      </c>
    </row>
    <row r="114" spans="2:65" s="1" customFormat="1" ht="24.2" customHeight="1">
      <c r="B114" s="21"/>
      <c r="C114" s="93" t="s">
        <v>336</v>
      </c>
      <c r="D114" s="93" t="s">
        <v>103</v>
      </c>
      <c r="E114" s="94" t="s">
        <v>337</v>
      </c>
      <c r="F114" s="95" t="s">
        <v>338</v>
      </c>
      <c r="G114" s="96" t="s">
        <v>269</v>
      </c>
      <c r="H114" s="97">
        <v>2</v>
      </c>
      <c r="I114" s="98">
        <v>2450</v>
      </c>
      <c r="J114" s="98">
        <f>ROUND(I114*H114,2)</f>
        <v>4900</v>
      </c>
      <c r="K114" s="99"/>
      <c r="L114" s="21"/>
      <c r="M114" s="100" t="s">
        <v>1</v>
      </c>
      <c r="N114" s="101" t="s">
        <v>35</v>
      </c>
      <c r="O114" s="102">
        <v>0</v>
      </c>
      <c r="P114" s="102">
        <f>O114*H114</f>
        <v>0</v>
      </c>
      <c r="Q114" s="102">
        <v>0</v>
      </c>
      <c r="R114" s="102">
        <f>Q114*H114</f>
        <v>0</v>
      </c>
      <c r="S114" s="102">
        <v>0</v>
      </c>
      <c r="T114" s="103">
        <f>S114*H114</f>
        <v>0</v>
      </c>
      <c r="AR114" s="104" t="s">
        <v>107</v>
      </c>
      <c r="AT114" s="104" t="s">
        <v>103</v>
      </c>
      <c r="AU114" s="104" t="s">
        <v>80</v>
      </c>
      <c r="AY114" s="10" t="s">
        <v>100</v>
      </c>
      <c r="BE114" s="105">
        <f>IF(N114="základní",J114,0)</f>
        <v>4900</v>
      </c>
      <c r="BF114" s="105">
        <f>IF(N114="snížená",J114,0)</f>
        <v>0</v>
      </c>
      <c r="BG114" s="105">
        <f>IF(N114="zákl. přenesená",J114,0)</f>
        <v>0</v>
      </c>
      <c r="BH114" s="105">
        <f>IF(N114="sníž. přenesená",J114,0)</f>
        <v>0</v>
      </c>
      <c r="BI114" s="105">
        <f>IF(N114="nulová",J114,0)</f>
        <v>0</v>
      </c>
      <c r="BJ114" s="10" t="s">
        <v>78</v>
      </c>
      <c r="BK114" s="105">
        <f>ROUND(I114*H114,2)</f>
        <v>4900</v>
      </c>
      <c r="BL114" s="10" t="s">
        <v>107</v>
      </c>
      <c r="BM114" s="104" t="s">
        <v>339</v>
      </c>
    </row>
    <row r="115" spans="2:65" s="1" customFormat="1" ht="39">
      <c r="B115" s="21"/>
      <c r="D115" s="106" t="s">
        <v>109</v>
      </c>
      <c r="F115" s="107" t="s">
        <v>340</v>
      </c>
      <c r="L115" s="21"/>
      <c r="M115" s="108"/>
      <c r="T115" s="42"/>
      <c r="AT115" s="10" t="s">
        <v>109</v>
      </c>
      <c r="AU115" s="10" t="s">
        <v>80</v>
      </c>
    </row>
    <row r="116" spans="2:65" s="1" customFormat="1" ht="24.2" customHeight="1">
      <c r="B116" s="21"/>
      <c r="C116" s="93" t="s">
        <v>341</v>
      </c>
      <c r="D116" s="93" t="s">
        <v>103</v>
      </c>
      <c r="E116" s="94" t="s">
        <v>342</v>
      </c>
      <c r="F116" s="95" t="s">
        <v>343</v>
      </c>
      <c r="G116" s="96" t="s">
        <v>269</v>
      </c>
      <c r="H116" s="97">
        <v>40</v>
      </c>
      <c r="I116" s="98">
        <v>3660</v>
      </c>
      <c r="J116" s="98">
        <f>ROUND(I116*H116,2)</f>
        <v>146400</v>
      </c>
      <c r="K116" s="99"/>
      <c r="L116" s="21"/>
      <c r="M116" s="100" t="s">
        <v>1</v>
      </c>
      <c r="N116" s="101" t="s">
        <v>35</v>
      </c>
      <c r="O116" s="102">
        <v>0</v>
      </c>
      <c r="P116" s="102">
        <f>O116*H116</f>
        <v>0</v>
      </c>
      <c r="Q116" s="102">
        <v>0</v>
      </c>
      <c r="R116" s="102">
        <f>Q116*H116</f>
        <v>0</v>
      </c>
      <c r="S116" s="102">
        <v>0</v>
      </c>
      <c r="T116" s="103">
        <f>S116*H116</f>
        <v>0</v>
      </c>
      <c r="AR116" s="104" t="s">
        <v>107</v>
      </c>
      <c r="AT116" s="104" t="s">
        <v>103</v>
      </c>
      <c r="AU116" s="104" t="s">
        <v>80</v>
      </c>
      <c r="AY116" s="10" t="s">
        <v>100</v>
      </c>
      <c r="BE116" s="105">
        <f>IF(N116="základní",J116,0)</f>
        <v>146400</v>
      </c>
      <c r="BF116" s="105">
        <f>IF(N116="snížená",J116,0)</f>
        <v>0</v>
      </c>
      <c r="BG116" s="105">
        <f>IF(N116="zákl. přenesená",J116,0)</f>
        <v>0</v>
      </c>
      <c r="BH116" s="105">
        <f>IF(N116="sníž. přenesená",J116,0)</f>
        <v>0</v>
      </c>
      <c r="BI116" s="105">
        <f>IF(N116="nulová",J116,0)</f>
        <v>0</v>
      </c>
      <c r="BJ116" s="10" t="s">
        <v>78</v>
      </c>
      <c r="BK116" s="105">
        <f>ROUND(I116*H116,2)</f>
        <v>146400</v>
      </c>
      <c r="BL116" s="10" t="s">
        <v>107</v>
      </c>
      <c r="BM116" s="104" t="s">
        <v>344</v>
      </c>
    </row>
    <row r="117" spans="2:65" s="1" customFormat="1" ht="39">
      <c r="B117" s="21"/>
      <c r="D117" s="106" t="s">
        <v>109</v>
      </c>
      <c r="F117" s="107" t="s">
        <v>345</v>
      </c>
      <c r="L117" s="21"/>
      <c r="M117" s="108"/>
      <c r="T117" s="42"/>
      <c r="AT117" s="10" t="s">
        <v>109</v>
      </c>
      <c r="AU117" s="10" t="s">
        <v>80</v>
      </c>
    </row>
    <row r="118" spans="2:65" s="1" customFormat="1" ht="24.2" customHeight="1">
      <c r="B118" s="21"/>
      <c r="C118" s="93" t="s">
        <v>346</v>
      </c>
      <c r="D118" s="93" t="s">
        <v>103</v>
      </c>
      <c r="E118" s="94" t="s">
        <v>347</v>
      </c>
      <c r="F118" s="95" t="s">
        <v>348</v>
      </c>
      <c r="G118" s="96" t="s">
        <v>269</v>
      </c>
      <c r="H118" s="97">
        <v>2</v>
      </c>
      <c r="I118" s="98">
        <v>3570</v>
      </c>
      <c r="J118" s="98">
        <f>ROUND(I118*H118,2)</f>
        <v>7140</v>
      </c>
      <c r="K118" s="99"/>
      <c r="L118" s="21"/>
      <c r="M118" s="100" t="s">
        <v>1</v>
      </c>
      <c r="N118" s="101" t="s">
        <v>35</v>
      </c>
      <c r="O118" s="102">
        <v>0</v>
      </c>
      <c r="P118" s="102">
        <f>O118*H118</f>
        <v>0</v>
      </c>
      <c r="Q118" s="102">
        <v>0</v>
      </c>
      <c r="R118" s="102">
        <f>Q118*H118</f>
        <v>0</v>
      </c>
      <c r="S118" s="102">
        <v>0</v>
      </c>
      <c r="T118" s="103">
        <f>S118*H118</f>
        <v>0</v>
      </c>
      <c r="AR118" s="104" t="s">
        <v>107</v>
      </c>
      <c r="AT118" s="104" t="s">
        <v>103</v>
      </c>
      <c r="AU118" s="104" t="s">
        <v>80</v>
      </c>
      <c r="AY118" s="10" t="s">
        <v>100</v>
      </c>
      <c r="BE118" s="105">
        <f>IF(N118="základní",J118,0)</f>
        <v>7140</v>
      </c>
      <c r="BF118" s="105">
        <f>IF(N118="snížená",J118,0)</f>
        <v>0</v>
      </c>
      <c r="BG118" s="105">
        <f>IF(N118="zákl. přenesená",J118,0)</f>
        <v>0</v>
      </c>
      <c r="BH118" s="105">
        <f>IF(N118="sníž. přenesená",J118,0)</f>
        <v>0</v>
      </c>
      <c r="BI118" s="105">
        <f>IF(N118="nulová",J118,0)</f>
        <v>0</v>
      </c>
      <c r="BJ118" s="10" t="s">
        <v>78</v>
      </c>
      <c r="BK118" s="105">
        <f>ROUND(I118*H118,2)</f>
        <v>7140</v>
      </c>
      <c r="BL118" s="10" t="s">
        <v>107</v>
      </c>
      <c r="BM118" s="104" t="s">
        <v>349</v>
      </c>
    </row>
    <row r="119" spans="2:65" s="1" customFormat="1" ht="39">
      <c r="B119" s="21"/>
      <c r="D119" s="106" t="s">
        <v>109</v>
      </c>
      <c r="F119" s="107" t="s">
        <v>350</v>
      </c>
      <c r="L119" s="21"/>
      <c r="M119" s="108"/>
      <c r="T119" s="42"/>
      <c r="AT119" s="10" t="s">
        <v>109</v>
      </c>
      <c r="AU119" s="10" t="s">
        <v>80</v>
      </c>
    </row>
    <row r="120" spans="2:65" s="1" customFormat="1" ht="16.5" customHeight="1">
      <c r="B120" s="21"/>
      <c r="C120" s="109" t="s">
        <v>351</v>
      </c>
      <c r="D120" s="109" t="s">
        <v>112</v>
      </c>
      <c r="E120" s="110" t="s">
        <v>352</v>
      </c>
      <c r="F120" s="111" t="s">
        <v>353</v>
      </c>
      <c r="G120" s="112" t="s">
        <v>269</v>
      </c>
      <c r="H120" s="113">
        <v>4</v>
      </c>
      <c r="I120" s="114">
        <v>9320</v>
      </c>
      <c r="J120" s="114">
        <f>ROUND(I120*H120,2)</f>
        <v>37280</v>
      </c>
      <c r="K120" s="115"/>
      <c r="L120" s="116"/>
      <c r="M120" s="117" t="s">
        <v>1</v>
      </c>
      <c r="N120" s="118" t="s">
        <v>35</v>
      </c>
      <c r="O120" s="102">
        <v>0</v>
      </c>
      <c r="P120" s="102">
        <f>O120*H120</f>
        <v>0</v>
      </c>
      <c r="Q120" s="102">
        <v>0</v>
      </c>
      <c r="R120" s="102">
        <f>Q120*H120</f>
        <v>0</v>
      </c>
      <c r="S120" s="102">
        <v>0</v>
      </c>
      <c r="T120" s="103">
        <f>S120*H120</f>
        <v>0</v>
      </c>
      <c r="AR120" s="104" t="s">
        <v>116</v>
      </c>
      <c r="AT120" s="104" t="s">
        <v>112</v>
      </c>
      <c r="AU120" s="104" t="s">
        <v>80</v>
      </c>
      <c r="AY120" s="10" t="s">
        <v>100</v>
      </c>
      <c r="BE120" s="105">
        <f>IF(N120="základní",J120,0)</f>
        <v>37280</v>
      </c>
      <c r="BF120" s="105">
        <f>IF(N120="snížená",J120,0)</f>
        <v>0</v>
      </c>
      <c r="BG120" s="105">
        <f>IF(N120="zákl. přenesená",J120,0)</f>
        <v>0</v>
      </c>
      <c r="BH120" s="105">
        <f>IF(N120="sníž. přenesená",J120,0)</f>
        <v>0</v>
      </c>
      <c r="BI120" s="105">
        <f>IF(N120="nulová",J120,0)</f>
        <v>0</v>
      </c>
      <c r="BJ120" s="10" t="s">
        <v>78</v>
      </c>
      <c r="BK120" s="105">
        <f>ROUND(I120*H120,2)</f>
        <v>37280</v>
      </c>
      <c r="BL120" s="10" t="s">
        <v>107</v>
      </c>
      <c r="BM120" s="104" t="s">
        <v>354</v>
      </c>
    </row>
    <row r="121" spans="2:65" s="1" customFormat="1">
      <c r="B121" s="21"/>
      <c r="D121" s="106" t="s">
        <v>109</v>
      </c>
      <c r="F121" s="107" t="s">
        <v>353</v>
      </c>
      <c r="L121" s="21"/>
      <c r="M121" s="108"/>
      <c r="T121" s="42"/>
      <c r="AT121" s="10" t="s">
        <v>109</v>
      </c>
      <c r="AU121" s="10" t="s">
        <v>80</v>
      </c>
    </row>
    <row r="122" spans="2:65" s="1" customFormat="1" ht="24.2" customHeight="1">
      <c r="B122" s="21"/>
      <c r="C122" s="93" t="s">
        <v>355</v>
      </c>
      <c r="D122" s="93" t="s">
        <v>103</v>
      </c>
      <c r="E122" s="94" t="s">
        <v>356</v>
      </c>
      <c r="F122" s="95" t="s">
        <v>357</v>
      </c>
      <c r="G122" s="96" t="s">
        <v>269</v>
      </c>
      <c r="H122" s="97">
        <v>4</v>
      </c>
      <c r="I122" s="98">
        <v>4240</v>
      </c>
      <c r="J122" s="98">
        <f>ROUND(I122*H122,2)</f>
        <v>16960</v>
      </c>
      <c r="K122" s="99"/>
      <c r="L122" s="21"/>
      <c r="M122" s="100" t="s">
        <v>1</v>
      </c>
      <c r="N122" s="101" t="s">
        <v>35</v>
      </c>
      <c r="O122" s="102">
        <v>0</v>
      </c>
      <c r="P122" s="102">
        <f>O122*H122</f>
        <v>0</v>
      </c>
      <c r="Q122" s="102">
        <v>0</v>
      </c>
      <c r="R122" s="102">
        <f>Q122*H122</f>
        <v>0</v>
      </c>
      <c r="S122" s="102">
        <v>0</v>
      </c>
      <c r="T122" s="103">
        <f>S122*H122</f>
        <v>0</v>
      </c>
      <c r="AR122" s="104" t="s">
        <v>107</v>
      </c>
      <c r="AT122" s="104" t="s">
        <v>103</v>
      </c>
      <c r="AU122" s="104" t="s">
        <v>80</v>
      </c>
      <c r="AY122" s="10" t="s">
        <v>100</v>
      </c>
      <c r="BE122" s="105">
        <f>IF(N122="základní",J122,0)</f>
        <v>16960</v>
      </c>
      <c r="BF122" s="105">
        <f>IF(N122="snížená",J122,0)</f>
        <v>0</v>
      </c>
      <c r="BG122" s="105">
        <f>IF(N122="zákl. přenesená",J122,0)</f>
        <v>0</v>
      </c>
      <c r="BH122" s="105">
        <f>IF(N122="sníž. přenesená",J122,0)</f>
        <v>0</v>
      </c>
      <c r="BI122" s="105">
        <f>IF(N122="nulová",J122,0)</f>
        <v>0</v>
      </c>
      <c r="BJ122" s="10" t="s">
        <v>78</v>
      </c>
      <c r="BK122" s="105">
        <f>ROUND(I122*H122,2)</f>
        <v>16960</v>
      </c>
      <c r="BL122" s="10" t="s">
        <v>107</v>
      </c>
      <c r="BM122" s="104" t="s">
        <v>358</v>
      </c>
    </row>
    <row r="123" spans="2:65" s="1" customFormat="1" ht="39">
      <c r="B123" s="21"/>
      <c r="D123" s="106" t="s">
        <v>109</v>
      </c>
      <c r="F123" s="107" t="s">
        <v>359</v>
      </c>
      <c r="L123" s="21"/>
      <c r="M123" s="108"/>
      <c r="T123" s="42"/>
      <c r="AT123" s="10" t="s">
        <v>109</v>
      </c>
      <c r="AU123" s="10" t="s">
        <v>80</v>
      </c>
    </row>
    <row r="124" spans="2:65" s="1" customFormat="1" ht="21.75" customHeight="1">
      <c r="B124" s="21"/>
      <c r="C124" s="109" t="s">
        <v>360</v>
      </c>
      <c r="D124" s="109" t="s">
        <v>112</v>
      </c>
      <c r="E124" s="110" t="s">
        <v>361</v>
      </c>
      <c r="F124" s="111" t="s">
        <v>362</v>
      </c>
      <c r="G124" s="112" t="s">
        <v>269</v>
      </c>
      <c r="H124" s="113">
        <v>6</v>
      </c>
      <c r="I124" s="114">
        <v>5760</v>
      </c>
      <c r="J124" s="114">
        <f>ROUND(I124*H124,2)</f>
        <v>34560</v>
      </c>
      <c r="K124" s="115"/>
      <c r="L124" s="116"/>
      <c r="M124" s="117" t="s">
        <v>1</v>
      </c>
      <c r="N124" s="118" t="s">
        <v>35</v>
      </c>
      <c r="O124" s="102">
        <v>0</v>
      </c>
      <c r="P124" s="102">
        <f>O124*H124</f>
        <v>0</v>
      </c>
      <c r="Q124" s="102">
        <v>0</v>
      </c>
      <c r="R124" s="102">
        <f>Q124*H124</f>
        <v>0</v>
      </c>
      <c r="S124" s="102">
        <v>0</v>
      </c>
      <c r="T124" s="103">
        <f>S124*H124</f>
        <v>0</v>
      </c>
      <c r="AR124" s="104" t="s">
        <v>116</v>
      </c>
      <c r="AT124" s="104" t="s">
        <v>112</v>
      </c>
      <c r="AU124" s="104" t="s">
        <v>80</v>
      </c>
      <c r="AY124" s="10" t="s">
        <v>100</v>
      </c>
      <c r="BE124" s="105">
        <f>IF(N124="základní",J124,0)</f>
        <v>34560</v>
      </c>
      <c r="BF124" s="105">
        <f>IF(N124="snížená",J124,0)</f>
        <v>0</v>
      </c>
      <c r="BG124" s="105">
        <f>IF(N124="zákl. přenesená",J124,0)</f>
        <v>0</v>
      </c>
      <c r="BH124" s="105">
        <f>IF(N124="sníž. přenesená",J124,0)</f>
        <v>0</v>
      </c>
      <c r="BI124" s="105">
        <f>IF(N124="nulová",J124,0)</f>
        <v>0</v>
      </c>
      <c r="BJ124" s="10" t="s">
        <v>78</v>
      </c>
      <c r="BK124" s="105">
        <f>ROUND(I124*H124,2)</f>
        <v>34560</v>
      </c>
      <c r="BL124" s="10" t="s">
        <v>107</v>
      </c>
      <c r="BM124" s="104" t="s">
        <v>363</v>
      </c>
    </row>
    <row r="125" spans="2:65" s="1" customFormat="1">
      <c r="B125" s="21"/>
      <c r="D125" s="106" t="s">
        <v>109</v>
      </c>
      <c r="F125" s="107" t="s">
        <v>362</v>
      </c>
      <c r="L125" s="21"/>
      <c r="M125" s="108"/>
      <c r="T125" s="42"/>
      <c r="AT125" s="10" t="s">
        <v>109</v>
      </c>
      <c r="AU125" s="10" t="s">
        <v>80</v>
      </c>
    </row>
    <row r="126" spans="2:65" s="1" customFormat="1" ht="24.2" customHeight="1">
      <c r="B126" s="21"/>
      <c r="C126" s="93" t="s">
        <v>364</v>
      </c>
      <c r="D126" s="93" t="s">
        <v>103</v>
      </c>
      <c r="E126" s="94" t="s">
        <v>365</v>
      </c>
      <c r="F126" s="95" t="s">
        <v>366</v>
      </c>
      <c r="G126" s="96" t="s">
        <v>269</v>
      </c>
      <c r="H126" s="97">
        <v>6</v>
      </c>
      <c r="I126" s="98">
        <v>3160</v>
      </c>
      <c r="J126" s="98">
        <f>ROUND(I126*H126,2)</f>
        <v>18960</v>
      </c>
      <c r="K126" s="99"/>
      <c r="L126" s="21"/>
      <c r="M126" s="100" t="s">
        <v>1</v>
      </c>
      <c r="N126" s="101" t="s">
        <v>35</v>
      </c>
      <c r="O126" s="102">
        <v>0</v>
      </c>
      <c r="P126" s="102">
        <f>O126*H126</f>
        <v>0</v>
      </c>
      <c r="Q126" s="102">
        <v>0</v>
      </c>
      <c r="R126" s="102">
        <f>Q126*H126</f>
        <v>0</v>
      </c>
      <c r="S126" s="102">
        <v>0</v>
      </c>
      <c r="T126" s="103">
        <f>S126*H126</f>
        <v>0</v>
      </c>
      <c r="AR126" s="104" t="s">
        <v>107</v>
      </c>
      <c r="AT126" s="104" t="s">
        <v>103</v>
      </c>
      <c r="AU126" s="104" t="s">
        <v>80</v>
      </c>
      <c r="AY126" s="10" t="s">
        <v>100</v>
      </c>
      <c r="BE126" s="105">
        <f>IF(N126="základní",J126,0)</f>
        <v>18960</v>
      </c>
      <c r="BF126" s="105">
        <f>IF(N126="snížená",J126,0)</f>
        <v>0</v>
      </c>
      <c r="BG126" s="105">
        <f>IF(N126="zákl. přenesená",J126,0)</f>
        <v>0</v>
      </c>
      <c r="BH126" s="105">
        <f>IF(N126="sníž. přenesená",J126,0)</f>
        <v>0</v>
      </c>
      <c r="BI126" s="105">
        <f>IF(N126="nulová",J126,0)</f>
        <v>0</v>
      </c>
      <c r="BJ126" s="10" t="s">
        <v>78</v>
      </c>
      <c r="BK126" s="105">
        <f>ROUND(I126*H126,2)</f>
        <v>18960</v>
      </c>
      <c r="BL126" s="10" t="s">
        <v>107</v>
      </c>
      <c r="BM126" s="104" t="s">
        <v>367</v>
      </c>
    </row>
    <row r="127" spans="2:65" s="1" customFormat="1" ht="39">
      <c r="B127" s="21"/>
      <c r="D127" s="106" t="s">
        <v>109</v>
      </c>
      <c r="F127" s="107" t="s">
        <v>368</v>
      </c>
      <c r="L127" s="21"/>
      <c r="M127" s="108"/>
      <c r="T127" s="42"/>
      <c r="AT127" s="10" t="s">
        <v>109</v>
      </c>
      <c r="AU127" s="10" t="s">
        <v>80</v>
      </c>
    </row>
    <row r="128" spans="2:65" s="1" customFormat="1" ht="21.75" customHeight="1">
      <c r="B128" s="21"/>
      <c r="C128" s="109" t="s">
        <v>369</v>
      </c>
      <c r="D128" s="109" t="s">
        <v>112</v>
      </c>
      <c r="E128" s="110" t="s">
        <v>370</v>
      </c>
      <c r="F128" s="111" t="s">
        <v>371</v>
      </c>
      <c r="G128" s="112" t="s">
        <v>269</v>
      </c>
      <c r="H128" s="113">
        <v>10</v>
      </c>
      <c r="I128" s="114">
        <v>11200</v>
      </c>
      <c r="J128" s="114">
        <f>ROUND(I128*H128,2)</f>
        <v>112000</v>
      </c>
      <c r="K128" s="115"/>
      <c r="L128" s="116"/>
      <c r="M128" s="117" t="s">
        <v>1</v>
      </c>
      <c r="N128" s="118" t="s">
        <v>35</v>
      </c>
      <c r="O128" s="102">
        <v>0</v>
      </c>
      <c r="P128" s="102">
        <f>O128*H128</f>
        <v>0</v>
      </c>
      <c r="Q128" s="102">
        <v>0</v>
      </c>
      <c r="R128" s="102">
        <f>Q128*H128</f>
        <v>0</v>
      </c>
      <c r="S128" s="102">
        <v>0</v>
      </c>
      <c r="T128" s="103">
        <f>S128*H128</f>
        <v>0</v>
      </c>
      <c r="AR128" s="104" t="s">
        <v>116</v>
      </c>
      <c r="AT128" s="104" t="s">
        <v>112</v>
      </c>
      <c r="AU128" s="104" t="s">
        <v>80</v>
      </c>
      <c r="AY128" s="10" t="s">
        <v>100</v>
      </c>
      <c r="BE128" s="105">
        <f>IF(N128="základní",J128,0)</f>
        <v>112000</v>
      </c>
      <c r="BF128" s="105">
        <f>IF(N128="snížená",J128,0)</f>
        <v>0</v>
      </c>
      <c r="BG128" s="105">
        <f>IF(N128="zákl. přenesená",J128,0)</f>
        <v>0</v>
      </c>
      <c r="BH128" s="105">
        <f>IF(N128="sníž. přenesená",J128,0)</f>
        <v>0</v>
      </c>
      <c r="BI128" s="105">
        <f>IF(N128="nulová",J128,0)</f>
        <v>0</v>
      </c>
      <c r="BJ128" s="10" t="s">
        <v>78</v>
      </c>
      <c r="BK128" s="105">
        <f>ROUND(I128*H128,2)</f>
        <v>112000</v>
      </c>
      <c r="BL128" s="10" t="s">
        <v>107</v>
      </c>
      <c r="BM128" s="104" t="s">
        <v>372</v>
      </c>
    </row>
    <row r="129" spans="2:65" s="1" customFormat="1">
      <c r="B129" s="21"/>
      <c r="D129" s="106" t="s">
        <v>109</v>
      </c>
      <c r="F129" s="107" t="s">
        <v>371</v>
      </c>
      <c r="L129" s="21"/>
      <c r="M129" s="108"/>
      <c r="T129" s="42"/>
      <c r="AT129" s="10" t="s">
        <v>109</v>
      </c>
      <c r="AU129" s="10" t="s">
        <v>80</v>
      </c>
    </row>
    <row r="130" spans="2:65" s="1" customFormat="1" ht="21.75" customHeight="1">
      <c r="B130" s="21"/>
      <c r="C130" s="109" t="s">
        <v>373</v>
      </c>
      <c r="D130" s="109" t="s">
        <v>112</v>
      </c>
      <c r="E130" s="110" t="s">
        <v>374</v>
      </c>
      <c r="F130" s="111" t="s">
        <v>375</v>
      </c>
      <c r="G130" s="112" t="s">
        <v>269</v>
      </c>
      <c r="H130" s="113">
        <v>10</v>
      </c>
      <c r="I130" s="114">
        <v>13500</v>
      </c>
      <c r="J130" s="114">
        <f>ROUND(I130*H130,2)</f>
        <v>135000</v>
      </c>
      <c r="K130" s="115"/>
      <c r="L130" s="116"/>
      <c r="M130" s="117" t="s">
        <v>1</v>
      </c>
      <c r="N130" s="118" t="s">
        <v>35</v>
      </c>
      <c r="O130" s="102">
        <v>0</v>
      </c>
      <c r="P130" s="102">
        <f>O130*H130</f>
        <v>0</v>
      </c>
      <c r="Q130" s="102">
        <v>0</v>
      </c>
      <c r="R130" s="102">
        <f>Q130*H130</f>
        <v>0</v>
      </c>
      <c r="S130" s="102">
        <v>0</v>
      </c>
      <c r="T130" s="103">
        <f>S130*H130</f>
        <v>0</v>
      </c>
      <c r="AR130" s="104" t="s">
        <v>116</v>
      </c>
      <c r="AT130" s="104" t="s">
        <v>112</v>
      </c>
      <c r="AU130" s="104" t="s">
        <v>80</v>
      </c>
      <c r="AY130" s="10" t="s">
        <v>100</v>
      </c>
      <c r="BE130" s="105">
        <f>IF(N130="základní",J130,0)</f>
        <v>135000</v>
      </c>
      <c r="BF130" s="105">
        <f>IF(N130="snížená",J130,0)</f>
        <v>0</v>
      </c>
      <c r="BG130" s="105">
        <f>IF(N130="zákl. přenesená",J130,0)</f>
        <v>0</v>
      </c>
      <c r="BH130" s="105">
        <f>IF(N130="sníž. přenesená",J130,0)</f>
        <v>0</v>
      </c>
      <c r="BI130" s="105">
        <f>IF(N130="nulová",J130,0)</f>
        <v>0</v>
      </c>
      <c r="BJ130" s="10" t="s">
        <v>78</v>
      </c>
      <c r="BK130" s="105">
        <f>ROUND(I130*H130,2)</f>
        <v>135000</v>
      </c>
      <c r="BL130" s="10" t="s">
        <v>107</v>
      </c>
      <c r="BM130" s="104" t="s">
        <v>376</v>
      </c>
    </row>
    <row r="131" spans="2:65" s="1" customFormat="1">
      <c r="B131" s="21"/>
      <c r="D131" s="106" t="s">
        <v>109</v>
      </c>
      <c r="F131" s="107" t="s">
        <v>375</v>
      </c>
      <c r="L131" s="21"/>
      <c r="M131" s="108"/>
      <c r="T131" s="42"/>
      <c r="AT131" s="10" t="s">
        <v>109</v>
      </c>
      <c r="AU131" s="10" t="s">
        <v>80</v>
      </c>
    </row>
    <row r="132" spans="2:65" s="1" customFormat="1" ht="21.75" customHeight="1">
      <c r="B132" s="21"/>
      <c r="C132" s="109" t="s">
        <v>377</v>
      </c>
      <c r="D132" s="109" t="s">
        <v>112</v>
      </c>
      <c r="E132" s="110" t="s">
        <v>378</v>
      </c>
      <c r="F132" s="111" t="s">
        <v>379</v>
      </c>
      <c r="G132" s="112" t="s">
        <v>269</v>
      </c>
      <c r="H132" s="113">
        <v>10</v>
      </c>
      <c r="I132" s="114">
        <v>12800</v>
      </c>
      <c r="J132" s="114">
        <f>ROUND(I132*H132,2)</f>
        <v>128000</v>
      </c>
      <c r="K132" s="115"/>
      <c r="L132" s="116"/>
      <c r="M132" s="117" t="s">
        <v>1</v>
      </c>
      <c r="N132" s="118" t="s">
        <v>35</v>
      </c>
      <c r="O132" s="102">
        <v>0</v>
      </c>
      <c r="P132" s="102">
        <f>O132*H132</f>
        <v>0</v>
      </c>
      <c r="Q132" s="102">
        <v>0</v>
      </c>
      <c r="R132" s="102">
        <f>Q132*H132</f>
        <v>0</v>
      </c>
      <c r="S132" s="102">
        <v>0</v>
      </c>
      <c r="T132" s="103">
        <f>S132*H132</f>
        <v>0</v>
      </c>
      <c r="AR132" s="104" t="s">
        <v>116</v>
      </c>
      <c r="AT132" s="104" t="s">
        <v>112</v>
      </c>
      <c r="AU132" s="104" t="s">
        <v>80</v>
      </c>
      <c r="AY132" s="10" t="s">
        <v>100</v>
      </c>
      <c r="BE132" s="105">
        <f>IF(N132="základní",J132,0)</f>
        <v>128000</v>
      </c>
      <c r="BF132" s="105">
        <f>IF(N132="snížená",J132,0)</f>
        <v>0</v>
      </c>
      <c r="BG132" s="105">
        <f>IF(N132="zákl. přenesená",J132,0)</f>
        <v>0</v>
      </c>
      <c r="BH132" s="105">
        <f>IF(N132="sníž. přenesená",J132,0)</f>
        <v>0</v>
      </c>
      <c r="BI132" s="105">
        <f>IF(N132="nulová",J132,0)</f>
        <v>0</v>
      </c>
      <c r="BJ132" s="10" t="s">
        <v>78</v>
      </c>
      <c r="BK132" s="105">
        <f>ROUND(I132*H132,2)</f>
        <v>128000</v>
      </c>
      <c r="BL132" s="10" t="s">
        <v>107</v>
      </c>
      <c r="BM132" s="104" t="s">
        <v>380</v>
      </c>
    </row>
    <row r="133" spans="2:65" s="1" customFormat="1">
      <c r="B133" s="21"/>
      <c r="D133" s="106" t="s">
        <v>109</v>
      </c>
      <c r="F133" s="107" t="s">
        <v>379</v>
      </c>
      <c r="L133" s="21"/>
      <c r="M133" s="108"/>
      <c r="T133" s="42"/>
      <c r="AT133" s="10" t="s">
        <v>109</v>
      </c>
      <c r="AU133" s="10" t="s">
        <v>80</v>
      </c>
    </row>
    <row r="134" spans="2:65" s="1" customFormat="1" ht="21.75" customHeight="1">
      <c r="B134" s="21"/>
      <c r="C134" s="109" t="s">
        <v>381</v>
      </c>
      <c r="D134" s="109" t="s">
        <v>112</v>
      </c>
      <c r="E134" s="110" t="s">
        <v>382</v>
      </c>
      <c r="F134" s="111" t="s">
        <v>383</v>
      </c>
      <c r="G134" s="112" t="s">
        <v>269</v>
      </c>
      <c r="H134" s="113">
        <v>10</v>
      </c>
      <c r="I134" s="114">
        <v>11900</v>
      </c>
      <c r="J134" s="114">
        <f>ROUND(I134*H134,2)</f>
        <v>119000</v>
      </c>
      <c r="K134" s="115"/>
      <c r="L134" s="116"/>
      <c r="M134" s="117" t="s">
        <v>1</v>
      </c>
      <c r="N134" s="118" t="s">
        <v>35</v>
      </c>
      <c r="O134" s="102">
        <v>0</v>
      </c>
      <c r="P134" s="102">
        <f>O134*H134</f>
        <v>0</v>
      </c>
      <c r="Q134" s="102">
        <v>0</v>
      </c>
      <c r="R134" s="102">
        <f>Q134*H134</f>
        <v>0</v>
      </c>
      <c r="S134" s="102">
        <v>0</v>
      </c>
      <c r="T134" s="103">
        <f>S134*H134</f>
        <v>0</v>
      </c>
      <c r="AR134" s="104" t="s">
        <v>116</v>
      </c>
      <c r="AT134" s="104" t="s">
        <v>112</v>
      </c>
      <c r="AU134" s="104" t="s">
        <v>80</v>
      </c>
      <c r="AY134" s="10" t="s">
        <v>100</v>
      </c>
      <c r="BE134" s="105">
        <f>IF(N134="základní",J134,0)</f>
        <v>119000</v>
      </c>
      <c r="BF134" s="105">
        <f>IF(N134="snížená",J134,0)</f>
        <v>0</v>
      </c>
      <c r="BG134" s="105">
        <f>IF(N134="zákl. přenesená",J134,0)</f>
        <v>0</v>
      </c>
      <c r="BH134" s="105">
        <f>IF(N134="sníž. přenesená",J134,0)</f>
        <v>0</v>
      </c>
      <c r="BI134" s="105">
        <f>IF(N134="nulová",J134,0)</f>
        <v>0</v>
      </c>
      <c r="BJ134" s="10" t="s">
        <v>78</v>
      </c>
      <c r="BK134" s="105">
        <f>ROUND(I134*H134,2)</f>
        <v>119000</v>
      </c>
      <c r="BL134" s="10" t="s">
        <v>107</v>
      </c>
      <c r="BM134" s="104" t="s">
        <v>384</v>
      </c>
    </row>
    <row r="135" spans="2:65" s="1" customFormat="1">
      <c r="B135" s="21"/>
      <c r="D135" s="106" t="s">
        <v>109</v>
      </c>
      <c r="F135" s="107" t="s">
        <v>383</v>
      </c>
      <c r="L135" s="21"/>
      <c r="M135" s="108"/>
      <c r="T135" s="42"/>
      <c r="AT135" s="10" t="s">
        <v>109</v>
      </c>
      <c r="AU135" s="10" t="s">
        <v>80</v>
      </c>
    </row>
    <row r="136" spans="2:65" s="1" customFormat="1" ht="24.2" customHeight="1">
      <c r="B136" s="21"/>
      <c r="C136" s="93" t="s">
        <v>385</v>
      </c>
      <c r="D136" s="93" t="s">
        <v>103</v>
      </c>
      <c r="E136" s="94" t="s">
        <v>386</v>
      </c>
      <c r="F136" s="95" t="s">
        <v>387</v>
      </c>
      <c r="G136" s="96" t="s">
        <v>269</v>
      </c>
      <c r="H136" s="97">
        <v>40</v>
      </c>
      <c r="I136" s="98">
        <v>3830</v>
      </c>
      <c r="J136" s="98">
        <f>ROUND(I136*H136,2)</f>
        <v>153200</v>
      </c>
      <c r="K136" s="99"/>
      <c r="L136" s="21"/>
      <c r="M136" s="100" t="s">
        <v>1</v>
      </c>
      <c r="N136" s="101" t="s">
        <v>35</v>
      </c>
      <c r="O136" s="102">
        <v>0</v>
      </c>
      <c r="P136" s="102">
        <f>O136*H136</f>
        <v>0</v>
      </c>
      <c r="Q136" s="102">
        <v>0</v>
      </c>
      <c r="R136" s="102">
        <f>Q136*H136</f>
        <v>0</v>
      </c>
      <c r="S136" s="102">
        <v>0</v>
      </c>
      <c r="T136" s="103">
        <f>S136*H136</f>
        <v>0</v>
      </c>
      <c r="AR136" s="104" t="s">
        <v>107</v>
      </c>
      <c r="AT136" s="104" t="s">
        <v>103</v>
      </c>
      <c r="AU136" s="104" t="s">
        <v>80</v>
      </c>
      <c r="AY136" s="10" t="s">
        <v>100</v>
      </c>
      <c r="BE136" s="105">
        <f>IF(N136="základní",J136,0)</f>
        <v>153200</v>
      </c>
      <c r="BF136" s="105">
        <f>IF(N136="snížená",J136,0)</f>
        <v>0</v>
      </c>
      <c r="BG136" s="105">
        <f>IF(N136="zákl. přenesená",J136,0)</f>
        <v>0</v>
      </c>
      <c r="BH136" s="105">
        <f>IF(N136="sníž. přenesená",J136,0)</f>
        <v>0</v>
      </c>
      <c r="BI136" s="105">
        <f>IF(N136="nulová",J136,0)</f>
        <v>0</v>
      </c>
      <c r="BJ136" s="10" t="s">
        <v>78</v>
      </c>
      <c r="BK136" s="105">
        <f>ROUND(I136*H136,2)</f>
        <v>153200</v>
      </c>
      <c r="BL136" s="10" t="s">
        <v>107</v>
      </c>
      <c r="BM136" s="104" t="s">
        <v>388</v>
      </c>
    </row>
    <row r="137" spans="2:65" s="1" customFormat="1" ht="39">
      <c r="B137" s="21"/>
      <c r="D137" s="106" t="s">
        <v>109</v>
      </c>
      <c r="F137" s="107" t="s">
        <v>389</v>
      </c>
      <c r="L137" s="21"/>
      <c r="M137" s="108"/>
      <c r="T137" s="42"/>
      <c r="AT137" s="10" t="s">
        <v>109</v>
      </c>
      <c r="AU137" s="10" t="s">
        <v>80</v>
      </c>
    </row>
    <row r="138" spans="2:65" s="1" customFormat="1" ht="24.2" customHeight="1">
      <c r="B138" s="21"/>
      <c r="C138" s="109" t="s">
        <v>390</v>
      </c>
      <c r="D138" s="109" t="s">
        <v>112</v>
      </c>
      <c r="E138" s="110" t="s">
        <v>391</v>
      </c>
      <c r="F138" s="111" t="s">
        <v>392</v>
      </c>
      <c r="G138" s="112" t="s">
        <v>269</v>
      </c>
      <c r="H138" s="113">
        <v>40</v>
      </c>
      <c r="I138" s="114">
        <v>1040</v>
      </c>
      <c r="J138" s="114">
        <f>ROUND(I138*H138,2)</f>
        <v>41600</v>
      </c>
      <c r="K138" s="115"/>
      <c r="L138" s="116"/>
      <c r="M138" s="117" t="s">
        <v>1</v>
      </c>
      <c r="N138" s="118" t="s">
        <v>35</v>
      </c>
      <c r="O138" s="102">
        <v>0</v>
      </c>
      <c r="P138" s="102">
        <f>O138*H138</f>
        <v>0</v>
      </c>
      <c r="Q138" s="102">
        <v>0</v>
      </c>
      <c r="R138" s="102">
        <f>Q138*H138</f>
        <v>0</v>
      </c>
      <c r="S138" s="102">
        <v>0</v>
      </c>
      <c r="T138" s="103">
        <f>S138*H138</f>
        <v>0</v>
      </c>
      <c r="AR138" s="104" t="s">
        <v>116</v>
      </c>
      <c r="AT138" s="104" t="s">
        <v>112</v>
      </c>
      <c r="AU138" s="104" t="s">
        <v>80</v>
      </c>
      <c r="AY138" s="10" t="s">
        <v>100</v>
      </c>
      <c r="BE138" s="105">
        <f>IF(N138="základní",J138,0)</f>
        <v>41600</v>
      </c>
      <c r="BF138" s="105">
        <f>IF(N138="snížená",J138,0)</f>
        <v>0</v>
      </c>
      <c r="BG138" s="105">
        <f>IF(N138="zákl. přenesená",J138,0)</f>
        <v>0</v>
      </c>
      <c r="BH138" s="105">
        <f>IF(N138="sníž. přenesená",J138,0)</f>
        <v>0</v>
      </c>
      <c r="BI138" s="105">
        <f>IF(N138="nulová",J138,0)</f>
        <v>0</v>
      </c>
      <c r="BJ138" s="10" t="s">
        <v>78</v>
      </c>
      <c r="BK138" s="105">
        <f>ROUND(I138*H138,2)</f>
        <v>41600</v>
      </c>
      <c r="BL138" s="10" t="s">
        <v>107</v>
      </c>
      <c r="BM138" s="104" t="s">
        <v>393</v>
      </c>
    </row>
    <row r="139" spans="2:65" s="1" customFormat="1">
      <c r="B139" s="21"/>
      <c r="D139" s="106" t="s">
        <v>109</v>
      </c>
      <c r="F139" s="107" t="s">
        <v>392</v>
      </c>
      <c r="L139" s="21"/>
      <c r="M139" s="108"/>
      <c r="T139" s="42"/>
      <c r="AT139" s="10" t="s">
        <v>109</v>
      </c>
      <c r="AU139" s="10" t="s">
        <v>80</v>
      </c>
    </row>
    <row r="140" spans="2:65" s="1" customFormat="1" ht="24.2" customHeight="1">
      <c r="B140" s="21"/>
      <c r="C140" s="109" t="s">
        <v>394</v>
      </c>
      <c r="D140" s="109" t="s">
        <v>112</v>
      </c>
      <c r="E140" s="110" t="s">
        <v>395</v>
      </c>
      <c r="F140" s="111" t="s">
        <v>396</v>
      </c>
      <c r="G140" s="112" t="s">
        <v>269</v>
      </c>
      <c r="H140" s="113">
        <v>40</v>
      </c>
      <c r="I140" s="114">
        <v>698</v>
      </c>
      <c r="J140" s="114">
        <f>ROUND(I140*H140,2)</f>
        <v>27920</v>
      </c>
      <c r="K140" s="115"/>
      <c r="L140" s="116"/>
      <c r="M140" s="117" t="s">
        <v>1</v>
      </c>
      <c r="N140" s="118" t="s">
        <v>35</v>
      </c>
      <c r="O140" s="102">
        <v>0</v>
      </c>
      <c r="P140" s="102">
        <f>O140*H140</f>
        <v>0</v>
      </c>
      <c r="Q140" s="102">
        <v>0</v>
      </c>
      <c r="R140" s="102">
        <f>Q140*H140</f>
        <v>0</v>
      </c>
      <c r="S140" s="102">
        <v>0</v>
      </c>
      <c r="T140" s="103">
        <f>S140*H140</f>
        <v>0</v>
      </c>
      <c r="AR140" s="104" t="s">
        <v>116</v>
      </c>
      <c r="AT140" s="104" t="s">
        <v>112</v>
      </c>
      <c r="AU140" s="104" t="s">
        <v>80</v>
      </c>
      <c r="AY140" s="10" t="s">
        <v>100</v>
      </c>
      <c r="BE140" s="105">
        <f>IF(N140="základní",J140,0)</f>
        <v>27920</v>
      </c>
      <c r="BF140" s="105">
        <f>IF(N140="snížená",J140,0)</f>
        <v>0</v>
      </c>
      <c r="BG140" s="105">
        <f>IF(N140="zákl. přenesená",J140,0)</f>
        <v>0</v>
      </c>
      <c r="BH140" s="105">
        <f>IF(N140="sníž. přenesená",J140,0)</f>
        <v>0</v>
      </c>
      <c r="BI140" s="105">
        <f>IF(N140="nulová",J140,0)</f>
        <v>0</v>
      </c>
      <c r="BJ140" s="10" t="s">
        <v>78</v>
      </c>
      <c r="BK140" s="105">
        <f>ROUND(I140*H140,2)</f>
        <v>27920</v>
      </c>
      <c r="BL140" s="10" t="s">
        <v>107</v>
      </c>
      <c r="BM140" s="104" t="s">
        <v>397</v>
      </c>
    </row>
    <row r="141" spans="2:65" s="1" customFormat="1">
      <c r="B141" s="21"/>
      <c r="D141" s="106" t="s">
        <v>109</v>
      </c>
      <c r="F141" s="107" t="s">
        <v>396</v>
      </c>
      <c r="L141" s="21"/>
      <c r="M141" s="108"/>
      <c r="T141" s="42"/>
      <c r="AT141" s="10" t="s">
        <v>109</v>
      </c>
      <c r="AU141" s="10" t="s">
        <v>80</v>
      </c>
    </row>
    <row r="142" spans="2:65" s="1" customFormat="1" ht="24.2" customHeight="1">
      <c r="B142" s="21"/>
      <c r="C142" s="109" t="s">
        <v>398</v>
      </c>
      <c r="D142" s="109" t="s">
        <v>112</v>
      </c>
      <c r="E142" s="110" t="s">
        <v>399</v>
      </c>
      <c r="F142" s="111" t="s">
        <v>400</v>
      </c>
      <c r="G142" s="112" t="s">
        <v>269</v>
      </c>
      <c r="H142" s="113">
        <v>20</v>
      </c>
      <c r="I142" s="114">
        <v>1630</v>
      </c>
      <c r="J142" s="114">
        <f>ROUND(I142*H142,2)</f>
        <v>32600</v>
      </c>
      <c r="K142" s="115"/>
      <c r="L142" s="116"/>
      <c r="M142" s="117" t="s">
        <v>1</v>
      </c>
      <c r="N142" s="118" t="s">
        <v>35</v>
      </c>
      <c r="O142" s="102">
        <v>0</v>
      </c>
      <c r="P142" s="102">
        <f>O142*H142</f>
        <v>0</v>
      </c>
      <c r="Q142" s="102">
        <v>0</v>
      </c>
      <c r="R142" s="102">
        <f>Q142*H142</f>
        <v>0</v>
      </c>
      <c r="S142" s="102">
        <v>0</v>
      </c>
      <c r="T142" s="103">
        <f>S142*H142</f>
        <v>0</v>
      </c>
      <c r="AR142" s="104" t="s">
        <v>116</v>
      </c>
      <c r="AT142" s="104" t="s">
        <v>112</v>
      </c>
      <c r="AU142" s="104" t="s">
        <v>80</v>
      </c>
      <c r="AY142" s="10" t="s">
        <v>100</v>
      </c>
      <c r="BE142" s="105">
        <f>IF(N142="základní",J142,0)</f>
        <v>32600</v>
      </c>
      <c r="BF142" s="105">
        <f>IF(N142="snížená",J142,0)</f>
        <v>0</v>
      </c>
      <c r="BG142" s="105">
        <f>IF(N142="zákl. přenesená",J142,0)</f>
        <v>0</v>
      </c>
      <c r="BH142" s="105">
        <f>IF(N142="sníž. přenesená",J142,0)</f>
        <v>0</v>
      </c>
      <c r="BI142" s="105">
        <f>IF(N142="nulová",J142,0)</f>
        <v>0</v>
      </c>
      <c r="BJ142" s="10" t="s">
        <v>78</v>
      </c>
      <c r="BK142" s="105">
        <f>ROUND(I142*H142,2)</f>
        <v>32600</v>
      </c>
      <c r="BL142" s="10" t="s">
        <v>107</v>
      </c>
      <c r="BM142" s="104" t="s">
        <v>401</v>
      </c>
    </row>
    <row r="143" spans="2:65" s="1" customFormat="1">
      <c r="B143" s="21"/>
      <c r="D143" s="106" t="s">
        <v>109</v>
      </c>
      <c r="F143" s="107" t="s">
        <v>400</v>
      </c>
      <c r="L143" s="21"/>
      <c r="M143" s="108"/>
      <c r="T143" s="42"/>
      <c r="AT143" s="10" t="s">
        <v>109</v>
      </c>
      <c r="AU143" s="10" t="s">
        <v>80</v>
      </c>
    </row>
    <row r="144" spans="2:65" s="1" customFormat="1" ht="24.2" customHeight="1">
      <c r="B144" s="21"/>
      <c r="C144" s="109" t="s">
        <v>402</v>
      </c>
      <c r="D144" s="109" t="s">
        <v>112</v>
      </c>
      <c r="E144" s="110" t="s">
        <v>403</v>
      </c>
      <c r="F144" s="111" t="s">
        <v>404</v>
      </c>
      <c r="G144" s="112" t="s">
        <v>115</v>
      </c>
      <c r="H144" s="113">
        <v>1000</v>
      </c>
      <c r="I144" s="114">
        <v>38.700000000000003</v>
      </c>
      <c r="J144" s="114">
        <f>ROUND(I144*H144,2)</f>
        <v>38700</v>
      </c>
      <c r="K144" s="115"/>
      <c r="L144" s="116"/>
      <c r="M144" s="117" t="s">
        <v>1</v>
      </c>
      <c r="N144" s="118" t="s">
        <v>35</v>
      </c>
      <c r="O144" s="102">
        <v>0</v>
      </c>
      <c r="P144" s="102">
        <f>O144*H144</f>
        <v>0</v>
      </c>
      <c r="Q144" s="102">
        <v>0</v>
      </c>
      <c r="R144" s="102">
        <f>Q144*H144</f>
        <v>0</v>
      </c>
      <c r="S144" s="102">
        <v>0</v>
      </c>
      <c r="T144" s="103">
        <f>S144*H144</f>
        <v>0</v>
      </c>
      <c r="AR144" s="104" t="s">
        <v>80</v>
      </c>
      <c r="AT144" s="104" t="s">
        <v>112</v>
      </c>
      <c r="AU144" s="104" t="s">
        <v>80</v>
      </c>
      <c r="AY144" s="10" t="s">
        <v>100</v>
      </c>
      <c r="BE144" s="105">
        <f>IF(N144="základní",J144,0)</f>
        <v>38700</v>
      </c>
      <c r="BF144" s="105">
        <f>IF(N144="snížená",J144,0)</f>
        <v>0</v>
      </c>
      <c r="BG144" s="105">
        <f>IF(N144="zákl. přenesená",J144,0)</f>
        <v>0</v>
      </c>
      <c r="BH144" s="105">
        <f>IF(N144="sníž. přenesená",J144,0)</f>
        <v>0</v>
      </c>
      <c r="BI144" s="105">
        <f>IF(N144="nulová",J144,0)</f>
        <v>0</v>
      </c>
      <c r="BJ144" s="10" t="s">
        <v>78</v>
      </c>
      <c r="BK144" s="105">
        <f>ROUND(I144*H144,2)</f>
        <v>38700</v>
      </c>
      <c r="BL144" s="10" t="s">
        <v>78</v>
      </c>
      <c r="BM144" s="104" t="s">
        <v>405</v>
      </c>
    </row>
    <row r="145" spans="2:65" s="1" customFormat="1" ht="19.5">
      <c r="B145" s="21"/>
      <c r="D145" s="106" t="s">
        <v>109</v>
      </c>
      <c r="F145" s="107" t="s">
        <v>404</v>
      </c>
      <c r="L145" s="21"/>
      <c r="M145" s="108"/>
      <c r="T145" s="42"/>
      <c r="AT145" s="10" t="s">
        <v>109</v>
      </c>
      <c r="AU145" s="10" t="s">
        <v>80</v>
      </c>
    </row>
    <row r="146" spans="2:65" s="1" customFormat="1" ht="24.2" customHeight="1">
      <c r="B146" s="21"/>
      <c r="C146" s="109" t="s">
        <v>406</v>
      </c>
      <c r="D146" s="109" t="s">
        <v>112</v>
      </c>
      <c r="E146" s="110" t="s">
        <v>407</v>
      </c>
      <c r="F146" s="111" t="s">
        <v>408</v>
      </c>
      <c r="G146" s="112" t="s">
        <v>115</v>
      </c>
      <c r="H146" s="113">
        <v>1000</v>
      </c>
      <c r="I146" s="114">
        <v>65</v>
      </c>
      <c r="J146" s="114">
        <f>ROUND(I146*H146,2)</f>
        <v>65000</v>
      </c>
      <c r="K146" s="115"/>
      <c r="L146" s="116"/>
      <c r="M146" s="117" t="s">
        <v>1</v>
      </c>
      <c r="N146" s="118" t="s">
        <v>35</v>
      </c>
      <c r="O146" s="102">
        <v>0</v>
      </c>
      <c r="P146" s="102">
        <f>O146*H146</f>
        <v>0</v>
      </c>
      <c r="Q146" s="102">
        <v>0</v>
      </c>
      <c r="R146" s="102">
        <f>Q146*H146</f>
        <v>0</v>
      </c>
      <c r="S146" s="102">
        <v>0</v>
      </c>
      <c r="T146" s="103">
        <f>S146*H146</f>
        <v>0</v>
      </c>
      <c r="AR146" s="104" t="s">
        <v>116</v>
      </c>
      <c r="AT146" s="104" t="s">
        <v>112</v>
      </c>
      <c r="AU146" s="104" t="s">
        <v>80</v>
      </c>
      <c r="AY146" s="10" t="s">
        <v>100</v>
      </c>
      <c r="BE146" s="105">
        <f>IF(N146="základní",J146,0)</f>
        <v>65000</v>
      </c>
      <c r="BF146" s="105">
        <f>IF(N146="snížená",J146,0)</f>
        <v>0</v>
      </c>
      <c r="BG146" s="105">
        <f>IF(N146="zákl. přenesená",J146,0)</f>
        <v>0</v>
      </c>
      <c r="BH146" s="105">
        <f>IF(N146="sníž. přenesená",J146,0)</f>
        <v>0</v>
      </c>
      <c r="BI146" s="105">
        <f>IF(N146="nulová",J146,0)</f>
        <v>0</v>
      </c>
      <c r="BJ146" s="10" t="s">
        <v>78</v>
      </c>
      <c r="BK146" s="105">
        <f>ROUND(I146*H146,2)</f>
        <v>65000</v>
      </c>
      <c r="BL146" s="10" t="s">
        <v>107</v>
      </c>
      <c r="BM146" s="104" t="s">
        <v>409</v>
      </c>
    </row>
    <row r="147" spans="2:65" s="1" customFormat="1" ht="19.5">
      <c r="B147" s="21"/>
      <c r="D147" s="106" t="s">
        <v>109</v>
      </c>
      <c r="F147" s="107" t="s">
        <v>408</v>
      </c>
      <c r="L147" s="21"/>
      <c r="M147" s="108"/>
      <c r="T147" s="42"/>
      <c r="AT147" s="10" t="s">
        <v>109</v>
      </c>
      <c r="AU147" s="10" t="s">
        <v>80</v>
      </c>
    </row>
    <row r="148" spans="2:65" s="1" customFormat="1" ht="24.2" customHeight="1">
      <c r="B148" s="21"/>
      <c r="C148" s="109" t="s">
        <v>410</v>
      </c>
      <c r="D148" s="109" t="s">
        <v>112</v>
      </c>
      <c r="E148" s="110" t="s">
        <v>411</v>
      </c>
      <c r="F148" s="111" t="s">
        <v>412</v>
      </c>
      <c r="G148" s="112" t="s">
        <v>115</v>
      </c>
      <c r="H148" s="113">
        <v>1000</v>
      </c>
      <c r="I148" s="114">
        <v>64.599999999999994</v>
      </c>
      <c r="J148" s="114">
        <f>ROUND(I148*H148,2)</f>
        <v>64600</v>
      </c>
      <c r="K148" s="115"/>
      <c r="L148" s="116"/>
      <c r="M148" s="117" t="s">
        <v>1</v>
      </c>
      <c r="N148" s="118" t="s">
        <v>35</v>
      </c>
      <c r="O148" s="102">
        <v>0</v>
      </c>
      <c r="P148" s="102">
        <f>O148*H148</f>
        <v>0</v>
      </c>
      <c r="Q148" s="102">
        <v>0</v>
      </c>
      <c r="R148" s="102">
        <f>Q148*H148</f>
        <v>0</v>
      </c>
      <c r="S148" s="102">
        <v>0</v>
      </c>
      <c r="T148" s="103">
        <f>S148*H148</f>
        <v>0</v>
      </c>
      <c r="AR148" s="104" t="s">
        <v>80</v>
      </c>
      <c r="AT148" s="104" t="s">
        <v>112</v>
      </c>
      <c r="AU148" s="104" t="s">
        <v>80</v>
      </c>
      <c r="AY148" s="10" t="s">
        <v>100</v>
      </c>
      <c r="BE148" s="105">
        <f>IF(N148="základní",J148,0)</f>
        <v>64600</v>
      </c>
      <c r="BF148" s="105">
        <f>IF(N148="snížená",J148,0)</f>
        <v>0</v>
      </c>
      <c r="BG148" s="105">
        <f>IF(N148="zákl. přenesená",J148,0)</f>
        <v>0</v>
      </c>
      <c r="BH148" s="105">
        <f>IF(N148="sníž. přenesená",J148,0)</f>
        <v>0</v>
      </c>
      <c r="BI148" s="105">
        <f>IF(N148="nulová",J148,0)</f>
        <v>0</v>
      </c>
      <c r="BJ148" s="10" t="s">
        <v>78</v>
      </c>
      <c r="BK148" s="105">
        <f>ROUND(I148*H148,2)</f>
        <v>64600</v>
      </c>
      <c r="BL148" s="10" t="s">
        <v>78</v>
      </c>
      <c r="BM148" s="104" t="s">
        <v>413</v>
      </c>
    </row>
    <row r="149" spans="2:65" s="1" customFormat="1" ht="19.5">
      <c r="B149" s="21"/>
      <c r="D149" s="106" t="s">
        <v>109</v>
      </c>
      <c r="F149" s="107" t="s">
        <v>412</v>
      </c>
      <c r="L149" s="21"/>
      <c r="M149" s="108"/>
      <c r="T149" s="42"/>
      <c r="AT149" s="10" t="s">
        <v>109</v>
      </c>
      <c r="AU149" s="10" t="s">
        <v>80</v>
      </c>
    </row>
    <row r="150" spans="2:65" s="1" customFormat="1" ht="24.2" customHeight="1">
      <c r="B150" s="21"/>
      <c r="C150" s="109" t="s">
        <v>414</v>
      </c>
      <c r="D150" s="109" t="s">
        <v>112</v>
      </c>
      <c r="E150" s="110" t="s">
        <v>415</v>
      </c>
      <c r="F150" s="111" t="s">
        <v>416</v>
      </c>
      <c r="G150" s="112" t="s">
        <v>115</v>
      </c>
      <c r="H150" s="113">
        <v>1000</v>
      </c>
      <c r="I150" s="114">
        <v>98</v>
      </c>
      <c r="J150" s="114">
        <f>ROUND(I150*H150,2)</f>
        <v>98000</v>
      </c>
      <c r="K150" s="115"/>
      <c r="L150" s="116"/>
      <c r="M150" s="117" t="s">
        <v>1</v>
      </c>
      <c r="N150" s="118" t="s">
        <v>35</v>
      </c>
      <c r="O150" s="102">
        <v>0</v>
      </c>
      <c r="P150" s="102">
        <f>O150*H150</f>
        <v>0</v>
      </c>
      <c r="Q150" s="102">
        <v>0</v>
      </c>
      <c r="R150" s="102">
        <f>Q150*H150</f>
        <v>0</v>
      </c>
      <c r="S150" s="102">
        <v>0</v>
      </c>
      <c r="T150" s="103">
        <f>S150*H150</f>
        <v>0</v>
      </c>
      <c r="AR150" s="104" t="s">
        <v>116</v>
      </c>
      <c r="AT150" s="104" t="s">
        <v>112</v>
      </c>
      <c r="AU150" s="104" t="s">
        <v>80</v>
      </c>
      <c r="AY150" s="10" t="s">
        <v>100</v>
      </c>
      <c r="BE150" s="105">
        <f>IF(N150="základní",J150,0)</f>
        <v>98000</v>
      </c>
      <c r="BF150" s="105">
        <f>IF(N150="snížená",J150,0)</f>
        <v>0</v>
      </c>
      <c r="BG150" s="105">
        <f>IF(N150="zákl. přenesená",J150,0)</f>
        <v>0</v>
      </c>
      <c r="BH150" s="105">
        <f>IF(N150="sníž. přenesená",J150,0)</f>
        <v>0</v>
      </c>
      <c r="BI150" s="105">
        <f>IF(N150="nulová",J150,0)</f>
        <v>0</v>
      </c>
      <c r="BJ150" s="10" t="s">
        <v>78</v>
      </c>
      <c r="BK150" s="105">
        <f>ROUND(I150*H150,2)</f>
        <v>98000</v>
      </c>
      <c r="BL150" s="10" t="s">
        <v>107</v>
      </c>
      <c r="BM150" s="104" t="s">
        <v>417</v>
      </c>
    </row>
    <row r="151" spans="2:65" s="1" customFormat="1" ht="19.5">
      <c r="B151" s="21"/>
      <c r="D151" s="106" t="s">
        <v>109</v>
      </c>
      <c r="F151" s="107" t="s">
        <v>416</v>
      </c>
      <c r="L151" s="21"/>
      <c r="M151" s="108"/>
      <c r="T151" s="42"/>
      <c r="AT151" s="10" t="s">
        <v>109</v>
      </c>
      <c r="AU151" s="10" t="s">
        <v>80</v>
      </c>
    </row>
    <row r="152" spans="2:65" s="1" customFormat="1" ht="24.2" customHeight="1">
      <c r="B152" s="21"/>
      <c r="C152" s="109" t="s">
        <v>418</v>
      </c>
      <c r="D152" s="109" t="s">
        <v>112</v>
      </c>
      <c r="E152" s="110" t="s">
        <v>419</v>
      </c>
      <c r="F152" s="111" t="s">
        <v>420</v>
      </c>
      <c r="G152" s="112" t="s">
        <v>115</v>
      </c>
      <c r="H152" s="113">
        <v>1000</v>
      </c>
      <c r="I152" s="114">
        <v>106</v>
      </c>
      <c r="J152" s="114">
        <f>ROUND(I152*H152,2)</f>
        <v>106000</v>
      </c>
      <c r="K152" s="115"/>
      <c r="L152" s="116"/>
      <c r="M152" s="117" t="s">
        <v>1</v>
      </c>
      <c r="N152" s="118" t="s">
        <v>35</v>
      </c>
      <c r="O152" s="102">
        <v>0</v>
      </c>
      <c r="P152" s="102">
        <f>O152*H152</f>
        <v>0</v>
      </c>
      <c r="Q152" s="102">
        <v>0</v>
      </c>
      <c r="R152" s="102">
        <f>Q152*H152</f>
        <v>0</v>
      </c>
      <c r="S152" s="102">
        <v>0</v>
      </c>
      <c r="T152" s="103">
        <f>S152*H152</f>
        <v>0</v>
      </c>
      <c r="AR152" s="104" t="s">
        <v>80</v>
      </c>
      <c r="AT152" s="104" t="s">
        <v>112</v>
      </c>
      <c r="AU152" s="104" t="s">
        <v>80</v>
      </c>
      <c r="AY152" s="10" t="s">
        <v>100</v>
      </c>
      <c r="BE152" s="105">
        <f>IF(N152="základní",J152,0)</f>
        <v>106000</v>
      </c>
      <c r="BF152" s="105">
        <f>IF(N152="snížená",J152,0)</f>
        <v>0</v>
      </c>
      <c r="BG152" s="105">
        <f>IF(N152="zákl. přenesená",J152,0)</f>
        <v>0</v>
      </c>
      <c r="BH152" s="105">
        <f>IF(N152="sníž. přenesená",J152,0)</f>
        <v>0</v>
      </c>
      <c r="BI152" s="105">
        <f>IF(N152="nulová",J152,0)</f>
        <v>0</v>
      </c>
      <c r="BJ152" s="10" t="s">
        <v>78</v>
      </c>
      <c r="BK152" s="105">
        <f>ROUND(I152*H152,2)</f>
        <v>106000</v>
      </c>
      <c r="BL152" s="10" t="s">
        <v>78</v>
      </c>
      <c r="BM152" s="104" t="s">
        <v>421</v>
      </c>
    </row>
    <row r="153" spans="2:65" s="1" customFormat="1" ht="19.5">
      <c r="B153" s="21"/>
      <c r="D153" s="106" t="s">
        <v>109</v>
      </c>
      <c r="F153" s="107" t="s">
        <v>420</v>
      </c>
      <c r="L153" s="21"/>
      <c r="M153" s="108"/>
      <c r="T153" s="42"/>
      <c r="AT153" s="10" t="s">
        <v>109</v>
      </c>
      <c r="AU153" s="10" t="s">
        <v>80</v>
      </c>
    </row>
    <row r="154" spans="2:65" s="1" customFormat="1" ht="24.2" customHeight="1">
      <c r="B154" s="21"/>
      <c r="C154" s="109" t="s">
        <v>422</v>
      </c>
      <c r="D154" s="109" t="s">
        <v>112</v>
      </c>
      <c r="E154" s="110" t="s">
        <v>423</v>
      </c>
      <c r="F154" s="111" t="s">
        <v>424</v>
      </c>
      <c r="G154" s="112" t="s">
        <v>115</v>
      </c>
      <c r="H154" s="113">
        <v>1000</v>
      </c>
      <c r="I154" s="114">
        <v>150</v>
      </c>
      <c r="J154" s="114">
        <f>ROUND(I154*H154,2)</f>
        <v>150000</v>
      </c>
      <c r="K154" s="115"/>
      <c r="L154" s="116"/>
      <c r="M154" s="117" t="s">
        <v>1</v>
      </c>
      <c r="N154" s="118" t="s">
        <v>35</v>
      </c>
      <c r="O154" s="102">
        <v>0</v>
      </c>
      <c r="P154" s="102">
        <f>O154*H154</f>
        <v>0</v>
      </c>
      <c r="Q154" s="102">
        <v>0</v>
      </c>
      <c r="R154" s="102">
        <f>Q154*H154</f>
        <v>0</v>
      </c>
      <c r="S154" s="102">
        <v>0</v>
      </c>
      <c r="T154" s="103">
        <f>S154*H154</f>
        <v>0</v>
      </c>
      <c r="AR154" s="104" t="s">
        <v>116</v>
      </c>
      <c r="AT154" s="104" t="s">
        <v>112</v>
      </c>
      <c r="AU154" s="104" t="s">
        <v>80</v>
      </c>
      <c r="AY154" s="10" t="s">
        <v>100</v>
      </c>
      <c r="BE154" s="105">
        <f>IF(N154="základní",J154,0)</f>
        <v>150000</v>
      </c>
      <c r="BF154" s="105">
        <f>IF(N154="snížená",J154,0)</f>
        <v>0</v>
      </c>
      <c r="BG154" s="105">
        <f>IF(N154="zákl. přenesená",J154,0)</f>
        <v>0</v>
      </c>
      <c r="BH154" s="105">
        <f>IF(N154="sníž. přenesená",J154,0)</f>
        <v>0</v>
      </c>
      <c r="BI154" s="105">
        <f>IF(N154="nulová",J154,0)</f>
        <v>0</v>
      </c>
      <c r="BJ154" s="10" t="s">
        <v>78</v>
      </c>
      <c r="BK154" s="105">
        <f>ROUND(I154*H154,2)</f>
        <v>150000</v>
      </c>
      <c r="BL154" s="10" t="s">
        <v>107</v>
      </c>
      <c r="BM154" s="104" t="s">
        <v>425</v>
      </c>
    </row>
    <row r="155" spans="2:65" s="1" customFormat="1" ht="19.5">
      <c r="B155" s="21"/>
      <c r="D155" s="106" t="s">
        <v>109</v>
      </c>
      <c r="F155" s="107" t="s">
        <v>424</v>
      </c>
      <c r="L155" s="21"/>
      <c r="M155" s="108"/>
      <c r="T155" s="42"/>
      <c r="AT155" s="10" t="s">
        <v>109</v>
      </c>
      <c r="AU155" s="10" t="s">
        <v>80</v>
      </c>
    </row>
    <row r="156" spans="2:65" s="1" customFormat="1" ht="24.2" customHeight="1">
      <c r="B156" s="21"/>
      <c r="C156" s="109" t="s">
        <v>426</v>
      </c>
      <c r="D156" s="109" t="s">
        <v>112</v>
      </c>
      <c r="E156" s="110" t="s">
        <v>427</v>
      </c>
      <c r="F156" s="111" t="s">
        <v>428</v>
      </c>
      <c r="G156" s="112" t="s">
        <v>115</v>
      </c>
      <c r="H156" s="113">
        <v>1000</v>
      </c>
      <c r="I156" s="114">
        <v>152</v>
      </c>
      <c r="J156" s="114">
        <f>ROUND(I156*H156,2)</f>
        <v>152000</v>
      </c>
      <c r="K156" s="115"/>
      <c r="L156" s="116"/>
      <c r="M156" s="117" t="s">
        <v>1</v>
      </c>
      <c r="N156" s="118" t="s">
        <v>35</v>
      </c>
      <c r="O156" s="102">
        <v>0</v>
      </c>
      <c r="P156" s="102">
        <f>O156*H156</f>
        <v>0</v>
      </c>
      <c r="Q156" s="102">
        <v>0</v>
      </c>
      <c r="R156" s="102">
        <f>Q156*H156</f>
        <v>0</v>
      </c>
      <c r="S156" s="102">
        <v>0</v>
      </c>
      <c r="T156" s="103">
        <f>S156*H156</f>
        <v>0</v>
      </c>
      <c r="AR156" s="104" t="s">
        <v>80</v>
      </c>
      <c r="AT156" s="104" t="s">
        <v>112</v>
      </c>
      <c r="AU156" s="104" t="s">
        <v>80</v>
      </c>
      <c r="AY156" s="10" t="s">
        <v>100</v>
      </c>
      <c r="BE156" s="105">
        <f>IF(N156="základní",J156,0)</f>
        <v>152000</v>
      </c>
      <c r="BF156" s="105">
        <f>IF(N156="snížená",J156,0)</f>
        <v>0</v>
      </c>
      <c r="BG156" s="105">
        <f>IF(N156="zákl. přenesená",J156,0)</f>
        <v>0</v>
      </c>
      <c r="BH156" s="105">
        <f>IF(N156="sníž. přenesená",J156,0)</f>
        <v>0</v>
      </c>
      <c r="BI156" s="105">
        <f>IF(N156="nulová",J156,0)</f>
        <v>0</v>
      </c>
      <c r="BJ156" s="10" t="s">
        <v>78</v>
      </c>
      <c r="BK156" s="105">
        <f>ROUND(I156*H156,2)</f>
        <v>152000</v>
      </c>
      <c r="BL156" s="10" t="s">
        <v>78</v>
      </c>
      <c r="BM156" s="104" t="s">
        <v>429</v>
      </c>
    </row>
    <row r="157" spans="2:65" s="1" customFormat="1" ht="19.5">
      <c r="B157" s="21"/>
      <c r="D157" s="106" t="s">
        <v>109</v>
      </c>
      <c r="F157" s="107" t="s">
        <v>428</v>
      </c>
      <c r="L157" s="21"/>
      <c r="M157" s="108"/>
      <c r="T157" s="42"/>
      <c r="AT157" s="10" t="s">
        <v>109</v>
      </c>
      <c r="AU157" s="10" t="s">
        <v>80</v>
      </c>
    </row>
    <row r="158" spans="2:65" s="1" customFormat="1" ht="24.2" customHeight="1">
      <c r="B158" s="21"/>
      <c r="C158" s="109" t="s">
        <v>430</v>
      </c>
      <c r="D158" s="109" t="s">
        <v>112</v>
      </c>
      <c r="E158" s="110" t="s">
        <v>431</v>
      </c>
      <c r="F158" s="111" t="s">
        <v>432</v>
      </c>
      <c r="G158" s="112" t="s">
        <v>115</v>
      </c>
      <c r="H158" s="113">
        <v>1000</v>
      </c>
      <c r="I158" s="114">
        <v>208</v>
      </c>
      <c r="J158" s="114">
        <f>ROUND(I158*H158,2)</f>
        <v>208000</v>
      </c>
      <c r="K158" s="115"/>
      <c r="L158" s="116"/>
      <c r="M158" s="117" t="s">
        <v>1</v>
      </c>
      <c r="N158" s="118" t="s">
        <v>35</v>
      </c>
      <c r="O158" s="102">
        <v>0</v>
      </c>
      <c r="P158" s="102">
        <f>O158*H158</f>
        <v>0</v>
      </c>
      <c r="Q158" s="102">
        <v>0</v>
      </c>
      <c r="R158" s="102">
        <f>Q158*H158</f>
        <v>0</v>
      </c>
      <c r="S158" s="102">
        <v>0</v>
      </c>
      <c r="T158" s="103">
        <f>S158*H158</f>
        <v>0</v>
      </c>
      <c r="AR158" s="104" t="s">
        <v>116</v>
      </c>
      <c r="AT158" s="104" t="s">
        <v>112</v>
      </c>
      <c r="AU158" s="104" t="s">
        <v>80</v>
      </c>
      <c r="AY158" s="10" t="s">
        <v>100</v>
      </c>
      <c r="BE158" s="105">
        <f>IF(N158="základní",J158,0)</f>
        <v>208000</v>
      </c>
      <c r="BF158" s="105">
        <f>IF(N158="snížená",J158,0)</f>
        <v>0</v>
      </c>
      <c r="BG158" s="105">
        <f>IF(N158="zákl. přenesená",J158,0)</f>
        <v>0</v>
      </c>
      <c r="BH158" s="105">
        <f>IF(N158="sníž. přenesená",J158,0)</f>
        <v>0</v>
      </c>
      <c r="BI158" s="105">
        <f>IF(N158="nulová",J158,0)</f>
        <v>0</v>
      </c>
      <c r="BJ158" s="10" t="s">
        <v>78</v>
      </c>
      <c r="BK158" s="105">
        <f>ROUND(I158*H158,2)</f>
        <v>208000</v>
      </c>
      <c r="BL158" s="10" t="s">
        <v>107</v>
      </c>
      <c r="BM158" s="104" t="s">
        <v>433</v>
      </c>
    </row>
    <row r="159" spans="2:65" s="1" customFormat="1" ht="19.5">
      <c r="B159" s="21"/>
      <c r="D159" s="106" t="s">
        <v>109</v>
      </c>
      <c r="F159" s="107" t="s">
        <v>432</v>
      </c>
      <c r="L159" s="21"/>
      <c r="M159" s="108"/>
      <c r="T159" s="42"/>
      <c r="AT159" s="10" t="s">
        <v>109</v>
      </c>
      <c r="AU159" s="10" t="s">
        <v>80</v>
      </c>
    </row>
    <row r="160" spans="2:65" s="1" customFormat="1" ht="24.2" customHeight="1">
      <c r="B160" s="21"/>
      <c r="C160" s="109" t="s">
        <v>434</v>
      </c>
      <c r="D160" s="109" t="s">
        <v>112</v>
      </c>
      <c r="E160" s="110" t="s">
        <v>435</v>
      </c>
      <c r="F160" s="111" t="s">
        <v>436</v>
      </c>
      <c r="G160" s="112" t="s">
        <v>115</v>
      </c>
      <c r="H160" s="113">
        <v>1000</v>
      </c>
      <c r="I160" s="114">
        <v>200</v>
      </c>
      <c r="J160" s="114">
        <f>ROUND(I160*H160,2)</f>
        <v>200000</v>
      </c>
      <c r="K160" s="115"/>
      <c r="L160" s="116"/>
      <c r="M160" s="117" t="s">
        <v>1</v>
      </c>
      <c r="N160" s="118" t="s">
        <v>35</v>
      </c>
      <c r="O160" s="102">
        <v>0</v>
      </c>
      <c r="P160" s="102">
        <f>O160*H160</f>
        <v>0</v>
      </c>
      <c r="Q160" s="102">
        <v>0</v>
      </c>
      <c r="R160" s="102">
        <f>Q160*H160</f>
        <v>0</v>
      </c>
      <c r="S160" s="102">
        <v>0</v>
      </c>
      <c r="T160" s="103">
        <f>S160*H160</f>
        <v>0</v>
      </c>
      <c r="AR160" s="104" t="s">
        <v>80</v>
      </c>
      <c r="AT160" s="104" t="s">
        <v>112</v>
      </c>
      <c r="AU160" s="104" t="s">
        <v>80</v>
      </c>
      <c r="AY160" s="10" t="s">
        <v>100</v>
      </c>
      <c r="BE160" s="105">
        <f>IF(N160="základní",J160,0)</f>
        <v>200000</v>
      </c>
      <c r="BF160" s="105">
        <f>IF(N160="snížená",J160,0)</f>
        <v>0</v>
      </c>
      <c r="BG160" s="105">
        <f>IF(N160="zákl. přenesená",J160,0)</f>
        <v>0</v>
      </c>
      <c r="BH160" s="105">
        <f>IF(N160="sníž. přenesená",J160,0)</f>
        <v>0</v>
      </c>
      <c r="BI160" s="105">
        <f>IF(N160="nulová",J160,0)</f>
        <v>0</v>
      </c>
      <c r="BJ160" s="10" t="s">
        <v>78</v>
      </c>
      <c r="BK160" s="105">
        <f>ROUND(I160*H160,2)</f>
        <v>200000</v>
      </c>
      <c r="BL160" s="10" t="s">
        <v>78</v>
      </c>
      <c r="BM160" s="104" t="s">
        <v>437</v>
      </c>
    </row>
    <row r="161" spans="2:65" s="1" customFormat="1" ht="19.5">
      <c r="B161" s="21"/>
      <c r="D161" s="106" t="s">
        <v>109</v>
      </c>
      <c r="F161" s="107" t="s">
        <v>436</v>
      </c>
      <c r="L161" s="21"/>
      <c r="M161" s="108"/>
      <c r="T161" s="42"/>
      <c r="AT161" s="10" t="s">
        <v>109</v>
      </c>
      <c r="AU161" s="10" t="s">
        <v>80</v>
      </c>
    </row>
    <row r="162" spans="2:65" s="1" customFormat="1" ht="24.2" customHeight="1">
      <c r="B162" s="21"/>
      <c r="C162" s="109" t="s">
        <v>438</v>
      </c>
      <c r="D162" s="109" t="s">
        <v>112</v>
      </c>
      <c r="E162" s="110" t="s">
        <v>439</v>
      </c>
      <c r="F162" s="111" t="s">
        <v>440</v>
      </c>
      <c r="G162" s="112" t="s">
        <v>115</v>
      </c>
      <c r="H162" s="113">
        <v>900</v>
      </c>
      <c r="I162" s="114">
        <v>264</v>
      </c>
      <c r="J162" s="114">
        <f>ROUND(I162*H162,2)</f>
        <v>237600</v>
      </c>
      <c r="K162" s="115"/>
      <c r="L162" s="116"/>
      <c r="M162" s="117" t="s">
        <v>1</v>
      </c>
      <c r="N162" s="118" t="s">
        <v>35</v>
      </c>
      <c r="O162" s="102">
        <v>0</v>
      </c>
      <c r="P162" s="102">
        <f>O162*H162</f>
        <v>0</v>
      </c>
      <c r="Q162" s="102">
        <v>0</v>
      </c>
      <c r="R162" s="102">
        <f>Q162*H162</f>
        <v>0</v>
      </c>
      <c r="S162" s="102">
        <v>0</v>
      </c>
      <c r="T162" s="103">
        <f>S162*H162</f>
        <v>0</v>
      </c>
      <c r="AR162" s="104" t="s">
        <v>80</v>
      </c>
      <c r="AT162" s="104" t="s">
        <v>112</v>
      </c>
      <c r="AU162" s="104" t="s">
        <v>80</v>
      </c>
      <c r="AY162" s="10" t="s">
        <v>100</v>
      </c>
      <c r="BE162" s="105">
        <f>IF(N162="základní",J162,0)</f>
        <v>237600</v>
      </c>
      <c r="BF162" s="105">
        <f>IF(N162="snížená",J162,0)</f>
        <v>0</v>
      </c>
      <c r="BG162" s="105">
        <f>IF(N162="zákl. přenesená",J162,0)</f>
        <v>0</v>
      </c>
      <c r="BH162" s="105">
        <f>IF(N162="sníž. přenesená",J162,0)</f>
        <v>0</v>
      </c>
      <c r="BI162" s="105">
        <f>IF(N162="nulová",J162,0)</f>
        <v>0</v>
      </c>
      <c r="BJ162" s="10" t="s">
        <v>78</v>
      </c>
      <c r="BK162" s="105">
        <f>ROUND(I162*H162,2)</f>
        <v>237600</v>
      </c>
      <c r="BL162" s="10" t="s">
        <v>78</v>
      </c>
      <c r="BM162" s="104" t="s">
        <v>441</v>
      </c>
    </row>
    <row r="163" spans="2:65" s="1" customFormat="1" ht="19.5">
      <c r="B163" s="21"/>
      <c r="D163" s="106" t="s">
        <v>109</v>
      </c>
      <c r="F163" s="107" t="s">
        <v>440</v>
      </c>
      <c r="L163" s="21"/>
      <c r="M163" s="108"/>
      <c r="T163" s="42"/>
      <c r="AT163" s="10" t="s">
        <v>109</v>
      </c>
      <c r="AU163" s="10" t="s">
        <v>80</v>
      </c>
    </row>
    <row r="164" spans="2:65" s="1" customFormat="1" ht="24.2" customHeight="1">
      <c r="B164" s="21"/>
      <c r="C164" s="93" t="s">
        <v>442</v>
      </c>
      <c r="D164" s="93" t="s">
        <v>103</v>
      </c>
      <c r="E164" s="94" t="s">
        <v>443</v>
      </c>
      <c r="F164" s="95" t="s">
        <v>444</v>
      </c>
      <c r="G164" s="96" t="s">
        <v>115</v>
      </c>
      <c r="H164" s="97">
        <v>9900</v>
      </c>
      <c r="I164" s="98">
        <v>36.1</v>
      </c>
      <c r="J164" s="98">
        <f>ROUND(I164*H164,2)</f>
        <v>357390</v>
      </c>
      <c r="K164" s="99"/>
      <c r="L164" s="21"/>
      <c r="M164" s="100" t="s">
        <v>1</v>
      </c>
      <c r="N164" s="101" t="s">
        <v>35</v>
      </c>
      <c r="O164" s="102">
        <v>0</v>
      </c>
      <c r="P164" s="102">
        <f>O164*H164</f>
        <v>0</v>
      </c>
      <c r="Q164" s="102">
        <v>0</v>
      </c>
      <c r="R164" s="102">
        <f>Q164*H164</f>
        <v>0</v>
      </c>
      <c r="S164" s="102">
        <v>0</v>
      </c>
      <c r="T164" s="103">
        <f>S164*H164</f>
        <v>0</v>
      </c>
      <c r="AR164" s="104" t="s">
        <v>107</v>
      </c>
      <c r="AT164" s="104" t="s">
        <v>103</v>
      </c>
      <c r="AU164" s="104" t="s">
        <v>80</v>
      </c>
      <c r="AY164" s="10" t="s">
        <v>100</v>
      </c>
      <c r="BE164" s="105">
        <f>IF(N164="základní",J164,0)</f>
        <v>357390</v>
      </c>
      <c r="BF164" s="105">
        <f>IF(N164="snížená",J164,0)</f>
        <v>0</v>
      </c>
      <c r="BG164" s="105">
        <f>IF(N164="zákl. přenesená",J164,0)</f>
        <v>0</v>
      </c>
      <c r="BH164" s="105">
        <f>IF(N164="sníž. přenesená",J164,0)</f>
        <v>0</v>
      </c>
      <c r="BI164" s="105">
        <f>IF(N164="nulová",J164,0)</f>
        <v>0</v>
      </c>
      <c r="BJ164" s="10" t="s">
        <v>78</v>
      </c>
      <c r="BK164" s="105">
        <f>ROUND(I164*H164,2)</f>
        <v>357390</v>
      </c>
      <c r="BL164" s="10" t="s">
        <v>107</v>
      </c>
      <c r="BM164" s="104" t="s">
        <v>445</v>
      </c>
    </row>
    <row r="165" spans="2:65" s="1" customFormat="1" ht="48.75">
      <c r="B165" s="21"/>
      <c r="D165" s="106" t="s">
        <v>109</v>
      </c>
      <c r="F165" s="107" t="s">
        <v>446</v>
      </c>
      <c r="L165" s="21"/>
      <c r="M165" s="108"/>
      <c r="T165" s="42"/>
      <c r="AT165" s="10" t="s">
        <v>109</v>
      </c>
      <c r="AU165" s="10" t="s">
        <v>80</v>
      </c>
    </row>
    <row r="166" spans="2:65" s="1" customFormat="1" ht="33" customHeight="1">
      <c r="B166" s="21"/>
      <c r="C166" s="109" t="s">
        <v>447</v>
      </c>
      <c r="D166" s="109" t="s">
        <v>112</v>
      </c>
      <c r="E166" s="110" t="s">
        <v>448</v>
      </c>
      <c r="F166" s="111" t="s">
        <v>449</v>
      </c>
      <c r="G166" s="112" t="s">
        <v>115</v>
      </c>
      <c r="H166" s="113">
        <v>1000</v>
      </c>
      <c r="I166" s="114">
        <v>59.5</v>
      </c>
      <c r="J166" s="114">
        <f>ROUND(I166*H166,2)</f>
        <v>59500</v>
      </c>
      <c r="K166" s="115"/>
      <c r="L166" s="116"/>
      <c r="M166" s="117" t="s">
        <v>1</v>
      </c>
      <c r="N166" s="118" t="s">
        <v>35</v>
      </c>
      <c r="O166" s="102">
        <v>0</v>
      </c>
      <c r="P166" s="102">
        <f>O166*H166</f>
        <v>0</v>
      </c>
      <c r="Q166" s="102">
        <v>0</v>
      </c>
      <c r="R166" s="102">
        <f>Q166*H166</f>
        <v>0</v>
      </c>
      <c r="S166" s="102">
        <v>0</v>
      </c>
      <c r="T166" s="103">
        <f>S166*H166</f>
        <v>0</v>
      </c>
      <c r="AR166" s="104" t="s">
        <v>116</v>
      </c>
      <c r="AT166" s="104" t="s">
        <v>112</v>
      </c>
      <c r="AU166" s="104" t="s">
        <v>80</v>
      </c>
      <c r="AY166" s="10" t="s">
        <v>100</v>
      </c>
      <c r="BE166" s="105">
        <f>IF(N166="základní",J166,0)</f>
        <v>59500</v>
      </c>
      <c r="BF166" s="105">
        <f>IF(N166="snížená",J166,0)</f>
        <v>0</v>
      </c>
      <c r="BG166" s="105">
        <f>IF(N166="zákl. přenesená",J166,0)</f>
        <v>0</v>
      </c>
      <c r="BH166" s="105">
        <f>IF(N166="sníž. přenesená",J166,0)</f>
        <v>0</v>
      </c>
      <c r="BI166" s="105">
        <f>IF(N166="nulová",J166,0)</f>
        <v>0</v>
      </c>
      <c r="BJ166" s="10" t="s">
        <v>78</v>
      </c>
      <c r="BK166" s="105">
        <f>ROUND(I166*H166,2)</f>
        <v>59500</v>
      </c>
      <c r="BL166" s="10" t="s">
        <v>107</v>
      </c>
      <c r="BM166" s="104" t="s">
        <v>450</v>
      </c>
    </row>
    <row r="167" spans="2:65" s="1" customFormat="1" ht="19.5">
      <c r="B167" s="21"/>
      <c r="D167" s="106" t="s">
        <v>109</v>
      </c>
      <c r="F167" s="107" t="s">
        <v>449</v>
      </c>
      <c r="L167" s="21"/>
      <c r="M167" s="108"/>
      <c r="T167" s="42"/>
      <c r="AT167" s="10" t="s">
        <v>109</v>
      </c>
      <c r="AU167" s="10" t="s">
        <v>80</v>
      </c>
    </row>
    <row r="168" spans="2:65" s="1" customFormat="1" ht="33" customHeight="1">
      <c r="B168" s="21"/>
      <c r="C168" s="109" t="s">
        <v>451</v>
      </c>
      <c r="D168" s="109" t="s">
        <v>112</v>
      </c>
      <c r="E168" s="110" t="s">
        <v>452</v>
      </c>
      <c r="F168" s="111" t="s">
        <v>453</v>
      </c>
      <c r="G168" s="112" t="s">
        <v>115</v>
      </c>
      <c r="H168" s="113">
        <v>1000</v>
      </c>
      <c r="I168" s="114">
        <v>67.900000000000006</v>
      </c>
      <c r="J168" s="114">
        <f>ROUND(I168*H168,2)</f>
        <v>67900</v>
      </c>
      <c r="K168" s="115"/>
      <c r="L168" s="116"/>
      <c r="M168" s="117" t="s">
        <v>1</v>
      </c>
      <c r="N168" s="118" t="s">
        <v>35</v>
      </c>
      <c r="O168" s="102">
        <v>0</v>
      </c>
      <c r="P168" s="102">
        <f>O168*H168</f>
        <v>0</v>
      </c>
      <c r="Q168" s="102">
        <v>0</v>
      </c>
      <c r="R168" s="102">
        <f>Q168*H168</f>
        <v>0</v>
      </c>
      <c r="S168" s="102">
        <v>0</v>
      </c>
      <c r="T168" s="103">
        <f>S168*H168</f>
        <v>0</v>
      </c>
      <c r="AR168" s="104" t="s">
        <v>116</v>
      </c>
      <c r="AT168" s="104" t="s">
        <v>112</v>
      </c>
      <c r="AU168" s="104" t="s">
        <v>80</v>
      </c>
      <c r="AY168" s="10" t="s">
        <v>100</v>
      </c>
      <c r="BE168" s="105">
        <f>IF(N168="základní",J168,0)</f>
        <v>67900</v>
      </c>
      <c r="BF168" s="105">
        <f>IF(N168="snížená",J168,0)</f>
        <v>0</v>
      </c>
      <c r="BG168" s="105">
        <f>IF(N168="zákl. přenesená",J168,0)</f>
        <v>0</v>
      </c>
      <c r="BH168" s="105">
        <f>IF(N168="sníž. přenesená",J168,0)</f>
        <v>0</v>
      </c>
      <c r="BI168" s="105">
        <f>IF(N168="nulová",J168,0)</f>
        <v>0</v>
      </c>
      <c r="BJ168" s="10" t="s">
        <v>78</v>
      </c>
      <c r="BK168" s="105">
        <f>ROUND(I168*H168,2)</f>
        <v>67900</v>
      </c>
      <c r="BL168" s="10" t="s">
        <v>107</v>
      </c>
      <c r="BM168" s="104" t="s">
        <v>454</v>
      </c>
    </row>
    <row r="169" spans="2:65" s="1" customFormat="1" ht="19.5">
      <c r="B169" s="21"/>
      <c r="D169" s="106" t="s">
        <v>109</v>
      </c>
      <c r="F169" s="107" t="s">
        <v>453</v>
      </c>
      <c r="L169" s="21"/>
      <c r="M169" s="108"/>
      <c r="T169" s="42"/>
      <c r="AT169" s="10" t="s">
        <v>109</v>
      </c>
      <c r="AU169" s="10" t="s">
        <v>80</v>
      </c>
    </row>
    <row r="170" spans="2:65" s="1" customFormat="1" ht="33" customHeight="1">
      <c r="B170" s="21"/>
      <c r="C170" s="109" t="s">
        <v>455</v>
      </c>
      <c r="D170" s="109" t="s">
        <v>112</v>
      </c>
      <c r="E170" s="110" t="s">
        <v>456</v>
      </c>
      <c r="F170" s="111" t="s">
        <v>457</v>
      </c>
      <c r="G170" s="112" t="s">
        <v>115</v>
      </c>
      <c r="H170" s="113">
        <v>1000</v>
      </c>
      <c r="I170" s="114">
        <v>85.8</v>
      </c>
      <c r="J170" s="114">
        <f>ROUND(I170*H170,2)</f>
        <v>85800</v>
      </c>
      <c r="K170" s="115"/>
      <c r="L170" s="116"/>
      <c r="M170" s="117" t="s">
        <v>1</v>
      </c>
      <c r="N170" s="118" t="s">
        <v>35</v>
      </c>
      <c r="O170" s="102">
        <v>0</v>
      </c>
      <c r="P170" s="102">
        <f>O170*H170</f>
        <v>0</v>
      </c>
      <c r="Q170" s="102">
        <v>0</v>
      </c>
      <c r="R170" s="102">
        <f>Q170*H170</f>
        <v>0</v>
      </c>
      <c r="S170" s="102">
        <v>0</v>
      </c>
      <c r="T170" s="103">
        <f>S170*H170</f>
        <v>0</v>
      </c>
      <c r="AR170" s="104" t="s">
        <v>116</v>
      </c>
      <c r="AT170" s="104" t="s">
        <v>112</v>
      </c>
      <c r="AU170" s="104" t="s">
        <v>80</v>
      </c>
      <c r="AY170" s="10" t="s">
        <v>100</v>
      </c>
      <c r="BE170" s="105">
        <f>IF(N170="základní",J170,0)</f>
        <v>85800</v>
      </c>
      <c r="BF170" s="105">
        <f>IF(N170="snížená",J170,0)</f>
        <v>0</v>
      </c>
      <c r="BG170" s="105">
        <f>IF(N170="zákl. přenesená",J170,0)</f>
        <v>0</v>
      </c>
      <c r="BH170" s="105">
        <f>IF(N170="sníž. přenesená",J170,0)</f>
        <v>0</v>
      </c>
      <c r="BI170" s="105">
        <f>IF(N170="nulová",J170,0)</f>
        <v>0</v>
      </c>
      <c r="BJ170" s="10" t="s">
        <v>78</v>
      </c>
      <c r="BK170" s="105">
        <f>ROUND(I170*H170,2)</f>
        <v>85800</v>
      </c>
      <c r="BL170" s="10" t="s">
        <v>107</v>
      </c>
      <c r="BM170" s="104" t="s">
        <v>458</v>
      </c>
    </row>
    <row r="171" spans="2:65" s="1" customFormat="1" ht="19.5">
      <c r="B171" s="21"/>
      <c r="D171" s="106" t="s">
        <v>109</v>
      </c>
      <c r="F171" s="107" t="s">
        <v>457</v>
      </c>
      <c r="L171" s="21"/>
      <c r="M171" s="108"/>
      <c r="T171" s="42"/>
      <c r="AT171" s="10" t="s">
        <v>109</v>
      </c>
      <c r="AU171" s="10" t="s">
        <v>80</v>
      </c>
    </row>
    <row r="172" spans="2:65" s="1" customFormat="1" ht="33" customHeight="1">
      <c r="B172" s="21"/>
      <c r="C172" s="109" t="s">
        <v>459</v>
      </c>
      <c r="D172" s="109" t="s">
        <v>112</v>
      </c>
      <c r="E172" s="110" t="s">
        <v>460</v>
      </c>
      <c r="F172" s="111" t="s">
        <v>461</v>
      </c>
      <c r="G172" s="112" t="s">
        <v>115</v>
      </c>
      <c r="H172" s="113">
        <v>2000</v>
      </c>
      <c r="I172" s="114">
        <v>93.2</v>
      </c>
      <c r="J172" s="114">
        <f>ROUND(I172*H172,2)</f>
        <v>186400</v>
      </c>
      <c r="K172" s="115"/>
      <c r="L172" s="116"/>
      <c r="M172" s="117" t="s">
        <v>1</v>
      </c>
      <c r="N172" s="118" t="s">
        <v>35</v>
      </c>
      <c r="O172" s="102">
        <v>0</v>
      </c>
      <c r="P172" s="102">
        <f>O172*H172</f>
        <v>0</v>
      </c>
      <c r="Q172" s="102">
        <v>0</v>
      </c>
      <c r="R172" s="102">
        <f>Q172*H172</f>
        <v>0</v>
      </c>
      <c r="S172" s="102">
        <v>0</v>
      </c>
      <c r="T172" s="103">
        <f>S172*H172</f>
        <v>0</v>
      </c>
      <c r="AR172" s="104" t="s">
        <v>116</v>
      </c>
      <c r="AT172" s="104" t="s">
        <v>112</v>
      </c>
      <c r="AU172" s="104" t="s">
        <v>80</v>
      </c>
      <c r="AY172" s="10" t="s">
        <v>100</v>
      </c>
      <c r="BE172" s="105">
        <f>IF(N172="základní",J172,0)</f>
        <v>186400</v>
      </c>
      <c r="BF172" s="105">
        <f>IF(N172="snížená",J172,0)</f>
        <v>0</v>
      </c>
      <c r="BG172" s="105">
        <f>IF(N172="zákl. přenesená",J172,0)</f>
        <v>0</v>
      </c>
      <c r="BH172" s="105">
        <f>IF(N172="sníž. přenesená",J172,0)</f>
        <v>0</v>
      </c>
      <c r="BI172" s="105">
        <f>IF(N172="nulová",J172,0)</f>
        <v>0</v>
      </c>
      <c r="BJ172" s="10" t="s">
        <v>78</v>
      </c>
      <c r="BK172" s="105">
        <f>ROUND(I172*H172,2)</f>
        <v>186400</v>
      </c>
      <c r="BL172" s="10" t="s">
        <v>107</v>
      </c>
      <c r="BM172" s="104" t="s">
        <v>462</v>
      </c>
    </row>
    <row r="173" spans="2:65" s="1" customFormat="1" ht="19.5">
      <c r="B173" s="21"/>
      <c r="D173" s="106" t="s">
        <v>109</v>
      </c>
      <c r="F173" s="107" t="s">
        <v>461</v>
      </c>
      <c r="L173" s="21"/>
      <c r="M173" s="108"/>
      <c r="T173" s="42"/>
      <c r="AT173" s="10" t="s">
        <v>109</v>
      </c>
      <c r="AU173" s="10" t="s">
        <v>80</v>
      </c>
    </row>
    <row r="174" spans="2:65" s="1" customFormat="1" ht="37.9" customHeight="1">
      <c r="B174" s="21"/>
      <c r="C174" s="109" t="s">
        <v>463</v>
      </c>
      <c r="D174" s="109" t="s">
        <v>112</v>
      </c>
      <c r="E174" s="110" t="s">
        <v>464</v>
      </c>
      <c r="F174" s="111" t="s">
        <v>465</v>
      </c>
      <c r="G174" s="112" t="s">
        <v>115</v>
      </c>
      <c r="H174" s="113">
        <v>1000</v>
      </c>
      <c r="I174" s="114">
        <v>147</v>
      </c>
      <c r="J174" s="114">
        <f>ROUND(I174*H174,2)</f>
        <v>147000</v>
      </c>
      <c r="K174" s="115"/>
      <c r="L174" s="116"/>
      <c r="M174" s="117" t="s">
        <v>1</v>
      </c>
      <c r="N174" s="118" t="s">
        <v>35</v>
      </c>
      <c r="O174" s="102">
        <v>0</v>
      </c>
      <c r="P174" s="102">
        <f>O174*H174</f>
        <v>0</v>
      </c>
      <c r="Q174" s="102">
        <v>0</v>
      </c>
      <c r="R174" s="102">
        <f>Q174*H174</f>
        <v>0</v>
      </c>
      <c r="S174" s="102">
        <v>0</v>
      </c>
      <c r="T174" s="103">
        <f>S174*H174</f>
        <v>0</v>
      </c>
      <c r="AR174" s="104" t="s">
        <v>116</v>
      </c>
      <c r="AT174" s="104" t="s">
        <v>112</v>
      </c>
      <c r="AU174" s="104" t="s">
        <v>80</v>
      </c>
      <c r="AY174" s="10" t="s">
        <v>100</v>
      </c>
      <c r="BE174" s="105">
        <f>IF(N174="základní",J174,0)</f>
        <v>147000</v>
      </c>
      <c r="BF174" s="105">
        <f>IF(N174="snížená",J174,0)</f>
        <v>0</v>
      </c>
      <c r="BG174" s="105">
        <f>IF(N174="zákl. přenesená",J174,0)</f>
        <v>0</v>
      </c>
      <c r="BH174" s="105">
        <f>IF(N174="sníž. přenesená",J174,0)</f>
        <v>0</v>
      </c>
      <c r="BI174" s="105">
        <f>IF(N174="nulová",J174,0)</f>
        <v>0</v>
      </c>
      <c r="BJ174" s="10" t="s">
        <v>78</v>
      </c>
      <c r="BK174" s="105">
        <f>ROUND(I174*H174,2)</f>
        <v>147000</v>
      </c>
      <c r="BL174" s="10" t="s">
        <v>107</v>
      </c>
      <c r="BM174" s="104" t="s">
        <v>466</v>
      </c>
    </row>
    <row r="175" spans="2:65" s="1" customFormat="1" ht="19.5">
      <c r="B175" s="21"/>
      <c r="D175" s="106" t="s">
        <v>109</v>
      </c>
      <c r="F175" s="107" t="s">
        <v>465</v>
      </c>
      <c r="L175" s="21"/>
      <c r="M175" s="108"/>
      <c r="T175" s="42"/>
      <c r="AT175" s="10" t="s">
        <v>109</v>
      </c>
      <c r="AU175" s="10" t="s">
        <v>80</v>
      </c>
    </row>
    <row r="176" spans="2:65" s="1" customFormat="1" ht="37.9" customHeight="1">
      <c r="B176" s="21"/>
      <c r="C176" s="109" t="s">
        <v>467</v>
      </c>
      <c r="D176" s="109" t="s">
        <v>112</v>
      </c>
      <c r="E176" s="110" t="s">
        <v>468</v>
      </c>
      <c r="F176" s="111" t="s">
        <v>469</v>
      </c>
      <c r="G176" s="112" t="s">
        <v>115</v>
      </c>
      <c r="H176" s="113">
        <v>1000</v>
      </c>
      <c r="I176" s="114">
        <v>162</v>
      </c>
      <c r="J176" s="114">
        <f>ROUND(I176*H176,2)</f>
        <v>162000</v>
      </c>
      <c r="K176" s="115"/>
      <c r="L176" s="116"/>
      <c r="M176" s="117" t="s">
        <v>1</v>
      </c>
      <c r="N176" s="118" t="s">
        <v>35</v>
      </c>
      <c r="O176" s="102">
        <v>0</v>
      </c>
      <c r="P176" s="102">
        <f>O176*H176</f>
        <v>0</v>
      </c>
      <c r="Q176" s="102">
        <v>0</v>
      </c>
      <c r="R176" s="102">
        <f>Q176*H176</f>
        <v>0</v>
      </c>
      <c r="S176" s="102">
        <v>0</v>
      </c>
      <c r="T176" s="103">
        <f>S176*H176</f>
        <v>0</v>
      </c>
      <c r="AR176" s="104" t="s">
        <v>116</v>
      </c>
      <c r="AT176" s="104" t="s">
        <v>112</v>
      </c>
      <c r="AU176" s="104" t="s">
        <v>80</v>
      </c>
      <c r="AY176" s="10" t="s">
        <v>100</v>
      </c>
      <c r="BE176" s="105">
        <f>IF(N176="základní",J176,0)</f>
        <v>162000</v>
      </c>
      <c r="BF176" s="105">
        <f>IF(N176="snížená",J176,0)</f>
        <v>0</v>
      </c>
      <c r="BG176" s="105">
        <f>IF(N176="zákl. přenesená",J176,0)</f>
        <v>0</v>
      </c>
      <c r="BH176" s="105">
        <f>IF(N176="sníž. přenesená",J176,0)</f>
        <v>0</v>
      </c>
      <c r="BI176" s="105">
        <f>IF(N176="nulová",J176,0)</f>
        <v>0</v>
      </c>
      <c r="BJ176" s="10" t="s">
        <v>78</v>
      </c>
      <c r="BK176" s="105">
        <f>ROUND(I176*H176,2)</f>
        <v>162000</v>
      </c>
      <c r="BL176" s="10" t="s">
        <v>107</v>
      </c>
      <c r="BM176" s="104" t="s">
        <v>470</v>
      </c>
    </row>
    <row r="177" spans="2:65" s="1" customFormat="1" ht="19.5">
      <c r="B177" s="21"/>
      <c r="D177" s="106" t="s">
        <v>109</v>
      </c>
      <c r="F177" s="107" t="s">
        <v>469</v>
      </c>
      <c r="L177" s="21"/>
      <c r="M177" s="108"/>
      <c r="T177" s="42"/>
      <c r="AT177" s="10" t="s">
        <v>109</v>
      </c>
      <c r="AU177" s="10" t="s">
        <v>80</v>
      </c>
    </row>
    <row r="178" spans="2:65" s="1" customFormat="1" ht="37.9" customHeight="1">
      <c r="B178" s="21"/>
      <c r="C178" s="109" t="s">
        <v>471</v>
      </c>
      <c r="D178" s="109" t="s">
        <v>112</v>
      </c>
      <c r="E178" s="110" t="s">
        <v>472</v>
      </c>
      <c r="F178" s="111" t="s">
        <v>473</v>
      </c>
      <c r="G178" s="112" t="s">
        <v>115</v>
      </c>
      <c r="H178" s="113">
        <v>1000</v>
      </c>
      <c r="I178" s="114">
        <v>191</v>
      </c>
      <c r="J178" s="114">
        <f>ROUND(I178*H178,2)</f>
        <v>191000</v>
      </c>
      <c r="K178" s="115"/>
      <c r="L178" s="116"/>
      <c r="M178" s="117" t="s">
        <v>1</v>
      </c>
      <c r="N178" s="118" t="s">
        <v>35</v>
      </c>
      <c r="O178" s="102">
        <v>0</v>
      </c>
      <c r="P178" s="102">
        <f>O178*H178</f>
        <v>0</v>
      </c>
      <c r="Q178" s="102">
        <v>0</v>
      </c>
      <c r="R178" s="102">
        <f>Q178*H178</f>
        <v>0</v>
      </c>
      <c r="S178" s="102">
        <v>0</v>
      </c>
      <c r="T178" s="103">
        <f>S178*H178</f>
        <v>0</v>
      </c>
      <c r="AR178" s="104" t="s">
        <v>116</v>
      </c>
      <c r="AT178" s="104" t="s">
        <v>112</v>
      </c>
      <c r="AU178" s="104" t="s">
        <v>80</v>
      </c>
      <c r="AY178" s="10" t="s">
        <v>100</v>
      </c>
      <c r="BE178" s="105">
        <f>IF(N178="základní",J178,0)</f>
        <v>191000</v>
      </c>
      <c r="BF178" s="105">
        <f>IF(N178="snížená",J178,0)</f>
        <v>0</v>
      </c>
      <c r="BG178" s="105">
        <f>IF(N178="zákl. přenesená",J178,0)</f>
        <v>0</v>
      </c>
      <c r="BH178" s="105">
        <f>IF(N178="sníž. přenesená",J178,0)</f>
        <v>0</v>
      </c>
      <c r="BI178" s="105">
        <f>IF(N178="nulová",J178,0)</f>
        <v>0</v>
      </c>
      <c r="BJ178" s="10" t="s">
        <v>78</v>
      </c>
      <c r="BK178" s="105">
        <f>ROUND(I178*H178,2)</f>
        <v>191000</v>
      </c>
      <c r="BL178" s="10" t="s">
        <v>107</v>
      </c>
      <c r="BM178" s="104" t="s">
        <v>474</v>
      </c>
    </row>
    <row r="179" spans="2:65" s="1" customFormat="1" ht="19.5">
      <c r="B179" s="21"/>
      <c r="D179" s="106" t="s">
        <v>109</v>
      </c>
      <c r="F179" s="107" t="s">
        <v>473</v>
      </c>
      <c r="L179" s="21"/>
      <c r="M179" s="108"/>
      <c r="T179" s="42"/>
      <c r="AT179" s="10" t="s">
        <v>109</v>
      </c>
      <c r="AU179" s="10" t="s">
        <v>80</v>
      </c>
    </row>
    <row r="180" spans="2:65" s="1" customFormat="1" ht="37.9" customHeight="1">
      <c r="B180" s="21"/>
      <c r="C180" s="93" t="s">
        <v>475</v>
      </c>
      <c r="D180" s="93" t="s">
        <v>103</v>
      </c>
      <c r="E180" s="94" t="s">
        <v>476</v>
      </c>
      <c r="F180" s="95" t="s">
        <v>477</v>
      </c>
      <c r="G180" s="96" t="s">
        <v>115</v>
      </c>
      <c r="H180" s="97">
        <v>8000</v>
      </c>
      <c r="I180" s="98">
        <v>23.5</v>
      </c>
      <c r="J180" s="98">
        <f>ROUND(I180*H180,2)</f>
        <v>188000</v>
      </c>
      <c r="K180" s="99"/>
      <c r="L180" s="21"/>
      <c r="M180" s="100" t="s">
        <v>1</v>
      </c>
      <c r="N180" s="101" t="s">
        <v>35</v>
      </c>
      <c r="O180" s="102">
        <v>0</v>
      </c>
      <c r="P180" s="102">
        <f>O180*H180</f>
        <v>0</v>
      </c>
      <c r="Q180" s="102">
        <v>0</v>
      </c>
      <c r="R180" s="102">
        <f>Q180*H180</f>
        <v>0</v>
      </c>
      <c r="S180" s="102">
        <v>0</v>
      </c>
      <c r="T180" s="103">
        <f>S180*H180</f>
        <v>0</v>
      </c>
      <c r="AR180" s="104" t="s">
        <v>107</v>
      </c>
      <c r="AT180" s="104" t="s">
        <v>103</v>
      </c>
      <c r="AU180" s="104" t="s">
        <v>80</v>
      </c>
      <c r="AY180" s="10" t="s">
        <v>100</v>
      </c>
      <c r="BE180" s="105">
        <f>IF(N180="základní",J180,0)</f>
        <v>188000</v>
      </c>
      <c r="BF180" s="105">
        <f>IF(N180="snížená",J180,0)</f>
        <v>0</v>
      </c>
      <c r="BG180" s="105">
        <f>IF(N180="zákl. přenesená",J180,0)</f>
        <v>0</v>
      </c>
      <c r="BH180" s="105">
        <f>IF(N180="sníž. přenesená",J180,0)</f>
        <v>0</v>
      </c>
      <c r="BI180" s="105">
        <f>IF(N180="nulová",J180,0)</f>
        <v>0</v>
      </c>
      <c r="BJ180" s="10" t="s">
        <v>78</v>
      </c>
      <c r="BK180" s="105">
        <f>ROUND(I180*H180,2)</f>
        <v>188000</v>
      </c>
      <c r="BL180" s="10" t="s">
        <v>107</v>
      </c>
      <c r="BM180" s="104" t="s">
        <v>478</v>
      </c>
    </row>
    <row r="181" spans="2:65" s="1" customFormat="1" ht="68.25">
      <c r="B181" s="21"/>
      <c r="D181" s="106" t="s">
        <v>109</v>
      </c>
      <c r="F181" s="107" t="s">
        <v>479</v>
      </c>
      <c r="L181" s="21"/>
      <c r="M181" s="108"/>
      <c r="T181" s="42"/>
      <c r="AT181" s="10" t="s">
        <v>109</v>
      </c>
      <c r="AU181" s="10" t="s">
        <v>80</v>
      </c>
    </row>
    <row r="182" spans="2:65" s="1" customFormat="1" ht="33" customHeight="1">
      <c r="B182" s="21"/>
      <c r="C182" s="109" t="s">
        <v>480</v>
      </c>
      <c r="D182" s="109" t="s">
        <v>112</v>
      </c>
      <c r="E182" s="110" t="s">
        <v>481</v>
      </c>
      <c r="F182" s="111" t="s">
        <v>482</v>
      </c>
      <c r="G182" s="112" t="s">
        <v>115</v>
      </c>
      <c r="H182" s="113">
        <v>1500</v>
      </c>
      <c r="I182" s="114">
        <v>123</v>
      </c>
      <c r="J182" s="114">
        <f>ROUND(I182*H182,2)</f>
        <v>184500</v>
      </c>
      <c r="K182" s="115"/>
      <c r="L182" s="116"/>
      <c r="M182" s="117" t="s">
        <v>1</v>
      </c>
      <c r="N182" s="118" t="s">
        <v>35</v>
      </c>
      <c r="O182" s="102">
        <v>0</v>
      </c>
      <c r="P182" s="102">
        <f>O182*H182</f>
        <v>0</v>
      </c>
      <c r="Q182" s="102">
        <v>0</v>
      </c>
      <c r="R182" s="102">
        <f>Q182*H182</f>
        <v>0</v>
      </c>
      <c r="S182" s="102">
        <v>0</v>
      </c>
      <c r="T182" s="103">
        <f>S182*H182</f>
        <v>0</v>
      </c>
      <c r="AR182" s="104" t="s">
        <v>116</v>
      </c>
      <c r="AT182" s="104" t="s">
        <v>112</v>
      </c>
      <c r="AU182" s="104" t="s">
        <v>80</v>
      </c>
      <c r="AY182" s="10" t="s">
        <v>100</v>
      </c>
      <c r="BE182" s="105">
        <f>IF(N182="základní",J182,0)</f>
        <v>184500</v>
      </c>
      <c r="BF182" s="105">
        <f>IF(N182="snížená",J182,0)</f>
        <v>0</v>
      </c>
      <c r="BG182" s="105">
        <f>IF(N182="zákl. přenesená",J182,0)</f>
        <v>0</v>
      </c>
      <c r="BH182" s="105">
        <f>IF(N182="sníž. přenesená",J182,0)</f>
        <v>0</v>
      </c>
      <c r="BI182" s="105">
        <f>IF(N182="nulová",J182,0)</f>
        <v>0</v>
      </c>
      <c r="BJ182" s="10" t="s">
        <v>78</v>
      </c>
      <c r="BK182" s="105">
        <f>ROUND(I182*H182,2)</f>
        <v>184500</v>
      </c>
      <c r="BL182" s="10" t="s">
        <v>107</v>
      </c>
      <c r="BM182" s="104" t="s">
        <v>483</v>
      </c>
    </row>
    <row r="183" spans="2:65" s="1" customFormat="1" ht="19.5">
      <c r="B183" s="21"/>
      <c r="D183" s="106" t="s">
        <v>109</v>
      </c>
      <c r="F183" s="107" t="s">
        <v>482</v>
      </c>
      <c r="L183" s="21"/>
      <c r="M183" s="108"/>
      <c r="T183" s="42"/>
      <c r="AT183" s="10" t="s">
        <v>109</v>
      </c>
      <c r="AU183" s="10" t="s">
        <v>80</v>
      </c>
    </row>
    <row r="184" spans="2:65" s="1" customFormat="1" ht="33" customHeight="1">
      <c r="B184" s="21"/>
      <c r="C184" s="109" t="s">
        <v>484</v>
      </c>
      <c r="D184" s="109" t="s">
        <v>112</v>
      </c>
      <c r="E184" s="110" t="s">
        <v>485</v>
      </c>
      <c r="F184" s="111" t="s">
        <v>486</v>
      </c>
      <c r="G184" s="112" t="s">
        <v>115</v>
      </c>
      <c r="H184" s="113">
        <v>1400</v>
      </c>
      <c r="I184" s="114">
        <v>140</v>
      </c>
      <c r="J184" s="114">
        <f>ROUND(I184*H184,2)</f>
        <v>196000</v>
      </c>
      <c r="K184" s="115"/>
      <c r="L184" s="116"/>
      <c r="M184" s="117" t="s">
        <v>1</v>
      </c>
      <c r="N184" s="118" t="s">
        <v>35</v>
      </c>
      <c r="O184" s="102">
        <v>0</v>
      </c>
      <c r="P184" s="102">
        <f>O184*H184</f>
        <v>0</v>
      </c>
      <c r="Q184" s="102">
        <v>0</v>
      </c>
      <c r="R184" s="102">
        <f>Q184*H184</f>
        <v>0</v>
      </c>
      <c r="S184" s="102">
        <v>0</v>
      </c>
      <c r="T184" s="103">
        <f>S184*H184</f>
        <v>0</v>
      </c>
      <c r="AR184" s="104" t="s">
        <v>116</v>
      </c>
      <c r="AT184" s="104" t="s">
        <v>112</v>
      </c>
      <c r="AU184" s="104" t="s">
        <v>80</v>
      </c>
      <c r="AY184" s="10" t="s">
        <v>100</v>
      </c>
      <c r="BE184" s="105">
        <f>IF(N184="základní",J184,0)</f>
        <v>196000</v>
      </c>
      <c r="BF184" s="105">
        <f>IF(N184="snížená",J184,0)</f>
        <v>0</v>
      </c>
      <c r="BG184" s="105">
        <f>IF(N184="zákl. přenesená",J184,0)</f>
        <v>0</v>
      </c>
      <c r="BH184" s="105">
        <f>IF(N184="sníž. přenesená",J184,0)</f>
        <v>0</v>
      </c>
      <c r="BI184" s="105">
        <f>IF(N184="nulová",J184,0)</f>
        <v>0</v>
      </c>
      <c r="BJ184" s="10" t="s">
        <v>78</v>
      </c>
      <c r="BK184" s="105">
        <f>ROUND(I184*H184,2)</f>
        <v>196000</v>
      </c>
      <c r="BL184" s="10" t="s">
        <v>107</v>
      </c>
      <c r="BM184" s="104" t="s">
        <v>487</v>
      </c>
    </row>
    <row r="185" spans="2:65" s="1" customFormat="1" ht="19.5">
      <c r="B185" s="21"/>
      <c r="D185" s="106" t="s">
        <v>109</v>
      </c>
      <c r="F185" s="107" t="s">
        <v>486</v>
      </c>
      <c r="L185" s="21"/>
      <c r="M185" s="108"/>
      <c r="T185" s="42"/>
      <c r="AT185" s="10" t="s">
        <v>109</v>
      </c>
      <c r="AU185" s="10" t="s">
        <v>80</v>
      </c>
    </row>
    <row r="186" spans="2:65" s="1" customFormat="1" ht="33" customHeight="1">
      <c r="B186" s="21"/>
      <c r="C186" s="109" t="s">
        <v>488</v>
      </c>
      <c r="D186" s="109" t="s">
        <v>112</v>
      </c>
      <c r="E186" s="110" t="s">
        <v>489</v>
      </c>
      <c r="F186" s="111" t="s">
        <v>490</v>
      </c>
      <c r="G186" s="112" t="s">
        <v>115</v>
      </c>
      <c r="H186" s="113">
        <v>1100</v>
      </c>
      <c r="I186" s="114">
        <v>177</v>
      </c>
      <c r="J186" s="114">
        <f>ROUND(I186*H186,2)</f>
        <v>194700</v>
      </c>
      <c r="K186" s="115"/>
      <c r="L186" s="116"/>
      <c r="M186" s="117" t="s">
        <v>1</v>
      </c>
      <c r="N186" s="118" t="s">
        <v>35</v>
      </c>
      <c r="O186" s="102">
        <v>0</v>
      </c>
      <c r="P186" s="102">
        <f>O186*H186</f>
        <v>0</v>
      </c>
      <c r="Q186" s="102">
        <v>0</v>
      </c>
      <c r="R186" s="102">
        <f>Q186*H186</f>
        <v>0</v>
      </c>
      <c r="S186" s="102">
        <v>0</v>
      </c>
      <c r="T186" s="103">
        <f>S186*H186</f>
        <v>0</v>
      </c>
      <c r="AR186" s="104" t="s">
        <v>116</v>
      </c>
      <c r="AT186" s="104" t="s">
        <v>112</v>
      </c>
      <c r="AU186" s="104" t="s">
        <v>80</v>
      </c>
      <c r="AY186" s="10" t="s">
        <v>100</v>
      </c>
      <c r="BE186" s="105">
        <f>IF(N186="základní",J186,0)</f>
        <v>194700</v>
      </c>
      <c r="BF186" s="105">
        <f>IF(N186="snížená",J186,0)</f>
        <v>0</v>
      </c>
      <c r="BG186" s="105">
        <f>IF(N186="zákl. přenesená",J186,0)</f>
        <v>0</v>
      </c>
      <c r="BH186" s="105">
        <f>IF(N186="sníž. přenesená",J186,0)</f>
        <v>0</v>
      </c>
      <c r="BI186" s="105">
        <f>IF(N186="nulová",J186,0)</f>
        <v>0</v>
      </c>
      <c r="BJ186" s="10" t="s">
        <v>78</v>
      </c>
      <c r="BK186" s="105">
        <f>ROUND(I186*H186,2)</f>
        <v>194700</v>
      </c>
      <c r="BL186" s="10" t="s">
        <v>107</v>
      </c>
      <c r="BM186" s="104" t="s">
        <v>491</v>
      </c>
    </row>
    <row r="187" spans="2:65" s="1" customFormat="1" ht="19.5">
      <c r="B187" s="21"/>
      <c r="D187" s="106" t="s">
        <v>109</v>
      </c>
      <c r="F187" s="107" t="s">
        <v>490</v>
      </c>
      <c r="L187" s="21"/>
      <c r="M187" s="108"/>
      <c r="T187" s="42"/>
      <c r="AT187" s="10" t="s">
        <v>109</v>
      </c>
      <c r="AU187" s="10" t="s">
        <v>80</v>
      </c>
    </row>
    <row r="188" spans="2:65" s="1" customFormat="1" ht="37.9" customHeight="1">
      <c r="B188" s="21"/>
      <c r="C188" s="109" t="s">
        <v>492</v>
      </c>
      <c r="D188" s="109" t="s">
        <v>112</v>
      </c>
      <c r="E188" s="110" t="s">
        <v>493</v>
      </c>
      <c r="F188" s="111" t="s">
        <v>494</v>
      </c>
      <c r="G188" s="112" t="s">
        <v>115</v>
      </c>
      <c r="H188" s="113">
        <v>700</v>
      </c>
      <c r="I188" s="114">
        <v>252</v>
      </c>
      <c r="J188" s="114">
        <f>ROUND(I188*H188,2)</f>
        <v>176400</v>
      </c>
      <c r="K188" s="115"/>
      <c r="L188" s="116"/>
      <c r="M188" s="117" t="s">
        <v>1</v>
      </c>
      <c r="N188" s="118" t="s">
        <v>35</v>
      </c>
      <c r="O188" s="102">
        <v>0</v>
      </c>
      <c r="P188" s="102">
        <f>O188*H188</f>
        <v>0</v>
      </c>
      <c r="Q188" s="102">
        <v>0</v>
      </c>
      <c r="R188" s="102">
        <f>Q188*H188</f>
        <v>0</v>
      </c>
      <c r="S188" s="102">
        <v>0</v>
      </c>
      <c r="T188" s="103">
        <f>S188*H188</f>
        <v>0</v>
      </c>
      <c r="AR188" s="104" t="s">
        <v>116</v>
      </c>
      <c r="AT188" s="104" t="s">
        <v>112</v>
      </c>
      <c r="AU188" s="104" t="s">
        <v>80</v>
      </c>
      <c r="AY188" s="10" t="s">
        <v>100</v>
      </c>
      <c r="BE188" s="105">
        <f>IF(N188="základní",J188,0)</f>
        <v>176400</v>
      </c>
      <c r="BF188" s="105">
        <f>IF(N188="snížená",J188,0)</f>
        <v>0</v>
      </c>
      <c r="BG188" s="105">
        <f>IF(N188="zákl. přenesená",J188,0)</f>
        <v>0</v>
      </c>
      <c r="BH188" s="105">
        <f>IF(N188="sníž. přenesená",J188,0)</f>
        <v>0</v>
      </c>
      <c r="BI188" s="105">
        <f>IF(N188="nulová",J188,0)</f>
        <v>0</v>
      </c>
      <c r="BJ188" s="10" t="s">
        <v>78</v>
      </c>
      <c r="BK188" s="105">
        <f>ROUND(I188*H188,2)</f>
        <v>176400</v>
      </c>
      <c r="BL188" s="10" t="s">
        <v>107</v>
      </c>
      <c r="BM188" s="104" t="s">
        <v>495</v>
      </c>
    </row>
    <row r="189" spans="2:65" s="1" customFormat="1" ht="19.5">
      <c r="B189" s="21"/>
      <c r="D189" s="106" t="s">
        <v>109</v>
      </c>
      <c r="F189" s="107" t="s">
        <v>494</v>
      </c>
      <c r="L189" s="21"/>
      <c r="M189" s="108"/>
      <c r="T189" s="42"/>
      <c r="AT189" s="10" t="s">
        <v>109</v>
      </c>
      <c r="AU189" s="10" t="s">
        <v>80</v>
      </c>
    </row>
    <row r="190" spans="2:65" s="1" customFormat="1" ht="37.9" customHeight="1">
      <c r="B190" s="21"/>
      <c r="C190" s="109" t="s">
        <v>496</v>
      </c>
      <c r="D190" s="109" t="s">
        <v>112</v>
      </c>
      <c r="E190" s="110" t="s">
        <v>497</v>
      </c>
      <c r="F190" s="111" t="s">
        <v>498</v>
      </c>
      <c r="G190" s="112" t="s">
        <v>115</v>
      </c>
      <c r="H190" s="113">
        <v>700</v>
      </c>
      <c r="I190" s="114">
        <v>299</v>
      </c>
      <c r="J190" s="114">
        <f>ROUND(I190*H190,2)</f>
        <v>209300</v>
      </c>
      <c r="K190" s="115"/>
      <c r="L190" s="116"/>
      <c r="M190" s="117" t="s">
        <v>1</v>
      </c>
      <c r="N190" s="118" t="s">
        <v>35</v>
      </c>
      <c r="O190" s="102">
        <v>0</v>
      </c>
      <c r="P190" s="102">
        <f>O190*H190</f>
        <v>0</v>
      </c>
      <c r="Q190" s="102">
        <v>0</v>
      </c>
      <c r="R190" s="102">
        <f>Q190*H190</f>
        <v>0</v>
      </c>
      <c r="S190" s="102">
        <v>0</v>
      </c>
      <c r="T190" s="103">
        <f>S190*H190</f>
        <v>0</v>
      </c>
      <c r="AR190" s="104" t="s">
        <v>116</v>
      </c>
      <c r="AT190" s="104" t="s">
        <v>112</v>
      </c>
      <c r="AU190" s="104" t="s">
        <v>80</v>
      </c>
      <c r="AY190" s="10" t="s">
        <v>100</v>
      </c>
      <c r="BE190" s="105">
        <f>IF(N190="základní",J190,0)</f>
        <v>209300</v>
      </c>
      <c r="BF190" s="105">
        <f>IF(N190="snížená",J190,0)</f>
        <v>0</v>
      </c>
      <c r="BG190" s="105">
        <f>IF(N190="zákl. přenesená",J190,0)</f>
        <v>0</v>
      </c>
      <c r="BH190" s="105">
        <f>IF(N190="sníž. přenesená",J190,0)</f>
        <v>0</v>
      </c>
      <c r="BI190" s="105">
        <f>IF(N190="nulová",J190,0)</f>
        <v>0</v>
      </c>
      <c r="BJ190" s="10" t="s">
        <v>78</v>
      </c>
      <c r="BK190" s="105">
        <f>ROUND(I190*H190,2)</f>
        <v>209300</v>
      </c>
      <c r="BL190" s="10" t="s">
        <v>107</v>
      </c>
      <c r="BM190" s="104" t="s">
        <v>499</v>
      </c>
    </row>
    <row r="191" spans="2:65" s="1" customFormat="1" ht="19.5">
      <c r="B191" s="21"/>
      <c r="D191" s="106" t="s">
        <v>109</v>
      </c>
      <c r="F191" s="107" t="s">
        <v>498</v>
      </c>
      <c r="L191" s="21"/>
      <c r="M191" s="108"/>
      <c r="T191" s="42"/>
      <c r="AT191" s="10" t="s">
        <v>109</v>
      </c>
      <c r="AU191" s="10" t="s">
        <v>80</v>
      </c>
    </row>
    <row r="192" spans="2:65" s="1" customFormat="1" ht="37.9" customHeight="1">
      <c r="B192" s="21"/>
      <c r="C192" s="93" t="s">
        <v>500</v>
      </c>
      <c r="D192" s="93" t="s">
        <v>103</v>
      </c>
      <c r="E192" s="94" t="s">
        <v>501</v>
      </c>
      <c r="F192" s="95" t="s">
        <v>502</v>
      </c>
      <c r="G192" s="96" t="s">
        <v>115</v>
      </c>
      <c r="H192" s="97">
        <v>5400</v>
      </c>
      <c r="I192" s="98">
        <v>27.7</v>
      </c>
      <c r="J192" s="98">
        <f>ROUND(I192*H192,2)</f>
        <v>149580</v>
      </c>
      <c r="K192" s="99"/>
      <c r="L192" s="21"/>
      <c r="M192" s="100" t="s">
        <v>1</v>
      </c>
      <c r="N192" s="101" t="s">
        <v>35</v>
      </c>
      <c r="O192" s="102">
        <v>0</v>
      </c>
      <c r="P192" s="102">
        <f>O192*H192</f>
        <v>0</v>
      </c>
      <c r="Q192" s="102">
        <v>0</v>
      </c>
      <c r="R192" s="102">
        <f>Q192*H192</f>
        <v>0</v>
      </c>
      <c r="S192" s="102">
        <v>0</v>
      </c>
      <c r="T192" s="103">
        <f>S192*H192</f>
        <v>0</v>
      </c>
      <c r="AR192" s="104" t="s">
        <v>107</v>
      </c>
      <c r="AT192" s="104" t="s">
        <v>103</v>
      </c>
      <c r="AU192" s="104" t="s">
        <v>80</v>
      </c>
      <c r="AY192" s="10" t="s">
        <v>100</v>
      </c>
      <c r="BE192" s="105">
        <f>IF(N192="základní",J192,0)</f>
        <v>149580</v>
      </c>
      <c r="BF192" s="105">
        <f>IF(N192="snížená",J192,0)</f>
        <v>0</v>
      </c>
      <c r="BG192" s="105">
        <f>IF(N192="zákl. přenesená",J192,0)</f>
        <v>0</v>
      </c>
      <c r="BH192" s="105">
        <f>IF(N192="sníž. přenesená",J192,0)</f>
        <v>0</v>
      </c>
      <c r="BI192" s="105">
        <f>IF(N192="nulová",J192,0)</f>
        <v>0</v>
      </c>
      <c r="BJ192" s="10" t="s">
        <v>78</v>
      </c>
      <c r="BK192" s="105">
        <f>ROUND(I192*H192,2)</f>
        <v>149580</v>
      </c>
      <c r="BL192" s="10" t="s">
        <v>107</v>
      </c>
      <c r="BM192" s="104" t="s">
        <v>503</v>
      </c>
    </row>
    <row r="193" spans="2:65" s="1" customFormat="1" ht="68.25">
      <c r="B193" s="21"/>
      <c r="D193" s="106" t="s">
        <v>109</v>
      </c>
      <c r="F193" s="107" t="s">
        <v>504</v>
      </c>
      <c r="L193" s="21"/>
      <c r="M193" s="108"/>
      <c r="T193" s="42"/>
      <c r="AT193" s="10" t="s">
        <v>109</v>
      </c>
      <c r="AU193" s="10" t="s">
        <v>80</v>
      </c>
    </row>
    <row r="194" spans="2:65" s="1" customFormat="1" ht="33" customHeight="1">
      <c r="B194" s="21"/>
      <c r="C194" s="109" t="s">
        <v>505</v>
      </c>
      <c r="D194" s="109" t="s">
        <v>112</v>
      </c>
      <c r="E194" s="110" t="s">
        <v>506</v>
      </c>
      <c r="F194" s="111" t="s">
        <v>507</v>
      </c>
      <c r="G194" s="112" t="s">
        <v>115</v>
      </c>
      <c r="H194" s="113">
        <v>1000</v>
      </c>
      <c r="I194" s="114">
        <v>253</v>
      </c>
      <c r="J194" s="114">
        <f>ROUND(I194*H194,2)</f>
        <v>253000</v>
      </c>
      <c r="K194" s="115"/>
      <c r="L194" s="116"/>
      <c r="M194" s="117" t="s">
        <v>1</v>
      </c>
      <c r="N194" s="118" t="s">
        <v>35</v>
      </c>
      <c r="O194" s="102">
        <v>0</v>
      </c>
      <c r="P194" s="102">
        <f>O194*H194</f>
        <v>0</v>
      </c>
      <c r="Q194" s="102">
        <v>0</v>
      </c>
      <c r="R194" s="102">
        <f>Q194*H194</f>
        <v>0</v>
      </c>
      <c r="S194" s="102">
        <v>0</v>
      </c>
      <c r="T194" s="103">
        <f>S194*H194</f>
        <v>0</v>
      </c>
      <c r="AR194" s="104" t="s">
        <v>116</v>
      </c>
      <c r="AT194" s="104" t="s">
        <v>112</v>
      </c>
      <c r="AU194" s="104" t="s">
        <v>80</v>
      </c>
      <c r="AY194" s="10" t="s">
        <v>100</v>
      </c>
      <c r="BE194" s="105">
        <f>IF(N194="základní",J194,0)</f>
        <v>253000</v>
      </c>
      <c r="BF194" s="105">
        <f>IF(N194="snížená",J194,0)</f>
        <v>0</v>
      </c>
      <c r="BG194" s="105">
        <f>IF(N194="zákl. přenesená",J194,0)</f>
        <v>0</v>
      </c>
      <c r="BH194" s="105">
        <f>IF(N194="sníž. přenesená",J194,0)</f>
        <v>0</v>
      </c>
      <c r="BI194" s="105">
        <f>IF(N194="nulová",J194,0)</f>
        <v>0</v>
      </c>
      <c r="BJ194" s="10" t="s">
        <v>78</v>
      </c>
      <c r="BK194" s="105">
        <f>ROUND(I194*H194,2)</f>
        <v>253000</v>
      </c>
      <c r="BL194" s="10" t="s">
        <v>107</v>
      </c>
      <c r="BM194" s="104" t="s">
        <v>508</v>
      </c>
    </row>
    <row r="195" spans="2:65" s="1" customFormat="1" ht="19.5">
      <c r="B195" s="21"/>
      <c r="D195" s="106" t="s">
        <v>109</v>
      </c>
      <c r="F195" s="107" t="s">
        <v>507</v>
      </c>
      <c r="L195" s="21"/>
      <c r="M195" s="108"/>
      <c r="T195" s="42"/>
      <c r="AT195" s="10" t="s">
        <v>109</v>
      </c>
      <c r="AU195" s="10" t="s">
        <v>80</v>
      </c>
    </row>
    <row r="196" spans="2:65" s="1" customFormat="1" ht="33" customHeight="1">
      <c r="B196" s="21"/>
      <c r="C196" s="109" t="s">
        <v>509</v>
      </c>
      <c r="D196" s="109" t="s">
        <v>112</v>
      </c>
      <c r="E196" s="110" t="s">
        <v>510</v>
      </c>
      <c r="F196" s="111" t="s">
        <v>511</v>
      </c>
      <c r="G196" s="112" t="s">
        <v>115</v>
      </c>
      <c r="H196" s="113">
        <v>800</v>
      </c>
      <c r="I196" s="114">
        <v>304</v>
      </c>
      <c r="J196" s="114">
        <f>ROUND(I196*H196,2)</f>
        <v>243200</v>
      </c>
      <c r="K196" s="115"/>
      <c r="L196" s="116"/>
      <c r="M196" s="117" t="s">
        <v>1</v>
      </c>
      <c r="N196" s="118" t="s">
        <v>35</v>
      </c>
      <c r="O196" s="102">
        <v>0</v>
      </c>
      <c r="P196" s="102">
        <f>O196*H196</f>
        <v>0</v>
      </c>
      <c r="Q196" s="102">
        <v>0</v>
      </c>
      <c r="R196" s="102">
        <f>Q196*H196</f>
        <v>0</v>
      </c>
      <c r="S196" s="102">
        <v>0</v>
      </c>
      <c r="T196" s="103">
        <f>S196*H196</f>
        <v>0</v>
      </c>
      <c r="AR196" s="104" t="s">
        <v>116</v>
      </c>
      <c r="AT196" s="104" t="s">
        <v>112</v>
      </c>
      <c r="AU196" s="104" t="s">
        <v>80</v>
      </c>
      <c r="AY196" s="10" t="s">
        <v>100</v>
      </c>
      <c r="BE196" s="105">
        <f>IF(N196="základní",J196,0)</f>
        <v>243200</v>
      </c>
      <c r="BF196" s="105">
        <f>IF(N196="snížená",J196,0)</f>
        <v>0</v>
      </c>
      <c r="BG196" s="105">
        <f>IF(N196="zákl. přenesená",J196,0)</f>
        <v>0</v>
      </c>
      <c r="BH196" s="105">
        <f>IF(N196="sníž. přenesená",J196,0)</f>
        <v>0</v>
      </c>
      <c r="BI196" s="105">
        <f>IF(N196="nulová",J196,0)</f>
        <v>0</v>
      </c>
      <c r="BJ196" s="10" t="s">
        <v>78</v>
      </c>
      <c r="BK196" s="105">
        <f>ROUND(I196*H196,2)</f>
        <v>243200</v>
      </c>
      <c r="BL196" s="10" t="s">
        <v>107</v>
      </c>
      <c r="BM196" s="104" t="s">
        <v>512</v>
      </c>
    </row>
    <row r="197" spans="2:65" s="1" customFormat="1" ht="19.5">
      <c r="B197" s="21"/>
      <c r="D197" s="106" t="s">
        <v>109</v>
      </c>
      <c r="F197" s="107" t="s">
        <v>511</v>
      </c>
      <c r="L197" s="21"/>
      <c r="M197" s="108"/>
      <c r="T197" s="42"/>
      <c r="AT197" s="10" t="s">
        <v>109</v>
      </c>
      <c r="AU197" s="10" t="s">
        <v>80</v>
      </c>
    </row>
    <row r="198" spans="2:65" s="1" customFormat="1" ht="37.9" customHeight="1">
      <c r="B198" s="21"/>
      <c r="C198" s="109" t="s">
        <v>513</v>
      </c>
      <c r="D198" s="109" t="s">
        <v>112</v>
      </c>
      <c r="E198" s="110" t="s">
        <v>514</v>
      </c>
      <c r="F198" s="111" t="s">
        <v>515</v>
      </c>
      <c r="G198" s="112" t="s">
        <v>115</v>
      </c>
      <c r="H198" s="113">
        <v>700</v>
      </c>
      <c r="I198" s="114">
        <v>412</v>
      </c>
      <c r="J198" s="114">
        <f>ROUND(I198*H198,2)</f>
        <v>288400</v>
      </c>
      <c r="K198" s="115"/>
      <c r="L198" s="116"/>
      <c r="M198" s="117" t="s">
        <v>1</v>
      </c>
      <c r="N198" s="118" t="s">
        <v>35</v>
      </c>
      <c r="O198" s="102">
        <v>0</v>
      </c>
      <c r="P198" s="102">
        <f>O198*H198</f>
        <v>0</v>
      </c>
      <c r="Q198" s="102">
        <v>0</v>
      </c>
      <c r="R198" s="102">
        <f>Q198*H198</f>
        <v>0</v>
      </c>
      <c r="S198" s="102">
        <v>0</v>
      </c>
      <c r="T198" s="103">
        <f>S198*H198</f>
        <v>0</v>
      </c>
      <c r="AR198" s="104" t="s">
        <v>116</v>
      </c>
      <c r="AT198" s="104" t="s">
        <v>112</v>
      </c>
      <c r="AU198" s="104" t="s">
        <v>80</v>
      </c>
      <c r="AY198" s="10" t="s">
        <v>100</v>
      </c>
      <c r="BE198" s="105">
        <f>IF(N198="základní",J198,0)</f>
        <v>288400</v>
      </c>
      <c r="BF198" s="105">
        <f>IF(N198="snížená",J198,0)</f>
        <v>0</v>
      </c>
      <c r="BG198" s="105">
        <f>IF(N198="zákl. přenesená",J198,0)</f>
        <v>0</v>
      </c>
      <c r="BH198" s="105">
        <f>IF(N198="sníž. přenesená",J198,0)</f>
        <v>0</v>
      </c>
      <c r="BI198" s="105">
        <f>IF(N198="nulová",J198,0)</f>
        <v>0</v>
      </c>
      <c r="BJ198" s="10" t="s">
        <v>78</v>
      </c>
      <c r="BK198" s="105">
        <f>ROUND(I198*H198,2)</f>
        <v>288400</v>
      </c>
      <c r="BL198" s="10" t="s">
        <v>107</v>
      </c>
      <c r="BM198" s="104" t="s">
        <v>516</v>
      </c>
    </row>
    <row r="199" spans="2:65" s="1" customFormat="1" ht="19.5">
      <c r="B199" s="21"/>
      <c r="D199" s="106" t="s">
        <v>109</v>
      </c>
      <c r="F199" s="107" t="s">
        <v>515</v>
      </c>
      <c r="L199" s="21"/>
      <c r="M199" s="108"/>
      <c r="T199" s="42"/>
      <c r="AT199" s="10" t="s">
        <v>109</v>
      </c>
      <c r="AU199" s="10" t="s">
        <v>80</v>
      </c>
    </row>
    <row r="200" spans="2:65" s="1" customFormat="1" ht="37.9" customHeight="1">
      <c r="B200" s="21"/>
      <c r="C200" s="109" t="s">
        <v>517</v>
      </c>
      <c r="D200" s="109" t="s">
        <v>112</v>
      </c>
      <c r="E200" s="110" t="s">
        <v>518</v>
      </c>
      <c r="F200" s="111" t="s">
        <v>519</v>
      </c>
      <c r="G200" s="112" t="s">
        <v>115</v>
      </c>
      <c r="H200" s="113">
        <v>700</v>
      </c>
      <c r="I200" s="114">
        <v>465</v>
      </c>
      <c r="J200" s="114">
        <f>ROUND(I200*H200,2)</f>
        <v>325500</v>
      </c>
      <c r="K200" s="115"/>
      <c r="L200" s="116"/>
      <c r="M200" s="117" t="s">
        <v>1</v>
      </c>
      <c r="N200" s="118" t="s">
        <v>35</v>
      </c>
      <c r="O200" s="102">
        <v>0</v>
      </c>
      <c r="P200" s="102">
        <f>O200*H200</f>
        <v>0</v>
      </c>
      <c r="Q200" s="102">
        <v>0</v>
      </c>
      <c r="R200" s="102">
        <f>Q200*H200</f>
        <v>0</v>
      </c>
      <c r="S200" s="102">
        <v>0</v>
      </c>
      <c r="T200" s="103">
        <f>S200*H200</f>
        <v>0</v>
      </c>
      <c r="AR200" s="104" t="s">
        <v>116</v>
      </c>
      <c r="AT200" s="104" t="s">
        <v>112</v>
      </c>
      <c r="AU200" s="104" t="s">
        <v>80</v>
      </c>
      <c r="AY200" s="10" t="s">
        <v>100</v>
      </c>
      <c r="BE200" s="105">
        <f>IF(N200="základní",J200,0)</f>
        <v>325500</v>
      </c>
      <c r="BF200" s="105">
        <f>IF(N200="snížená",J200,0)</f>
        <v>0</v>
      </c>
      <c r="BG200" s="105">
        <f>IF(N200="zákl. přenesená",J200,0)</f>
        <v>0</v>
      </c>
      <c r="BH200" s="105">
        <f>IF(N200="sníž. přenesená",J200,0)</f>
        <v>0</v>
      </c>
      <c r="BI200" s="105">
        <f>IF(N200="nulová",J200,0)</f>
        <v>0</v>
      </c>
      <c r="BJ200" s="10" t="s">
        <v>78</v>
      </c>
      <c r="BK200" s="105">
        <f>ROUND(I200*H200,2)</f>
        <v>325500</v>
      </c>
      <c r="BL200" s="10" t="s">
        <v>107</v>
      </c>
      <c r="BM200" s="104" t="s">
        <v>520</v>
      </c>
    </row>
    <row r="201" spans="2:65" s="1" customFormat="1" ht="19.5">
      <c r="B201" s="21"/>
      <c r="D201" s="106" t="s">
        <v>109</v>
      </c>
      <c r="F201" s="107" t="s">
        <v>519</v>
      </c>
      <c r="L201" s="21"/>
      <c r="M201" s="108"/>
      <c r="T201" s="42"/>
      <c r="AT201" s="10" t="s">
        <v>109</v>
      </c>
      <c r="AU201" s="10" t="s">
        <v>80</v>
      </c>
    </row>
    <row r="202" spans="2:65" s="1" customFormat="1" ht="37.9" customHeight="1">
      <c r="B202" s="21"/>
      <c r="C202" s="93" t="s">
        <v>521</v>
      </c>
      <c r="D202" s="93" t="s">
        <v>103</v>
      </c>
      <c r="E202" s="94" t="s">
        <v>522</v>
      </c>
      <c r="F202" s="95" t="s">
        <v>523</v>
      </c>
      <c r="G202" s="96" t="s">
        <v>115</v>
      </c>
      <c r="H202" s="97">
        <v>3200</v>
      </c>
      <c r="I202" s="98">
        <v>36.9</v>
      </c>
      <c r="J202" s="98">
        <f>ROUND(I202*H202,2)</f>
        <v>118080</v>
      </c>
      <c r="K202" s="99"/>
      <c r="L202" s="21"/>
      <c r="M202" s="100" t="s">
        <v>1</v>
      </c>
      <c r="N202" s="101" t="s">
        <v>35</v>
      </c>
      <c r="O202" s="102">
        <v>0</v>
      </c>
      <c r="P202" s="102">
        <f>O202*H202</f>
        <v>0</v>
      </c>
      <c r="Q202" s="102">
        <v>0</v>
      </c>
      <c r="R202" s="102">
        <f>Q202*H202</f>
        <v>0</v>
      </c>
      <c r="S202" s="102">
        <v>0</v>
      </c>
      <c r="T202" s="103">
        <f>S202*H202</f>
        <v>0</v>
      </c>
      <c r="AR202" s="104" t="s">
        <v>107</v>
      </c>
      <c r="AT202" s="104" t="s">
        <v>103</v>
      </c>
      <c r="AU202" s="104" t="s">
        <v>80</v>
      </c>
      <c r="AY202" s="10" t="s">
        <v>100</v>
      </c>
      <c r="BE202" s="105">
        <f>IF(N202="základní",J202,0)</f>
        <v>118080</v>
      </c>
      <c r="BF202" s="105">
        <f>IF(N202="snížená",J202,0)</f>
        <v>0</v>
      </c>
      <c r="BG202" s="105">
        <f>IF(N202="zákl. přenesená",J202,0)</f>
        <v>0</v>
      </c>
      <c r="BH202" s="105">
        <f>IF(N202="sníž. přenesená",J202,0)</f>
        <v>0</v>
      </c>
      <c r="BI202" s="105">
        <f>IF(N202="nulová",J202,0)</f>
        <v>0</v>
      </c>
      <c r="BJ202" s="10" t="s">
        <v>78</v>
      </c>
      <c r="BK202" s="105">
        <f>ROUND(I202*H202,2)</f>
        <v>118080</v>
      </c>
      <c r="BL202" s="10" t="s">
        <v>107</v>
      </c>
      <c r="BM202" s="104" t="s">
        <v>524</v>
      </c>
    </row>
    <row r="203" spans="2:65" s="1" customFormat="1" ht="68.25">
      <c r="B203" s="21"/>
      <c r="D203" s="106" t="s">
        <v>109</v>
      </c>
      <c r="F203" s="107" t="s">
        <v>525</v>
      </c>
      <c r="L203" s="21"/>
      <c r="M203" s="108"/>
      <c r="T203" s="42"/>
      <c r="AT203" s="10" t="s">
        <v>109</v>
      </c>
      <c r="AU203" s="10" t="s">
        <v>80</v>
      </c>
    </row>
    <row r="204" spans="2:65" s="1" customFormat="1" ht="33" customHeight="1">
      <c r="B204" s="21"/>
      <c r="C204" s="109" t="s">
        <v>526</v>
      </c>
      <c r="D204" s="109" t="s">
        <v>112</v>
      </c>
      <c r="E204" s="110" t="s">
        <v>527</v>
      </c>
      <c r="F204" s="111" t="s">
        <v>528</v>
      </c>
      <c r="G204" s="112" t="s">
        <v>115</v>
      </c>
      <c r="H204" s="113">
        <v>900</v>
      </c>
      <c r="I204" s="114">
        <v>453</v>
      </c>
      <c r="J204" s="114">
        <f>ROUND(I204*H204,2)</f>
        <v>407700</v>
      </c>
      <c r="K204" s="115"/>
      <c r="L204" s="116"/>
      <c r="M204" s="117" t="s">
        <v>1</v>
      </c>
      <c r="N204" s="118" t="s">
        <v>35</v>
      </c>
      <c r="O204" s="102">
        <v>0</v>
      </c>
      <c r="P204" s="102">
        <f>O204*H204</f>
        <v>0</v>
      </c>
      <c r="Q204" s="102">
        <v>0</v>
      </c>
      <c r="R204" s="102">
        <f>Q204*H204</f>
        <v>0</v>
      </c>
      <c r="S204" s="102">
        <v>0</v>
      </c>
      <c r="T204" s="103">
        <f>S204*H204</f>
        <v>0</v>
      </c>
      <c r="AR204" s="104" t="s">
        <v>116</v>
      </c>
      <c r="AT204" s="104" t="s">
        <v>112</v>
      </c>
      <c r="AU204" s="104" t="s">
        <v>80</v>
      </c>
      <c r="AY204" s="10" t="s">
        <v>100</v>
      </c>
      <c r="BE204" s="105">
        <f>IF(N204="základní",J204,0)</f>
        <v>407700</v>
      </c>
      <c r="BF204" s="105">
        <f>IF(N204="snížená",J204,0)</f>
        <v>0</v>
      </c>
      <c r="BG204" s="105">
        <f>IF(N204="zákl. přenesená",J204,0)</f>
        <v>0</v>
      </c>
      <c r="BH204" s="105">
        <f>IF(N204="sníž. přenesená",J204,0)</f>
        <v>0</v>
      </c>
      <c r="BI204" s="105">
        <f>IF(N204="nulová",J204,0)</f>
        <v>0</v>
      </c>
      <c r="BJ204" s="10" t="s">
        <v>78</v>
      </c>
      <c r="BK204" s="105">
        <f>ROUND(I204*H204,2)</f>
        <v>407700</v>
      </c>
      <c r="BL204" s="10" t="s">
        <v>107</v>
      </c>
      <c r="BM204" s="104" t="s">
        <v>529</v>
      </c>
    </row>
    <row r="205" spans="2:65" s="1" customFormat="1" ht="19.5">
      <c r="B205" s="21"/>
      <c r="D205" s="106" t="s">
        <v>109</v>
      </c>
      <c r="F205" s="107" t="s">
        <v>528</v>
      </c>
      <c r="L205" s="21"/>
      <c r="M205" s="108"/>
      <c r="T205" s="42"/>
      <c r="AT205" s="10" t="s">
        <v>109</v>
      </c>
      <c r="AU205" s="10" t="s">
        <v>80</v>
      </c>
    </row>
    <row r="206" spans="2:65" s="1" customFormat="1" ht="33" customHeight="1">
      <c r="B206" s="21"/>
      <c r="C206" s="109" t="s">
        <v>530</v>
      </c>
      <c r="D206" s="109" t="s">
        <v>112</v>
      </c>
      <c r="E206" s="110" t="s">
        <v>531</v>
      </c>
      <c r="F206" s="111" t="s">
        <v>532</v>
      </c>
      <c r="G206" s="112" t="s">
        <v>115</v>
      </c>
      <c r="H206" s="113">
        <v>600</v>
      </c>
      <c r="I206" s="114">
        <v>576</v>
      </c>
      <c r="J206" s="114">
        <f>ROUND(I206*H206,2)</f>
        <v>345600</v>
      </c>
      <c r="K206" s="115"/>
      <c r="L206" s="116"/>
      <c r="M206" s="117" t="s">
        <v>1</v>
      </c>
      <c r="N206" s="118" t="s">
        <v>35</v>
      </c>
      <c r="O206" s="102">
        <v>0</v>
      </c>
      <c r="P206" s="102">
        <f>O206*H206</f>
        <v>0</v>
      </c>
      <c r="Q206" s="102">
        <v>0</v>
      </c>
      <c r="R206" s="102">
        <f>Q206*H206</f>
        <v>0</v>
      </c>
      <c r="S206" s="102">
        <v>0</v>
      </c>
      <c r="T206" s="103">
        <f>S206*H206</f>
        <v>0</v>
      </c>
      <c r="AR206" s="104" t="s">
        <v>116</v>
      </c>
      <c r="AT206" s="104" t="s">
        <v>112</v>
      </c>
      <c r="AU206" s="104" t="s">
        <v>80</v>
      </c>
      <c r="AY206" s="10" t="s">
        <v>100</v>
      </c>
      <c r="BE206" s="105">
        <f>IF(N206="základní",J206,0)</f>
        <v>345600</v>
      </c>
      <c r="BF206" s="105">
        <f>IF(N206="snížená",J206,0)</f>
        <v>0</v>
      </c>
      <c r="BG206" s="105">
        <f>IF(N206="zákl. přenesená",J206,0)</f>
        <v>0</v>
      </c>
      <c r="BH206" s="105">
        <f>IF(N206="sníž. přenesená",J206,0)</f>
        <v>0</v>
      </c>
      <c r="BI206" s="105">
        <f>IF(N206="nulová",J206,0)</f>
        <v>0</v>
      </c>
      <c r="BJ206" s="10" t="s">
        <v>78</v>
      </c>
      <c r="BK206" s="105">
        <f>ROUND(I206*H206,2)</f>
        <v>345600</v>
      </c>
      <c r="BL206" s="10" t="s">
        <v>107</v>
      </c>
      <c r="BM206" s="104" t="s">
        <v>533</v>
      </c>
    </row>
    <row r="207" spans="2:65" s="1" customFormat="1" ht="19.5">
      <c r="B207" s="21"/>
      <c r="D207" s="106" t="s">
        <v>109</v>
      </c>
      <c r="F207" s="107" t="s">
        <v>532</v>
      </c>
      <c r="L207" s="21"/>
      <c r="M207" s="108"/>
      <c r="T207" s="42"/>
      <c r="AT207" s="10" t="s">
        <v>109</v>
      </c>
      <c r="AU207" s="10" t="s">
        <v>80</v>
      </c>
    </row>
    <row r="208" spans="2:65" s="1" customFormat="1" ht="37.9" customHeight="1">
      <c r="B208" s="21"/>
      <c r="C208" s="109" t="s">
        <v>534</v>
      </c>
      <c r="D208" s="109" t="s">
        <v>112</v>
      </c>
      <c r="E208" s="110" t="s">
        <v>535</v>
      </c>
      <c r="F208" s="111" t="s">
        <v>536</v>
      </c>
      <c r="G208" s="112" t="s">
        <v>115</v>
      </c>
      <c r="H208" s="113">
        <v>400</v>
      </c>
      <c r="I208" s="114">
        <v>644</v>
      </c>
      <c r="J208" s="114">
        <f>ROUND(I208*H208,2)</f>
        <v>257600</v>
      </c>
      <c r="K208" s="115"/>
      <c r="L208" s="116"/>
      <c r="M208" s="117" t="s">
        <v>1</v>
      </c>
      <c r="N208" s="118" t="s">
        <v>35</v>
      </c>
      <c r="O208" s="102">
        <v>0</v>
      </c>
      <c r="P208" s="102">
        <f>O208*H208</f>
        <v>0</v>
      </c>
      <c r="Q208" s="102">
        <v>0</v>
      </c>
      <c r="R208" s="102">
        <f>Q208*H208</f>
        <v>0</v>
      </c>
      <c r="S208" s="102">
        <v>0</v>
      </c>
      <c r="T208" s="103">
        <f>S208*H208</f>
        <v>0</v>
      </c>
      <c r="AR208" s="104" t="s">
        <v>116</v>
      </c>
      <c r="AT208" s="104" t="s">
        <v>112</v>
      </c>
      <c r="AU208" s="104" t="s">
        <v>80</v>
      </c>
      <c r="AY208" s="10" t="s">
        <v>100</v>
      </c>
      <c r="BE208" s="105">
        <f>IF(N208="základní",J208,0)</f>
        <v>257600</v>
      </c>
      <c r="BF208" s="105">
        <f>IF(N208="snížená",J208,0)</f>
        <v>0</v>
      </c>
      <c r="BG208" s="105">
        <f>IF(N208="zákl. přenesená",J208,0)</f>
        <v>0</v>
      </c>
      <c r="BH208" s="105">
        <f>IF(N208="sníž. přenesená",J208,0)</f>
        <v>0</v>
      </c>
      <c r="BI208" s="105">
        <f>IF(N208="nulová",J208,0)</f>
        <v>0</v>
      </c>
      <c r="BJ208" s="10" t="s">
        <v>78</v>
      </c>
      <c r="BK208" s="105">
        <f>ROUND(I208*H208,2)</f>
        <v>257600</v>
      </c>
      <c r="BL208" s="10" t="s">
        <v>107</v>
      </c>
      <c r="BM208" s="104" t="s">
        <v>537</v>
      </c>
    </row>
    <row r="209" spans="2:65" s="1" customFormat="1" ht="19.5">
      <c r="B209" s="21"/>
      <c r="D209" s="106" t="s">
        <v>109</v>
      </c>
      <c r="F209" s="107" t="s">
        <v>536</v>
      </c>
      <c r="L209" s="21"/>
      <c r="M209" s="108"/>
      <c r="T209" s="42"/>
      <c r="AT209" s="10" t="s">
        <v>109</v>
      </c>
      <c r="AU209" s="10" t="s">
        <v>80</v>
      </c>
    </row>
    <row r="210" spans="2:65" s="1" customFormat="1" ht="37.9" customHeight="1">
      <c r="B210" s="21"/>
      <c r="C210" s="109" t="s">
        <v>538</v>
      </c>
      <c r="D210" s="109" t="s">
        <v>112</v>
      </c>
      <c r="E210" s="110" t="s">
        <v>539</v>
      </c>
      <c r="F210" s="111" t="s">
        <v>540</v>
      </c>
      <c r="G210" s="112" t="s">
        <v>115</v>
      </c>
      <c r="H210" s="113">
        <v>400</v>
      </c>
      <c r="I210" s="114">
        <v>801</v>
      </c>
      <c r="J210" s="114">
        <f>ROUND(I210*H210,2)</f>
        <v>320400</v>
      </c>
      <c r="K210" s="115"/>
      <c r="L210" s="116"/>
      <c r="M210" s="117" t="s">
        <v>1</v>
      </c>
      <c r="N210" s="118" t="s">
        <v>35</v>
      </c>
      <c r="O210" s="102">
        <v>0</v>
      </c>
      <c r="P210" s="102">
        <f>O210*H210</f>
        <v>0</v>
      </c>
      <c r="Q210" s="102">
        <v>0</v>
      </c>
      <c r="R210" s="102">
        <f>Q210*H210</f>
        <v>0</v>
      </c>
      <c r="S210" s="102">
        <v>0</v>
      </c>
      <c r="T210" s="103">
        <f>S210*H210</f>
        <v>0</v>
      </c>
      <c r="AR210" s="104" t="s">
        <v>116</v>
      </c>
      <c r="AT210" s="104" t="s">
        <v>112</v>
      </c>
      <c r="AU210" s="104" t="s">
        <v>80</v>
      </c>
      <c r="AY210" s="10" t="s">
        <v>100</v>
      </c>
      <c r="BE210" s="105">
        <f>IF(N210="základní",J210,0)</f>
        <v>320400</v>
      </c>
      <c r="BF210" s="105">
        <f>IF(N210="snížená",J210,0)</f>
        <v>0</v>
      </c>
      <c r="BG210" s="105">
        <f>IF(N210="zákl. přenesená",J210,0)</f>
        <v>0</v>
      </c>
      <c r="BH210" s="105">
        <f>IF(N210="sníž. přenesená",J210,0)</f>
        <v>0</v>
      </c>
      <c r="BI210" s="105">
        <f>IF(N210="nulová",J210,0)</f>
        <v>0</v>
      </c>
      <c r="BJ210" s="10" t="s">
        <v>78</v>
      </c>
      <c r="BK210" s="105">
        <f>ROUND(I210*H210,2)</f>
        <v>320400</v>
      </c>
      <c r="BL210" s="10" t="s">
        <v>107</v>
      </c>
      <c r="BM210" s="104" t="s">
        <v>541</v>
      </c>
    </row>
    <row r="211" spans="2:65" s="1" customFormat="1" ht="19.5">
      <c r="B211" s="21"/>
      <c r="D211" s="106" t="s">
        <v>109</v>
      </c>
      <c r="F211" s="107" t="s">
        <v>540</v>
      </c>
      <c r="L211" s="21"/>
      <c r="M211" s="108"/>
      <c r="T211" s="42"/>
      <c r="AT211" s="10" t="s">
        <v>109</v>
      </c>
      <c r="AU211" s="10" t="s">
        <v>80</v>
      </c>
    </row>
    <row r="212" spans="2:65" s="1" customFormat="1" ht="37.9" customHeight="1">
      <c r="B212" s="21"/>
      <c r="C212" s="93" t="s">
        <v>542</v>
      </c>
      <c r="D212" s="93" t="s">
        <v>103</v>
      </c>
      <c r="E212" s="94" t="s">
        <v>543</v>
      </c>
      <c r="F212" s="95" t="s">
        <v>544</v>
      </c>
      <c r="G212" s="96" t="s">
        <v>115</v>
      </c>
      <c r="H212" s="97">
        <v>2300</v>
      </c>
      <c r="I212" s="98">
        <v>49.5</v>
      </c>
      <c r="J212" s="98">
        <f>ROUND(I212*H212,2)</f>
        <v>113850</v>
      </c>
      <c r="K212" s="99"/>
      <c r="L212" s="21"/>
      <c r="M212" s="100" t="s">
        <v>1</v>
      </c>
      <c r="N212" s="101" t="s">
        <v>35</v>
      </c>
      <c r="O212" s="102">
        <v>0</v>
      </c>
      <c r="P212" s="102">
        <f>O212*H212</f>
        <v>0</v>
      </c>
      <c r="Q212" s="102">
        <v>0</v>
      </c>
      <c r="R212" s="102">
        <f>Q212*H212</f>
        <v>0</v>
      </c>
      <c r="S212" s="102">
        <v>0</v>
      </c>
      <c r="T212" s="103">
        <f>S212*H212</f>
        <v>0</v>
      </c>
      <c r="AR212" s="104" t="s">
        <v>107</v>
      </c>
      <c r="AT212" s="104" t="s">
        <v>103</v>
      </c>
      <c r="AU212" s="104" t="s">
        <v>80</v>
      </c>
      <c r="AY212" s="10" t="s">
        <v>100</v>
      </c>
      <c r="BE212" s="105">
        <f>IF(N212="základní",J212,0)</f>
        <v>113850</v>
      </c>
      <c r="BF212" s="105">
        <f>IF(N212="snížená",J212,0)</f>
        <v>0</v>
      </c>
      <c r="BG212" s="105">
        <f>IF(N212="zákl. přenesená",J212,0)</f>
        <v>0</v>
      </c>
      <c r="BH212" s="105">
        <f>IF(N212="sníž. přenesená",J212,0)</f>
        <v>0</v>
      </c>
      <c r="BI212" s="105">
        <f>IF(N212="nulová",J212,0)</f>
        <v>0</v>
      </c>
      <c r="BJ212" s="10" t="s">
        <v>78</v>
      </c>
      <c r="BK212" s="105">
        <f>ROUND(I212*H212,2)</f>
        <v>113850</v>
      </c>
      <c r="BL212" s="10" t="s">
        <v>107</v>
      </c>
      <c r="BM212" s="104" t="s">
        <v>545</v>
      </c>
    </row>
    <row r="213" spans="2:65" s="1" customFormat="1" ht="68.25">
      <c r="B213" s="21"/>
      <c r="D213" s="106" t="s">
        <v>109</v>
      </c>
      <c r="F213" s="107" t="s">
        <v>546</v>
      </c>
      <c r="L213" s="21"/>
      <c r="M213" s="108"/>
      <c r="T213" s="42"/>
      <c r="AT213" s="10" t="s">
        <v>109</v>
      </c>
      <c r="AU213" s="10" t="s">
        <v>80</v>
      </c>
    </row>
    <row r="214" spans="2:65" s="1" customFormat="1" ht="49.15" customHeight="1">
      <c r="B214" s="21"/>
      <c r="C214" s="109" t="s">
        <v>547</v>
      </c>
      <c r="D214" s="109" t="s">
        <v>112</v>
      </c>
      <c r="E214" s="110" t="s">
        <v>548</v>
      </c>
      <c r="F214" s="111" t="s">
        <v>549</v>
      </c>
      <c r="G214" s="112" t="s">
        <v>269</v>
      </c>
      <c r="H214" s="113">
        <v>560</v>
      </c>
      <c r="I214" s="114">
        <v>2050</v>
      </c>
      <c r="J214" s="114">
        <f>ROUND(I214*H214,2)</f>
        <v>1148000</v>
      </c>
      <c r="K214" s="115"/>
      <c r="L214" s="116"/>
      <c r="M214" s="117" t="s">
        <v>1</v>
      </c>
      <c r="N214" s="118" t="s">
        <v>35</v>
      </c>
      <c r="O214" s="102">
        <v>0</v>
      </c>
      <c r="P214" s="102">
        <f>O214*H214</f>
        <v>0</v>
      </c>
      <c r="Q214" s="102">
        <v>0</v>
      </c>
      <c r="R214" s="102">
        <f>Q214*H214</f>
        <v>0</v>
      </c>
      <c r="S214" s="102">
        <v>0</v>
      </c>
      <c r="T214" s="103">
        <f>S214*H214</f>
        <v>0</v>
      </c>
      <c r="AR214" s="104" t="s">
        <v>116</v>
      </c>
      <c r="AT214" s="104" t="s">
        <v>112</v>
      </c>
      <c r="AU214" s="104" t="s">
        <v>80</v>
      </c>
      <c r="AY214" s="10" t="s">
        <v>100</v>
      </c>
      <c r="BE214" s="105">
        <f>IF(N214="základní",J214,0)</f>
        <v>1148000</v>
      </c>
      <c r="BF214" s="105">
        <f>IF(N214="snížená",J214,0)</f>
        <v>0</v>
      </c>
      <c r="BG214" s="105">
        <f>IF(N214="zákl. přenesená",J214,0)</f>
        <v>0</v>
      </c>
      <c r="BH214" s="105">
        <f>IF(N214="sníž. přenesená",J214,0)</f>
        <v>0</v>
      </c>
      <c r="BI214" s="105">
        <f>IF(N214="nulová",J214,0)</f>
        <v>0</v>
      </c>
      <c r="BJ214" s="10" t="s">
        <v>78</v>
      </c>
      <c r="BK214" s="105">
        <f>ROUND(I214*H214,2)</f>
        <v>1148000</v>
      </c>
      <c r="BL214" s="10" t="s">
        <v>107</v>
      </c>
      <c r="BM214" s="104" t="s">
        <v>550</v>
      </c>
    </row>
    <row r="215" spans="2:65" s="1" customFormat="1" ht="29.25">
      <c r="B215" s="21"/>
      <c r="D215" s="106" t="s">
        <v>109</v>
      </c>
      <c r="F215" s="107" t="s">
        <v>549</v>
      </c>
      <c r="L215" s="21"/>
      <c r="M215" s="108"/>
      <c r="T215" s="42"/>
      <c r="AT215" s="10" t="s">
        <v>109</v>
      </c>
      <c r="AU215" s="10" t="s">
        <v>80</v>
      </c>
    </row>
    <row r="216" spans="2:65" s="1" customFormat="1" ht="37.9" customHeight="1">
      <c r="B216" s="21"/>
      <c r="C216" s="93" t="s">
        <v>551</v>
      </c>
      <c r="D216" s="93" t="s">
        <v>103</v>
      </c>
      <c r="E216" s="94" t="s">
        <v>552</v>
      </c>
      <c r="F216" s="95" t="s">
        <v>553</v>
      </c>
      <c r="G216" s="96" t="s">
        <v>269</v>
      </c>
      <c r="H216" s="97">
        <v>280</v>
      </c>
      <c r="I216" s="98">
        <v>4030</v>
      </c>
      <c r="J216" s="98">
        <f>ROUND(I216*H216,2)</f>
        <v>1128400</v>
      </c>
      <c r="K216" s="99"/>
      <c r="L216" s="21"/>
      <c r="M216" s="100" t="s">
        <v>1</v>
      </c>
      <c r="N216" s="101" t="s">
        <v>35</v>
      </c>
      <c r="O216" s="102">
        <v>0</v>
      </c>
      <c r="P216" s="102">
        <f>O216*H216</f>
        <v>0</v>
      </c>
      <c r="Q216" s="102">
        <v>0</v>
      </c>
      <c r="R216" s="102">
        <f>Q216*H216</f>
        <v>0</v>
      </c>
      <c r="S216" s="102">
        <v>0</v>
      </c>
      <c r="T216" s="103">
        <f>S216*H216</f>
        <v>0</v>
      </c>
      <c r="AR216" s="104" t="s">
        <v>107</v>
      </c>
      <c r="AT216" s="104" t="s">
        <v>103</v>
      </c>
      <c r="AU216" s="104" t="s">
        <v>80</v>
      </c>
      <c r="AY216" s="10" t="s">
        <v>100</v>
      </c>
      <c r="BE216" s="105">
        <f>IF(N216="základní",J216,0)</f>
        <v>1128400</v>
      </c>
      <c r="BF216" s="105">
        <f>IF(N216="snížená",J216,0)</f>
        <v>0</v>
      </c>
      <c r="BG216" s="105">
        <f>IF(N216="zákl. přenesená",J216,0)</f>
        <v>0</v>
      </c>
      <c r="BH216" s="105">
        <f>IF(N216="sníž. přenesená",J216,0)</f>
        <v>0</v>
      </c>
      <c r="BI216" s="105">
        <f>IF(N216="nulová",J216,0)</f>
        <v>0</v>
      </c>
      <c r="BJ216" s="10" t="s">
        <v>78</v>
      </c>
      <c r="BK216" s="105">
        <f>ROUND(I216*H216,2)</f>
        <v>1128400</v>
      </c>
      <c r="BL216" s="10" t="s">
        <v>107</v>
      </c>
      <c r="BM216" s="104" t="s">
        <v>554</v>
      </c>
    </row>
    <row r="217" spans="2:65" s="1" customFormat="1" ht="39">
      <c r="B217" s="21"/>
      <c r="D217" s="106" t="s">
        <v>109</v>
      </c>
      <c r="F217" s="107" t="s">
        <v>555</v>
      </c>
      <c r="L217" s="21"/>
      <c r="M217" s="108"/>
      <c r="T217" s="42"/>
      <c r="AT217" s="10" t="s">
        <v>109</v>
      </c>
      <c r="AU217" s="10" t="s">
        <v>80</v>
      </c>
    </row>
    <row r="218" spans="2:65" s="1" customFormat="1" ht="37.9" customHeight="1">
      <c r="B218" s="21"/>
      <c r="C218" s="93" t="s">
        <v>556</v>
      </c>
      <c r="D218" s="93" t="s">
        <v>103</v>
      </c>
      <c r="E218" s="94" t="s">
        <v>557</v>
      </c>
      <c r="F218" s="95" t="s">
        <v>558</v>
      </c>
      <c r="G218" s="96" t="s">
        <v>269</v>
      </c>
      <c r="H218" s="97">
        <v>280</v>
      </c>
      <c r="I218" s="98">
        <v>4680</v>
      </c>
      <c r="J218" s="98">
        <f>ROUND(I218*H218,2)</f>
        <v>1310400</v>
      </c>
      <c r="K218" s="99"/>
      <c r="L218" s="21"/>
      <c r="M218" s="100" t="s">
        <v>1</v>
      </c>
      <c r="N218" s="101" t="s">
        <v>35</v>
      </c>
      <c r="O218" s="102">
        <v>0</v>
      </c>
      <c r="P218" s="102">
        <f>O218*H218</f>
        <v>0</v>
      </c>
      <c r="Q218" s="102">
        <v>0</v>
      </c>
      <c r="R218" s="102">
        <f>Q218*H218</f>
        <v>0</v>
      </c>
      <c r="S218" s="102">
        <v>0</v>
      </c>
      <c r="T218" s="103">
        <f>S218*H218</f>
        <v>0</v>
      </c>
      <c r="AR218" s="104" t="s">
        <v>107</v>
      </c>
      <c r="AT218" s="104" t="s">
        <v>103</v>
      </c>
      <c r="AU218" s="104" t="s">
        <v>80</v>
      </c>
      <c r="AY218" s="10" t="s">
        <v>100</v>
      </c>
      <c r="BE218" s="105">
        <f>IF(N218="základní",J218,0)</f>
        <v>1310400</v>
      </c>
      <c r="BF218" s="105">
        <f>IF(N218="snížená",J218,0)</f>
        <v>0</v>
      </c>
      <c r="BG218" s="105">
        <f>IF(N218="zákl. přenesená",J218,0)</f>
        <v>0</v>
      </c>
      <c r="BH218" s="105">
        <f>IF(N218="sníž. přenesená",J218,0)</f>
        <v>0</v>
      </c>
      <c r="BI218" s="105">
        <f>IF(N218="nulová",J218,0)</f>
        <v>0</v>
      </c>
      <c r="BJ218" s="10" t="s">
        <v>78</v>
      </c>
      <c r="BK218" s="105">
        <f>ROUND(I218*H218,2)</f>
        <v>1310400</v>
      </c>
      <c r="BL218" s="10" t="s">
        <v>107</v>
      </c>
      <c r="BM218" s="104" t="s">
        <v>559</v>
      </c>
    </row>
    <row r="219" spans="2:65" s="1" customFormat="1" ht="39">
      <c r="B219" s="21"/>
      <c r="D219" s="106" t="s">
        <v>109</v>
      </c>
      <c r="F219" s="107" t="s">
        <v>560</v>
      </c>
      <c r="L219" s="21"/>
      <c r="M219" s="108"/>
      <c r="T219" s="42"/>
      <c r="AT219" s="10" t="s">
        <v>109</v>
      </c>
      <c r="AU219" s="10" t="s">
        <v>80</v>
      </c>
    </row>
    <row r="220" spans="2:65" s="1" customFormat="1" ht="49.15" customHeight="1">
      <c r="B220" s="21"/>
      <c r="C220" s="109" t="s">
        <v>561</v>
      </c>
      <c r="D220" s="109" t="s">
        <v>112</v>
      </c>
      <c r="E220" s="110" t="s">
        <v>562</v>
      </c>
      <c r="F220" s="111" t="s">
        <v>563</v>
      </c>
      <c r="G220" s="112" t="s">
        <v>269</v>
      </c>
      <c r="H220" s="113">
        <v>320</v>
      </c>
      <c r="I220" s="114">
        <v>2310</v>
      </c>
      <c r="J220" s="114">
        <f>ROUND(I220*H220,2)</f>
        <v>739200</v>
      </c>
      <c r="K220" s="115"/>
      <c r="L220" s="116"/>
      <c r="M220" s="117" t="s">
        <v>1</v>
      </c>
      <c r="N220" s="118" t="s">
        <v>35</v>
      </c>
      <c r="O220" s="102">
        <v>0</v>
      </c>
      <c r="P220" s="102">
        <f>O220*H220</f>
        <v>0</v>
      </c>
      <c r="Q220" s="102">
        <v>0</v>
      </c>
      <c r="R220" s="102">
        <f>Q220*H220</f>
        <v>0</v>
      </c>
      <c r="S220" s="102">
        <v>0</v>
      </c>
      <c r="T220" s="103">
        <f>S220*H220</f>
        <v>0</v>
      </c>
      <c r="AR220" s="104" t="s">
        <v>116</v>
      </c>
      <c r="AT220" s="104" t="s">
        <v>112</v>
      </c>
      <c r="AU220" s="104" t="s">
        <v>80</v>
      </c>
      <c r="AY220" s="10" t="s">
        <v>100</v>
      </c>
      <c r="BE220" s="105">
        <f>IF(N220="základní",J220,0)</f>
        <v>739200</v>
      </c>
      <c r="BF220" s="105">
        <f>IF(N220="snížená",J220,0)</f>
        <v>0</v>
      </c>
      <c r="BG220" s="105">
        <f>IF(N220="zákl. přenesená",J220,0)</f>
        <v>0</v>
      </c>
      <c r="BH220" s="105">
        <f>IF(N220="sníž. přenesená",J220,0)</f>
        <v>0</v>
      </c>
      <c r="BI220" s="105">
        <f>IF(N220="nulová",J220,0)</f>
        <v>0</v>
      </c>
      <c r="BJ220" s="10" t="s">
        <v>78</v>
      </c>
      <c r="BK220" s="105">
        <f>ROUND(I220*H220,2)</f>
        <v>739200</v>
      </c>
      <c r="BL220" s="10" t="s">
        <v>107</v>
      </c>
      <c r="BM220" s="104" t="s">
        <v>564</v>
      </c>
    </row>
    <row r="221" spans="2:65" s="1" customFormat="1" ht="29.25">
      <c r="B221" s="21"/>
      <c r="D221" s="106" t="s">
        <v>109</v>
      </c>
      <c r="F221" s="107" t="s">
        <v>563</v>
      </c>
      <c r="L221" s="21"/>
      <c r="M221" s="108"/>
      <c r="T221" s="42"/>
      <c r="AT221" s="10" t="s">
        <v>109</v>
      </c>
      <c r="AU221" s="10" t="s">
        <v>80</v>
      </c>
    </row>
    <row r="222" spans="2:65" s="1" customFormat="1" ht="37.9" customHeight="1">
      <c r="B222" s="21"/>
      <c r="C222" s="93" t="s">
        <v>565</v>
      </c>
      <c r="D222" s="93" t="s">
        <v>103</v>
      </c>
      <c r="E222" s="94" t="s">
        <v>566</v>
      </c>
      <c r="F222" s="95" t="s">
        <v>567</v>
      </c>
      <c r="G222" s="96" t="s">
        <v>269</v>
      </c>
      <c r="H222" s="97">
        <v>160</v>
      </c>
      <c r="I222" s="98">
        <v>5180</v>
      </c>
      <c r="J222" s="98">
        <f>ROUND(I222*H222,2)</f>
        <v>828800</v>
      </c>
      <c r="K222" s="99"/>
      <c r="L222" s="21"/>
      <c r="M222" s="100" t="s">
        <v>1</v>
      </c>
      <c r="N222" s="101" t="s">
        <v>35</v>
      </c>
      <c r="O222" s="102">
        <v>0</v>
      </c>
      <c r="P222" s="102">
        <f>O222*H222</f>
        <v>0</v>
      </c>
      <c r="Q222" s="102">
        <v>0</v>
      </c>
      <c r="R222" s="102">
        <f>Q222*H222</f>
        <v>0</v>
      </c>
      <c r="S222" s="102">
        <v>0</v>
      </c>
      <c r="T222" s="103">
        <f>S222*H222</f>
        <v>0</v>
      </c>
      <c r="AR222" s="104" t="s">
        <v>107</v>
      </c>
      <c r="AT222" s="104" t="s">
        <v>103</v>
      </c>
      <c r="AU222" s="104" t="s">
        <v>80</v>
      </c>
      <c r="AY222" s="10" t="s">
        <v>100</v>
      </c>
      <c r="BE222" s="105">
        <f>IF(N222="základní",J222,0)</f>
        <v>828800</v>
      </c>
      <c r="BF222" s="105">
        <f>IF(N222="snížená",J222,0)</f>
        <v>0</v>
      </c>
      <c r="BG222" s="105">
        <f>IF(N222="zákl. přenesená",J222,0)</f>
        <v>0</v>
      </c>
      <c r="BH222" s="105">
        <f>IF(N222="sníž. přenesená",J222,0)</f>
        <v>0</v>
      </c>
      <c r="BI222" s="105">
        <f>IF(N222="nulová",J222,0)</f>
        <v>0</v>
      </c>
      <c r="BJ222" s="10" t="s">
        <v>78</v>
      </c>
      <c r="BK222" s="105">
        <f>ROUND(I222*H222,2)</f>
        <v>828800</v>
      </c>
      <c r="BL222" s="10" t="s">
        <v>107</v>
      </c>
      <c r="BM222" s="104" t="s">
        <v>568</v>
      </c>
    </row>
    <row r="223" spans="2:65" s="1" customFormat="1" ht="39">
      <c r="B223" s="21"/>
      <c r="D223" s="106" t="s">
        <v>109</v>
      </c>
      <c r="F223" s="107" t="s">
        <v>569</v>
      </c>
      <c r="L223" s="21"/>
      <c r="M223" s="108"/>
      <c r="T223" s="42"/>
      <c r="AT223" s="10" t="s">
        <v>109</v>
      </c>
      <c r="AU223" s="10" t="s">
        <v>80</v>
      </c>
    </row>
    <row r="224" spans="2:65" s="1" customFormat="1" ht="37.9" customHeight="1">
      <c r="B224" s="21"/>
      <c r="C224" s="93" t="s">
        <v>570</v>
      </c>
      <c r="D224" s="93" t="s">
        <v>103</v>
      </c>
      <c r="E224" s="94" t="s">
        <v>571</v>
      </c>
      <c r="F224" s="95" t="s">
        <v>572</v>
      </c>
      <c r="G224" s="96" t="s">
        <v>269</v>
      </c>
      <c r="H224" s="97">
        <v>100</v>
      </c>
      <c r="I224" s="98">
        <v>5930</v>
      </c>
      <c r="J224" s="98">
        <f>ROUND(I224*H224,2)</f>
        <v>593000</v>
      </c>
      <c r="K224" s="99"/>
      <c r="L224" s="21"/>
      <c r="M224" s="100" t="s">
        <v>1</v>
      </c>
      <c r="N224" s="101" t="s">
        <v>35</v>
      </c>
      <c r="O224" s="102">
        <v>0</v>
      </c>
      <c r="P224" s="102">
        <f>O224*H224</f>
        <v>0</v>
      </c>
      <c r="Q224" s="102">
        <v>0</v>
      </c>
      <c r="R224" s="102">
        <f>Q224*H224</f>
        <v>0</v>
      </c>
      <c r="S224" s="102">
        <v>0</v>
      </c>
      <c r="T224" s="103">
        <f>S224*H224</f>
        <v>0</v>
      </c>
      <c r="AR224" s="104" t="s">
        <v>107</v>
      </c>
      <c r="AT224" s="104" t="s">
        <v>103</v>
      </c>
      <c r="AU224" s="104" t="s">
        <v>80</v>
      </c>
      <c r="AY224" s="10" t="s">
        <v>100</v>
      </c>
      <c r="BE224" s="105">
        <f>IF(N224="základní",J224,0)</f>
        <v>593000</v>
      </c>
      <c r="BF224" s="105">
        <f>IF(N224="snížená",J224,0)</f>
        <v>0</v>
      </c>
      <c r="BG224" s="105">
        <f>IF(N224="zákl. přenesená",J224,0)</f>
        <v>0</v>
      </c>
      <c r="BH224" s="105">
        <f>IF(N224="sníž. přenesená",J224,0)</f>
        <v>0</v>
      </c>
      <c r="BI224" s="105">
        <f>IF(N224="nulová",J224,0)</f>
        <v>0</v>
      </c>
      <c r="BJ224" s="10" t="s">
        <v>78</v>
      </c>
      <c r="BK224" s="105">
        <f>ROUND(I224*H224,2)</f>
        <v>593000</v>
      </c>
      <c r="BL224" s="10" t="s">
        <v>107</v>
      </c>
      <c r="BM224" s="104" t="s">
        <v>573</v>
      </c>
    </row>
    <row r="225" spans="2:65" s="1" customFormat="1" ht="39">
      <c r="B225" s="21"/>
      <c r="D225" s="106" t="s">
        <v>109</v>
      </c>
      <c r="F225" s="107" t="s">
        <v>574</v>
      </c>
      <c r="L225" s="21"/>
      <c r="M225" s="108"/>
      <c r="T225" s="42"/>
      <c r="AT225" s="10" t="s">
        <v>109</v>
      </c>
      <c r="AU225" s="10" t="s">
        <v>80</v>
      </c>
    </row>
    <row r="226" spans="2:65" s="1" customFormat="1" ht="37.9" customHeight="1">
      <c r="B226" s="21"/>
      <c r="C226" s="93" t="s">
        <v>575</v>
      </c>
      <c r="D226" s="93" t="s">
        <v>103</v>
      </c>
      <c r="E226" s="94" t="s">
        <v>576</v>
      </c>
      <c r="F226" s="95" t="s">
        <v>577</v>
      </c>
      <c r="G226" s="96" t="s">
        <v>269</v>
      </c>
      <c r="H226" s="97">
        <v>60</v>
      </c>
      <c r="I226" s="98">
        <v>6500</v>
      </c>
      <c r="J226" s="98">
        <f>ROUND(I226*H226,2)</f>
        <v>390000</v>
      </c>
      <c r="K226" s="99"/>
      <c r="L226" s="21"/>
      <c r="M226" s="100" t="s">
        <v>1</v>
      </c>
      <c r="N226" s="101" t="s">
        <v>35</v>
      </c>
      <c r="O226" s="102">
        <v>0</v>
      </c>
      <c r="P226" s="102">
        <f>O226*H226</f>
        <v>0</v>
      </c>
      <c r="Q226" s="102">
        <v>0</v>
      </c>
      <c r="R226" s="102">
        <f>Q226*H226</f>
        <v>0</v>
      </c>
      <c r="S226" s="102">
        <v>0</v>
      </c>
      <c r="T226" s="103">
        <f>S226*H226</f>
        <v>0</v>
      </c>
      <c r="AR226" s="104" t="s">
        <v>107</v>
      </c>
      <c r="AT226" s="104" t="s">
        <v>103</v>
      </c>
      <c r="AU226" s="104" t="s">
        <v>80</v>
      </c>
      <c r="AY226" s="10" t="s">
        <v>100</v>
      </c>
      <c r="BE226" s="105">
        <f>IF(N226="základní",J226,0)</f>
        <v>390000</v>
      </c>
      <c r="BF226" s="105">
        <f>IF(N226="snížená",J226,0)</f>
        <v>0</v>
      </c>
      <c r="BG226" s="105">
        <f>IF(N226="zákl. přenesená",J226,0)</f>
        <v>0</v>
      </c>
      <c r="BH226" s="105">
        <f>IF(N226="sníž. přenesená",J226,0)</f>
        <v>0</v>
      </c>
      <c r="BI226" s="105">
        <f>IF(N226="nulová",J226,0)</f>
        <v>0</v>
      </c>
      <c r="BJ226" s="10" t="s">
        <v>78</v>
      </c>
      <c r="BK226" s="105">
        <f>ROUND(I226*H226,2)</f>
        <v>390000</v>
      </c>
      <c r="BL226" s="10" t="s">
        <v>107</v>
      </c>
      <c r="BM226" s="104" t="s">
        <v>578</v>
      </c>
    </row>
    <row r="227" spans="2:65" s="1" customFormat="1" ht="39">
      <c r="B227" s="21"/>
      <c r="D227" s="106" t="s">
        <v>109</v>
      </c>
      <c r="F227" s="107" t="s">
        <v>579</v>
      </c>
      <c r="L227" s="21"/>
      <c r="M227" s="108"/>
      <c r="T227" s="42"/>
      <c r="AT227" s="10" t="s">
        <v>109</v>
      </c>
      <c r="AU227" s="10" t="s">
        <v>80</v>
      </c>
    </row>
    <row r="228" spans="2:65" s="1" customFormat="1" ht="49.15" customHeight="1">
      <c r="B228" s="21"/>
      <c r="C228" s="109" t="s">
        <v>580</v>
      </c>
      <c r="D228" s="109" t="s">
        <v>112</v>
      </c>
      <c r="E228" s="110" t="s">
        <v>581</v>
      </c>
      <c r="F228" s="111" t="s">
        <v>582</v>
      </c>
      <c r="G228" s="112" t="s">
        <v>269</v>
      </c>
      <c r="H228" s="113">
        <v>210</v>
      </c>
      <c r="I228" s="114">
        <v>2710</v>
      </c>
      <c r="J228" s="114">
        <f>ROUND(I228*H228,2)</f>
        <v>569100</v>
      </c>
      <c r="K228" s="115"/>
      <c r="L228" s="116"/>
      <c r="M228" s="117" t="s">
        <v>1</v>
      </c>
      <c r="N228" s="118" t="s">
        <v>35</v>
      </c>
      <c r="O228" s="102">
        <v>0</v>
      </c>
      <c r="P228" s="102">
        <f>O228*H228</f>
        <v>0</v>
      </c>
      <c r="Q228" s="102">
        <v>0</v>
      </c>
      <c r="R228" s="102">
        <f>Q228*H228</f>
        <v>0</v>
      </c>
      <c r="S228" s="102">
        <v>0</v>
      </c>
      <c r="T228" s="103">
        <f>S228*H228</f>
        <v>0</v>
      </c>
      <c r="AR228" s="104" t="s">
        <v>116</v>
      </c>
      <c r="AT228" s="104" t="s">
        <v>112</v>
      </c>
      <c r="AU228" s="104" t="s">
        <v>80</v>
      </c>
      <c r="AY228" s="10" t="s">
        <v>100</v>
      </c>
      <c r="BE228" s="105">
        <f>IF(N228="základní",J228,0)</f>
        <v>569100</v>
      </c>
      <c r="BF228" s="105">
        <f>IF(N228="snížená",J228,0)</f>
        <v>0</v>
      </c>
      <c r="BG228" s="105">
        <f>IF(N228="zákl. přenesená",J228,0)</f>
        <v>0</v>
      </c>
      <c r="BH228" s="105">
        <f>IF(N228="sníž. přenesená",J228,0)</f>
        <v>0</v>
      </c>
      <c r="BI228" s="105">
        <f>IF(N228="nulová",J228,0)</f>
        <v>0</v>
      </c>
      <c r="BJ228" s="10" t="s">
        <v>78</v>
      </c>
      <c r="BK228" s="105">
        <f>ROUND(I228*H228,2)</f>
        <v>569100</v>
      </c>
      <c r="BL228" s="10" t="s">
        <v>107</v>
      </c>
      <c r="BM228" s="104" t="s">
        <v>583</v>
      </c>
    </row>
    <row r="229" spans="2:65" s="1" customFormat="1" ht="29.25">
      <c r="B229" s="21"/>
      <c r="D229" s="106" t="s">
        <v>109</v>
      </c>
      <c r="F229" s="107" t="s">
        <v>582</v>
      </c>
      <c r="L229" s="21"/>
      <c r="M229" s="108"/>
      <c r="T229" s="42"/>
      <c r="AT229" s="10" t="s">
        <v>109</v>
      </c>
      <c r="AU229" s="10" t="s">
        <v>80</v>
      </c>
    </row>
    <row r="230" spans="2:65" s="1" customFormat="1" ht="37.9" customHeight="1">
      <c r="B230" s="21"/>
      <c r="C230" s="93" t="s">
        <v>584</v>
      </c>
      <c r="D230" s="93" t="s">
        <v>103</v>
      </c>
      <c r="E230" s="94" t="s">
        <v>585</v>
      </c>
      <c r="F230" s="95" t="s">
        <v>586</v>
      </c>
      <c r="G230" s="96" t="s">
        <v>269</v>
      </c>
      <c r="H230" s="97">
        <v>60</v>
      </c>
      <c r="I230" s="98">
        <v>7720</v>
      </c>
      <c r="J230" s="98">
        <f>ROUND(I230*H230,2)</f>
        <v>463200</v>
      </c>
      <c r="K230" s="99"/>
      <c r="L230" s="21"/>
      <c r="M230" s="100" t="s">
        <v>1</v>
      </c>
      <c r="N230" s="101" t="s">
        <v>35</v>
      </c>
      <c r="O230" s="102">
        <v>0</v>
      </c>
      <c r="P230" s="102">
        <f>O230*H230</f>
        <v>0</v>
      </c>
      <c r="Q230" s="102">
        <v>0</v>
      </c>
      <c r="R230" s="102">
        <f>Q230*H230</f>
        <v>0</v>
      </c>
      <c r="S230" s="102">
        <v>0</v>
      </c>
      <c r="T230" s="103">
        <f>S230*H230</f>
        <v>0</v>
      </c>
      <c r="AR230" s="104" t="s">
        <v>107</v>
      </c>
      <c r="AT230" s="104" t="s">
        <v>103</v>
      </c>
      <c r="AU230" s="104" t="s">
        <v>80</v>
      </c>
      <c r="AY230" s="10" t="s">
        <v>100</v>
      </c>
      <c r="BE230" s="105">
        <f>IF(N230="základní",J230,0)</f>
        <v>463200</v>
      </c>
      <c r="BF230" s="105">
        <f>IF(N230="snížená",J230,0)</f>
        <v>0</v>
      </c>
      <c r="BG230" s="105">
        <f>IF(N230="zákl. přenesená",J230,0)</f>
        <v>0</v>
      </c>
      <c r="BH230" s="105">
        <f>IF(N230="sníž. přenesená",J230,0)</f>
        <v>0</v>
      </c>
      <c r="BI230" s="105">
        <f>IF(N230="nulová",J230,0)</f>
        <v>0</v>
      </c>
      <c r="BJ230" s="10" t="s">
        <v>78</v>
      </c>
      <c r="BK230" s="105">
        <f>ROUND(I230*H230,2)</f>
        <v>463200</v>
      </c>
      <c r="BL230" s="10" t="s">
        <v>107</v>
      </c>
      <c r="BM230" s="104" t="s">
        <v>587</v>
      </c>
    </row>
    <row r="231" spans="2:65" s="1" customFormat="1" ht="39">
      <c r="B231" s="21"/>
      <c r="D231" s="106" t="s">
        <v>109</v>
      </c>
      <c r="F231" s="107" t="s">
        <v>588</v>
      </c>
      <c r="L231" s="21"/>
      <c r="M231" s="108"/>
      <c r="T231" s="42"/>
      <c r="AT231" s="10" t="s">
        <v>109</v>
      </c>
      <c r="AU231" s="10" t="s">
        <v>80</v>
      </c>
    </row>
    <row r="232" spans="2:65" s="1" customFormat="1" ht="37.9" customHeight="1">
      <c r="B232" s="21"/>
      <c r="C232" s="93" t="s">
        <v>589</v>
      </c>
      <c r="D232" s="93" t="s">
        <v>103</v>
      </c>
      <c r="E232" s="94" t="s">
        <v>590</v>
      </c>
      <c r="F232" s="95" t="s">
        <v>591</v>
      </c>
      <c r="G232" s="96" t="s">
        <v>269</v>
      </c>
      <c r="H232" s="97">
        <v>60</v>
      </c>
      <c r="I232" s="98">
        <v>8660</v>
      </c>
      <c r="J232" s="98">
        <f>ROUND(I232*H232,2)</f>
        <v>519600</v>
      </c>
      <c r="K232" s="99"/>
      <c r="L232" s="21"/>
      <c r="M232" s="100" t="s">
        <v>1</v>
      </c>
      <c r="N232" s="101" t="s">
        <v>35</v>
      </c>
      <c r="O232" s="102">
        <v>0</v>
      </c>
      <c r="P232" s="102">
        <f>O232*H232</f>
        <v>0</v>
      </c>
      <c r="Q232" s="102">
        <v>0</v>
      </c>
      <c r="R232" s="102">
        <f>Q232*H232</f>
        <v>0</v>
      </c>
      <c r="S232" s="102">
        <v>0</v>
      </c>
      <c r="T232" s="103">
        <f>S232*H232</f>
        <v>0</v>
      </c>
      <c r="AR232" s="104" t="s">
        <v>107</v>
      </c>
      <c r="AT232" s="104" t="s">
        <v>103</v>
      </c>
      <c r="AU232" s="104" t="s">
        <v>80</v>
      </c>
      <c r="AY232" s="10" t="s">
        <v>100</v>
      </c>
      <c r="BE232" s="105">
        <f>IF(N232="základní",J232,0)</f>
        <v>519600</v>
      </c>
      <c r="BF232" s="105">
        <f>IF(N232="snížená",J232,0)</f>
        <v>0</v>
      </c>
      <c r="BG232" s="105">
        <f>IF(N232="zákl. přenesená",J232,0)</f>
        <v>0</v>
      </c>
      <c r="BH232" s="105">
        <f>IF(N232="sníž. přenesená",J232,0)</f>
        <v>0</v>
      </c>
      <c r="BI232" s="105">
        <f>IF(N232="nulová",J232,0)</f>
        <v>0</v>
      </c>
      <c r="BJ232" s="10" t="s">
        <v>78</v>
      </c>
      <c r="BK232" s="105">
        <f>ROUND(I232*H232,2)</f>
        <v>519600</v>
      </c>
      <c r="BL232" s="10" t="s">
        <v>107</v>
      </c>
      <c r="BM232" s="104" t="s">
        <v>592</v>
      </c>
    </row>
    <row r="233" spans="2:65" s="1" customFormat="1" ht="39">
      <c r="B233" s="21"/>
      <c r="D233" s="106" t="s">
        <v>109</v>
      </c>
      <c r="F233" s="107" t="s">
        <v>593</v>
      </c>
      <c r="L233" s="21"/>
      <c r="M233" s="108"/>
      <c r="T233" s="42"/>
      <c r="AT233" s="10" t="s">
        <v>109</v>
      </c>
      <c r="AU233" s="10" t="s">
        <v>80</v>
      </c>
    </row>
    <row r="234" spans="2:65" s="1" customFormat="1" ht="37.9" customHeight="1">
      <c r="B234" s="21"/>
      <c r="C234" s="93" t="s">
        <v>594</v>
      </c>
      <c r="D234" s="93" t="s">
        <v>103</v>
      </c>
      <c r="E234" s="94" t="s">
        <v>595</v>
      </c>
      <c r="F234" s="95" t="s">
        <v>596</v>
      </c>
      <c r="G234" s="96" t="s">
        <v>269</v>
      </c>
      <c r="H234" s="97">
        <v>50</v>
      </c>
      <c r="I234" s="98">
        <v>9440</v>
      </c>
      <c r="J234" s="98">
        <f>ROUND(I234*H234,2)</f>
        <v>472000</v>
      </c>
      <c r="K234" s="99"/>
      <c r="L234" s="21"/>
      <c r="M234" s="100" t="s">
        <v>1</v>
      </c>
      <c r="N234" s="101" t="s">
        <v>35</v>
      </c>
      <c r="O234" s="102">
        <v>0</v>
      </c>
      <c r="P234" s="102">
        <f>O234*H234</f>
        <v>0</v>
      </c>
      <c r="Q234" s="102">
        <v>0</v>
      </c>
      <c r="R234" s="102">
        <f>Q234*H234</f>
        <v>0</v>
      </c>
      <c r="S234" s="102">
        <v>0</v>
      </c>
      <c r="T234" s="103">
        <f>S234*H234</f>
        <v>0</v>
      </c>
      <c r="AR234" s="104" t="s">
        <v>107</v>
      </c>
      <c r="AT234" s="104" t="s">
        <v>103</v>
      </c>
      <c r="AU234" s="104" t="s">
        <v>80</v>
      </c>
      <c r="AY234" s="10" t="s">
        <v>100</v>
      </c>
      <c r="BE234" s="105">
        <f>IF(N234="základní",J234,0)</f>
        <v>472000</v>
      </c>
      <c r="BF234" s="105">
        <f>IF(N234="snížená",J234,0)</f>
        <v>0</v>
      </c>
      <c r="BG234" s="105">
        <f>IF(N234="zákl. přenesená",J234,0)</f>
        <v>0</v>
      </c>
      <c r="BH234" s="105">
        <f>IF(N234="sníž. přenesená",J234,0)</f>
        <v>0</v>
      </c>
      <c r="BI234" s="105">
        <f>IF(N234="nulová",J234,0)</f>
        <v>0</v>
      </c>
      <c r="BJ234" s="10" t="s">
        <v>78</v>
      </c>
      <c r="BK234" s="105">
        <f>ROUND(I234*H234,2)</f>
        <v>472000</v>
      </c>
      <c r="BL234" s="10" t="s">
        <v>107</v>
      </c>
      <c r="BM234" s="104" t="s">
        <v>597</v>
      </c>
    </row>
    <row r="235" spans="2:65" s="1" customFormat="1" ht="39">
      <c r="B235" s="21"/>
      <c r="D235" s="106" t="s">
        <v>109</v>
      </c>
      <c r="F235" s="107" t="s">
        <v>598</v>
      </c>
      <c r="L235" s="21"/>
      <c r="M235" s="108"/>
      <c r="T235" s="42"/>
      <c r="AT235" s="10" t="s">
        <v>109</v>
      </c>
      <c r="AU235" s="10" t="s">
        <v>80</v>
      </c>
    </row>
    <row r="236" spans="2:65" s="1" customFormat="1" ht="37.9" customHeight="1">
      <c r="B236" s="21"/>
      <c r="C236" s="93" t="s">
        <v>599</v>
      </c>
      <c r="D236" s="93" t="s">
        <v>103</v>
      </c>
      <c r="E236" s="94" t="s">
        <v>600</v>
      </c>
      <c r="F236" s="95" t="s">
        <v>601</v>
      </c>
      <c r="G236" s="96" t="s">
        <v>269</v>
      </c>
      <c r="H236" s="97">
        <v>40</v>
      </c>
      <c r="I236" s="98">
        <v>10500</v>
      </c>
      <c r="J236" s="98">
        <f>ROUND(I236*H236,2)</f>
        <v>420000</v>
      </c>
      <c r="K236" s="99"/>
      <c r="L236" s="21"/>
      <c r="M236" s="100" t="s">
        <v>1</v>
      </c>
      <c r="N236" s="101" t="s">
        <v>35</v>
      </c>
      <c r="O236" s="102">
        <v>0</v>
      </c>
      <c r="P236" s="102">
        <f>O236*H236</f>
        <v>0</v>
      </c>
      <c r="Q236" s="102">
        <v>0</v>
      </c>
      <c r="R236" s="102">
        <f>Q236*H236</f>
        <v>0</v>
      </c>
      <c r="S236" s="102">
        <v>0</v>
      </c>
      <c r="T236" s="103">
        <f>S236*H236</f>
        <v>0</v>
      </c>
      <c r="AR236" s="104" t="s">
        <v>107</v>
      </c>
      <c r="AT236" s="104" t="s">
        <v>103</v>
      </c>
      <c r="AU236" s="104" t="s">
        <v>80</v>
      </c>
      <c r="AY236" s="10" t="s">
        <v>100</v>
      </c>
      <c r="BE236" s="105">
        <f>IF(N236="základní",J236,0)</f>
        <v>420000</v>
      </c>
      <c r="BF236" s="105">
        <f>IF(N236="snížená",J236,0)</f>
        <v>0</v>
      </c>
      <c r="BG236" s="105">
        <f>IF(N236="zákl. přenesená",J236,0)</f>
        <v>0</v>
      </c>
      <c r="BH236" s="105">
        <f>IF(N236="sníž. přenesená",J236,0)</f>
        <v>0</v>
      </c>
      <c r="BI236" s="105">
        <f>IF(N236="nulová",J236,0)</f>
        <v>0</v>
      </c>
      <c r="BJ236" s="10" t="s">
        <v>78</v>
      </c>
      <c r="BK236" s="105">
        <f>ROUND(I236*H236,2)</f>
        <v>420000</v>
      </c>
      <c r="BL236" s="10" t="s">
        <v>107</v>
      </c>
      <c r="BM236" s="104" t="s">
        <v>602</v>
      </c>
    </row>
    <row r="237" spans="2:65" s="1" customFormat="1" ht="39">
      <c r="B237" s="21"/>
      <c r="D237" s="106" t="s">
        <v>109</v>
      </c>
      <c r="F237" s="107" t="s">
        <v>603</v>
      </c>
      <c r="L237" s="21"/>
      <c r="M237" s="108"/>
      <c r="T237" s="42"/>
      <c r="AT237" s="10" t="s">
        <v>109</v>
      </c>
      <c r="AU237" s="10" t="s">
        <v>80</v>
      </c>
    </row>
    <row r="238" spans="2:65" s="1" customFormat="1" ht="49.15" customHeight="1">
      <c r="B238" s="21"/>
      <c r="C238" s="109" t="s">
        <v>604</v>
      </c>
      <c r="D238" s="109" t="s">
        <v>112</v>
      </c>
      <c r="E238" s="110" t="s">
        <v>605</v>
      </c>
      <c r="F238" s="111" t="s">
        <v>606</v>
      </c>
      <c r="G238" s="112" t="s">
        <v>269</v>
      </c>
      <c r="H238" s="113">
        <v>30</v>
      </c>
      <c r="I238" s="114">
        <v>3690</v>
      </c>
      <c r="J238" s="114">
        <f>ROUND(I238*H238,2)</f>
        <v>110700</v>
      </c>
      <c r="K238" s="115"/>
      <c r="L238" s="116"/>
      <c r="M238" s="117" t="s">
        <v>1</v>
      </c>
      <c r="N238" s="118" t="s">
        <v>35</v>
      </c>
      <c r="O238" s="102">
        <v>0</v>
      </c>
      <c r="P238" s="102">
        <f>O238*H238</f>
        <v>0</v>
      </c>
      <c r="Q238" s="102">
        <v>0</v>
      </c>
      <c r="R238" s="102">
        <f>Q238*H238</f>
        <v>0</v>
      </c>
      <c r="S238" s="102">
        <v>0</v>
      </c>
      <c r="T238" s="103">
        <f>S238*H238</f>
        <v>0</v>
      </c>
      <c r="AR238" s="104" t="s">
        <v>116</v>
      </c>
      <c r="AT238" s="104" t="s">
        <v>112</v>
      </c>
      <c r="AU238" s="104" t="s">
        <v>80</v>
      </c>
      <c r="AY238" s="10" t="s">
        <v>100</v>
      </c>
      <c r="BE238" s="105">
        <f>IF(N238="základní",J238,0)</f>
        <v>110700</v>
      </c>
      <c r="BF238" s="105">
        <f>IF(N238="snížená",J238,0)</f>
        <v>0</v>
      </c>
      <c r="BG238" s="105">
        <f>IF(N238="zákl. přenesená",J238,0)</f>
        <v>0</v>
      </c>
      <c r="BH238" s="105">
        <f>IF(N238="sníž. přenesená",J238,0)</f>
        <v>0</v>
      </c>
      <c r="BI238" s="105">
        <f>IF(N238="nulová",J238,0)</f>
        <v>0</v>
      </c>
      <c r="BJ238" s="10" t="s">
        <v>78</v>
      </c>
      <c r="BK238" s="105">
        <f>ROUND(I238*H238,2)</f>
        <v>110700</v>
      </c>
      <c r="BL238" s="10" t="s">
        <v>107</v>
      </c>
      <c r="BM238" s="104" t="s">
        <v>607</v>
      </c>
    </row>
    <row r="239" spans="2:65" s="1" customFormat="1" ht="29.25">
      <c r="B239" s="21"/>
      <c r="D239" s="106" t="s">
        <v>109</v>
      </c>
      <c r="F239" s="107" t="s">
        <v>606</v>
      </c>
      <c r="L239" s="21"/>
      <c r="M239" s="108"/>
      <c r="T239" s="42"/>
      <c r="AT239" s="10" t="s">
        <v>109</v>
      </c>
      <c r="AU239" s="10" t="s">
        <v>80</v>
      </c>
    </row>
    <row r="240" spans="2:65" s="1" customFormat="1" ht="37.9" customHeight="1">
      <c r="B240" s="21"/>
      <c r="C240" s="93" t="s">
        <v>608</v>
      </c>
      <c r="D240" s="93" t="s">
        <v>103</v>
      </c>
      <c r="E240" s="94" t="s">
        <v>609</v>
      </c>
      <c r="F240" s="95" t="s">
        <v>610</v>
      </c>
      <c r="G240" s="96" t="s">
        <v>269</v>
      </c>
      <c r="H240" s="97">
        <v>20</v>
      </c>
      <c r="I240" s="98">
        <v>4370</v>
      </c>
      <c r="J240" s="98">
        <f>ROUND(I240*H240,2)</f>
        <v>87400</v>
      </c>
      <c r="K240" s="99"/>
      <c r="L240" s="21"/>
      <c r="M240" s="100" t="s">
        <v>1</v>
      </c>
      <c r="N240" s="101" t="s">
        <v>35</v>
      </c>
      <c r="O240" s="102">
        <v>0</v>
      </c>
      <c r="P240" s="102">
        <f>O240*H240</f>
        <v>0</v>
      </c>
      <c r="Q240" s="102">
        <v>0</v>
      </c>
      <c r="R240" s="102">
        <f>Q240*H240</f>
        <v>0</v>
      </c>
      <c r="S240" s="102">
        <v>0</v>
      </c>
      <c r="T240" s="103">
        <f>S240*H240</f>
        <v>0</v>
      </c>
      <c r="AR240" s="104" t="s">
        <v>107</v>
      </c>
      <c r="AT240" s="104" t="s">
        <v>103</v>
      </c>
      <c r="AU240" s="104" t="s">
        <v>80</v>
      </c>
      <c r="AY240" s="10" t="s">
        <v>100</v>
      </c>
      <c r="BE240" s="105">
        <f>IF(N240="základní",J240,0)</f>
        <v>87400</v>
      </c>
      <c r="BF240" s="105">
        <f>IF(N240="snížená",J240,0)</f>
        <v>0</v>
      </c>
      <c r="BG240" s="105">
        <f>IF(N240="zákl. přenesená",J240,0)</f>
        <v>0</v>
      </c>
      <c r="BH240" s="105">
        <f>IF(N240="sníž. přenesená",J240,0)</f>
        <v>0</v>
      </c>
      <c r="BI240" s="105">
        <f>IF(N240="nulová",J240,0)</f>
        <v>0</v>
      </c>
      <c r="BJ240" s="10" t="s">
        <v>78</v>
      </c>
      <c r="BK240" s="105">
        <f>ROUND(I240*H240,2)</f>
        <v>87400</v>
      </c>
      <c r="BL240" s="10" t="s">
        <v>107</v>
      </c>
      <c r="BM240" s="104" t="s">
        <v>611</v>
      </c>
    </row>
    <row r="241" spans="2:65" s="1" customFormat="1" ht="39">
      <c r="B241" s="21"/>
      <c r="D241" s="106" t="s">
        <v>109</v>
      </c>
      <c r="F241" s="107" t="s">
        <v>612</v>
      </c>
      <c r="L241" s="21"/>
      <c r="M241" s="108"/>
      <c r="T241" s="42"/>
      <c r="AT241" s="10" t="s">
        <v>109</v>
      </c>
      <c r="AU241" s="10" t="s">
        <v>80</v>
      </c>
    </row>
    <row r="242" spans="2:65" s="1" customFormat="1" ht="37.9" customHeight="1">
      <c r="B242" s="21"/>
      <c r="C242" s="93" t="s">
        <v>613</v>
      </c>
      <c r="D242" s="93" t="s">
        <v>103</v>
      </c>
      <c r="E242" s="94" t="s">
        <v>614</v>
      </c>
      <c r="F242" s="95" t="s">
        <v>615</v>
      </c>
      <c r="G242" s="96" t="s">
        <v>269</v>
      </c>
      <c r="H242" s="97">
        <v>10</v>
      </c>
      <c r="I242" s="98">
        <v>5070</v>
      </c>
      <c r="J242" s="98">
        <f>ROUND(I242*H242,2)</f>
        <v>50700</v>
      </c>
      <c r="K242" s="99"/>
      <c r="L242" s="21"/>
      <c r="M242" s="100" t="s">
        <v>1</v>
      </c>
      <c r="N242" s="101" t="s">
        <v>35</v>
      </c>
      <c r="O242" s="102">
        <v>0</v>
      </c>
      <c r="P242" s="102">
        <f>O242*H242</f>
        <v>0</v>
      </c>
      <c r="Q242" s="102">
        <v>0</v>
      </c>
      <c r="R242" s="102">
        <f>Q242*H242</f>
        <v>0</v>
      </c>
      <c r="S242" s="102">
        <v>0</v>
      </c>
      <c r="T242" s="103">
        <f>S242*H242</f>
        <v>0</v>
      </c>
      <c r="AR242" s="104" t="s">
        <v>107</v>
      </c>
      <c r="AT242" s="104" t="s">
        <v>103</v>
      </c>
      <c r="AU242" s="104" t="s">
        <v>80</v>
      </c>
      <c r="AY242" s="10" t="s">
        <v>100</v>
      </c>
      <c r="BE242" s="105">
        <f>IF(N242="základní",J242,0)</f>
        <v>50700</v>
      </c>
      <c r="BF242" s="105">
        <f>IF(N242="snížená",J242,0)</f>
        <v>0</v>
      </c>
      <c r="BG242" s="105">
        <f>IF(N242="zákl. přenesená",J242,0)</f>
        <v>0</v>
      </c>
      <c r="BH242" s="105">
        <f>IF(N242="sníž. přenesená",J242,0)</f>
        <v>0</v>
      </c>
      <c r="BI242" s="105">
        <f>IF(N242="nulová",J242,0)</f>
        <v>0</v>
      </c>
      <c r="BJ242" s="10" t="s">
        <v>78</v>
      </c>
      <c r="BK242" s="105">
        <f>ROUND(I242*H242,2)</f>
        <v>50700</v>
      </c>
      <c r="BL242" s="10" t="s">
        <v>107</v>
      </c>
      <c r="BM242" s="104" t="s">
        <v>616</v>
      </c>
    </row>
    <row r="243" spans="2:65" s="1" customFormat="1" ht="39">
      <c r="B243" s="21"/>
      <c r="D243" s="106" t="s">
        <v>109</v>
      </c>
      <c r="F243" s="107" t="s">
        <v>617</v>
      </c>
      <c r="L243" s="21"/>
      <c r="M243" s="108"/>
      <c r="T243" s="42"/>
      <c r="AT243" s="10" t="s">
        <v>109</v>
      </c>
      <c r="AU243" s="10" t="s">
        <v>80</v>
      </c>
    </row>
    <row r="244" spans="2:65" s="1" customFormat="1" ht="49.15" customHeight="1">
      <c r="B244" s="21"/>
      <c r="C244" s="109" t="s">
        <v>618</v>
      </c>
      <c r="D244" s="109" t="s">
        <v>112</v>
      </c>
      <c r="E244" s="110" t="s">
        <v>619</v>
      </c>
      <c r="F244" s="111" t="s">
        <v>620</v>
      </c>
      <c r="G244" s="112" t="s">
        <v>269</v>
      </c>
      <c r="H244" s="113">
        <v>24</v>
      </c>
      <c r="I244" s="114">
        <v>4480</v>
      </c>
      <c r="J244" s="114">
        <f>ROUND(I244*H244,2)</f>
        <v>107520</v>
      </c>
      <c r="K244" s="115"/>
      <c r="L244" s="116"/>
      <c r="M244" s="117" t="s">
        <v>1</v>
      </c>
      <c r="N244" s="118" t="s">
        <v>35</v>
      </c>
      <c r="O244" s="102">
        <v>0</v>
      </c>
      <c r="P244" s="102">
        <f>O244*H244</f>
        <v>0</v>
      </c>
      <c r="Q244" s="102">
        <v>0</v>
      </c>
      <c r="R244" s="102">
        <f>Q244*H244</f>
        <v>0</v>
      </c>
      <c r="S244" s="102">
        <v>0</v>
      </c>
      <c r="T244" s="103">
        <f>S244*H244</f>
        <v>0</v>
      </c>
      <c r="AR244" s="104" t="s">
        <v>116</v>
      </c>
      <c r="AT244" s="104" t="s">
        <v>112</v>
      </c>
      <c r="AU244" s="104" t="s">
        <v>80</v>
      </c>
      <c r="AY244" s="10" t="s">
        <v>100</v>
      </c>
      <c r="BE244" s="105">
        <f>IF(N244="základní",J244,0)</f>
        <v>107520</v>
      </c>
      <c r="BF244" s="105">
        <f>IF(N244="snížená",J244,0)</f>
        <v>0</v>
      </c>
      <c r="BG244" s="105">
        <f>IF(N244="zákl. přenesená",J244,0)</f>
        <v>0</v>
      </c>
      <c r="BH244" s="105">
        <f>IF(N244="sníž. přenesená",J244,0)</f>
        <v>0</v>
      </c>
      <c r="BI244" s="105">
        <f>IF(N244="nulová",J244,0)</f>
        <v>0</v>
      </c>
      <c r="BJ244" s="10" t="s">
        <v>78</v>
      </c>
      <c r="BK244" s="105">
        <f>ROUND(I244*H244,2)</f>
        <v>107520</v>
      </c>
      <c r="BL244" s="10" t="s">
        <v>107</v>
      </c>
      <c r="BM244" s="104" t="s">
        <v>621</v>
      </c>
    </row>
    <row r="245" spans="2:65" s="1" customFormat="1" ht="29.25">
      <c r="B245" s="21"/>
      <c r="D245" s="106" t="s">
        <v>109</v>
      </c>
      <c r="F245" s="107" t="s">
        <v>620</v>
      </c>
      <c r="L245" s="21"/>
      <c r="M245" s="108"/>
      <c r="T245" s="42"/>
      <c r="AT245" s="10" t="s">
        <v>109</v>
      </c>
      <c r="AU245" s="10" t="s">
        <v>80</v>
      </c>
    </row>
    <row r="246" spans="2:65" s="1" customFormat="1" ht="37.9" customHeight="1">
      <c r="B246" s="21"/>
      <c r="C246" s="93" t="s">
        <v>622</v>
      </c>
      <c r="D246" s="93" t="s">
        <v>103</v>
      </c>
      <c r="E246" s="94" t="s">
        <v>623</v>
      </c>
      <c r="F246" s="95" t="s">
        <v>624</v>
      </c>
      <c r="G246" s="96" t="s">
        <v>269</v>
      </c>
      <c r="H246" s="97">
        <v>10</v>
      </c>
      <c r="I246" s="98">
        <v>5640</v>
      </c>
      <c r="J246" s="98">
        <f>ROUND(I246*H246,2)</f>
        <v>56400</v>
      </c>
      <c r="K246" s="99"/>
      <c r="L246" s="21"/>
      <c r="M246" s="100" t="s">
        <v>1</v>
      </c>
      <c r="N246" s="101" t="s">
        <v>35</v>
      </c>
      <c r="O246" s="102">
        <v>0</v>
      </c>
      <c r="P246" s="102">
        <f>O246*H246</f>
        <v>0</v>
      </c>
      <c r="Q246" s="102">
        <v>0</v>
      </c>
      <c r="R246" s="102">
        <f>Q246*H246</f>
        <v>0</v>
      </c>
      <c r="S246" s="102">
        <v>0</v>
      </c>
      <c r="T246" s="103">
        <f>S246*H246</f>
        <v>0</v>
      </c>
      <c r="AR246" s="104" t="s">
        <v>107</v>
      </c>
      <c r="AT246" s="104" t="s">
        <v>103</v>
      </c>
      <c r="AU246" s="104" t="s">
        <v>80</v>
      </c>
      <c r="AY246" s="10" t="s">
        <v>100</v>
      </c>
      <c r="BE246" s="105">
        <f>IF(N246="základní",J246,0)</f>
        <v>56400</v>
      </c>
      <c r="BF246" s="105">
        <f>IF(N246="snížená",J246,0)</f>
        <v>0</v>
      </c>
      <c r="BG246" s="105">
        <f>IF(N246="zákl. přenesená",J246,0)</f>
        <v>0</v>
      </c>
      <c r="BH246" s="105">
        <f>IF(N246="sníž. přenesená",J246,0)</f>
        <v>0</v>
      </c>
      <c r="BI246" s="105">
        <f>IF(N246="nulová",J246,0)</f>
        <v>0</v>
      </c>
      <c r="BJ246" s="10" t="s">
        <v>78</v>
      </c>
      <c r="BK246" s="105">
        <f>ROUND(I246*H246,2)</f>
        <v>56400</v>
      </c>
      <c r="BL246" s="10" t="s">
        <v>107</v>
      </c>
      <c r="BM246" s="104" t="s">
        <v>625</v>
      </c>
    </row>
    <row r="247" spans="2:65" s="1" customFormat="1" ht="39">
      <c r="B247" s="21"/>
      <c r="D247" s="106" t="s">
        <v>109</v>
      </c>
      <c r="F247" s="107" t="s">
        <v>626</v>
      </c>
      <c r="L247" s="21"/>
      <c r="M247" s="108"/>
      <c r="T247" s="42"/>
      <c r="AT247" s="10" t="s">
        <v>109</v>
      </c>
      <c r="AU247" s="10" t="s">
        <v>80</v>
      </c>
    </row>
    <row r="248" spans="2:65" s="1" customFormat="1" ht="37.9" customHeight="1">
      <c r="B248" s="21"/>
      <c r="C248" s="93" t="s">
        <v>627</v>
      </c>
      <c r="D248" s="93" t="s">
        <v>103</v>
      </c>
      <c r="E248" s="94" t="s">
        <v>628</v>
      </c>
      <c r="F248" s="95" t="s">
        <v>629</v>
      </c>
      <c r="G248" s="96" t="s">
        <v>269</v>
      </c>
      <c r="H248" s="97">
        <v>10</v>
      </c>
      <c r="I248" s="98">
        <v>6500</v>
      </c>
      <c r="J248" s="98">
        <f>ROUND(I248*H248,2)</f>
        <v>65000</v>
      </c>
      <c r="K248" s="99"/>
      <c r="L248" s="21"/>
      <c r="M248" s="100" t="s">
        <v>1</v>
      </c>
      <c r="N248" s="101" t="s">
        <v>35</v>
      </c>
      <c r="O248" s="102">
        <v>0</v>
      </c>
      <c r="P248" s="102">
        <f>O248*H248</f>
        <v>0</v>
      </c>
      <c r="Q248" s="102">
        <v>0</v>
      </c>
      <c r="R248" s="102">
        <f>Q248*H248</f>
        <v>0</v>
      </c>
      <c r="S248" s="102">
        <v>0</v>
      </c>
      <c r="T248" s="103">
        <f>S248*H248</f>
        <v>0</v>
      </c>
      <c r="AR248" s="104" t="s">
        <v>107</v>
      </c>
      <c r="AT248" s="104" t="s">
        <v>103</v>
      </c>
      <c r="AU248" s="104" t="s">
        <v>80</v>
      </c>
      <c r="AY248" s="10" t="s">
        <v>100</v>
      </c>
      <c r="BE248" s="105">
        <f>IF(N248="základní",J248,0)</f>
        <v>65000</v>
      </c>
      <c r="BF248" s="105">
        <f>IF(N248="snížená",J248,0)</f>
        <v>0</v>
      </c>
      <c r="BG248" s="105">
        <f>IF(N248="zákl. přenesená",J248,0)</f>
        <v>0</v>
      </c>
      <c r="BH248" s="105">
        <f>IF(N248="sníž. přenesená",J248,0)</f>
        <v>0</v>
      </c>
      <c r="BI248" s="105">
        <f>IF(N248="nulová",J248,0)</f>
        <v>0</v>
      </c>
      <c r="BJ248" s="10" t="s">
        <v>78</v>
      </c>
      <c r="BK248" s="105">
        <f>ROUND(I248*H248,2)</f>
        <v>65000</v>
      </c>
      <c r="BL248" s="10" t="s">
        <v>107</v>
      </c>
      <c r="BM248" s="104" t="s">
        <v>630</v>
      </c>
    </row>
    <row r="249" spans="2:65" s="1" customFormat="1" ht="39">
      <c r="B249" s="21"/>
      <c r="D249" s="106" t="s">
        <v>109</v>
      </c>
      <c r="F249" s="107" t="s">
        <v>631</v>
      </c>
      <c r="L249" s="21"/>
      <c r="M249" s="108"/>
      <c r="T249" s="42"/>
      <c r="AT249" s="10" t="s">
        <v>109</v>
      </c>
      <c r="AU249" s="10" t="s">
        <v>80</v>
      </c>
    </row>
    <row r="250" spans="2:65" s="1" customFormat="1" ht="37.9" customHeight="1">
      <c r="B250" s="21"/>
      <c r="C250" s="93" t="s">
        <v>632</v>
      </c>
      <c r="D250" s="93" t="s">
        <v>103</v>
      </c>
      <c r="E250" s="94" t="s">
        <v>633</v>
      </c>
      <c r="F250" s="95" t="s">
        <v>634</v>
      </c>
      <c r="G250" s="96" t="s">
        <v>269</v>
      </c>
      <c r="H250" s="97">
        <v>4</v>
      </c>
      <c r="I250" s="98">
        <v>7100</v>
      </c>
      <c r="J250" s="98">
        <f>ROUND(I250*H250,2)</f>
        <v>28400</v>
      </c>
      <c r="K250" s="99"/>
      <c r="L250" s="21"/>
      <c r="M250" s="100" t="s">
        <v>1</v>
      </c>
      <c r="N250" s="101" t="s">
        <v>35</v>
      </c>
      <c r="O250" s="102">
        <v>0</v>
      </c>
      <c r="P250" s="102">
        <f>O250*H250</f>
        <v>0</v>
      </c>
      <c r="Q250" s="102">
        <v>0</v>
      </c>
      <c r="R250" s="102">
        <f>Q250*H250</f>
        <v>0</v>
      </c>
      <c r="S250" s="102">
        <v>0</v>
      </c>
      <c r="T250" s="103">
        <f>S250*H250</f>
        <v>0</v>
      </c>
      <c r="AR250" s="104" t="s">
        <v>107</v>
      </c>
      <c r="AT250" s="104" t="s">
        <v>103</v>
      </c>
      <c r="AU250" s="104" t="s">
        <v>80</v>
      </c>
      <c r="AY250" s="10" t="s">
        <v>100</v>
      </c>
      <c r="BE250" s="105">
        <f>IF(N250="základní",J250,0)</f>
        <v>28400</v>
      </c>
      <c r="BF250" s="105">
        <f>IF(N250="snížená",J250,0)</f>
        <v>0</v>
      </c>
      <c r="BG250" s="105">
        <f>IF(N250="zákl. přenesená",J250,0)</f>
        <v>0</v>
      </c>
      <c r="BH250" s="105">
        <f>IF(N250="sníž. přenesená",J250,0)</f>
        <v>0</v>
      </c>
      <c r="BI250" s="105">
        <f>IF(N250="nulová",J250,0)</f>
        <v>0</v>
      </c>
      <c r="BJ250" s="10" t="s">
        <v>78</v>
      </c>
      <c r="BK250" s="105">
        <f>ROUND(I250*H250,2)</f>
        <v>28400</v>
      </c>
      <c r="BL250" s="10" t="s">
        <v>107</v>
      </c>
      <c r="BM250" s="104" t="s">
        <v>635</v>
      </c>
    </row>
    <row r="251" spans="2:65" s="1" customFormat="1" ht="39">
      <c r="B251" s="21"/>
      <c r="D251" s="106" t="s">
        <v>109</v>
      </c>
      <c r="F251" s="107" t="s">
        <v>636</v>
      </c>
      <c r="L251" s="21"/>
      <c r="M251" s="108"/>
      <c r="T251" s="42"/>
      <c r="AT251" s="10" t="s">
        <v>109</v>
      </c>
      <c r="AU251" s="10" t="s">
        <v>80</v>
      </c>
    </row>
    <row r="252" spans="2:65" s="1" customFormat="1" ht="49.15" customHeight="1">
      <c r="B252" s="21"/>
      <c r="C252" s="109" t="s">
        <v>637</v>
      </c>
      <c r="D252" s="109" t="s">
        <v>112</v>
      </c>
      <c r="E252" s="110" t="s">
        <v>638</v>
      </c>
      <c r="F252" s="111" t="s">
        <v>639</v>
      </c>
      <c r="G252" s="112" t="s">
        <v>269</v>
      </c>
      <c r="H252" s="113">
        <v>160</v>
      </c>
      <c r="I252" s="114">
        <v>7830</v>
      </c>
      <c r="J252" s="114">
        <f>ROUND(I252*H252,2)</f>
        <v>1252800</v>
      </c>
      <c r="K252" s="115"/>
      <c r="L252" s="116"/>
      <c r="M252" s="117" t="s">
        <v>1</v>
      </c>
      <c r="N252" s="118" t="s">
        <v>35</v>
      </c>
      <c r="O252" s="102">
        <v>0</v>
      </c>
      <c r="P252" s="102">
        <f>O252*H252</f>
        <v>0</v>
      </c>
      <c r="Q252" s="102">
        <v>0</v>
      </c>
      <c r="R252" s="102">
        <f>Q252*H252</f>
        <v>0</v>
      </c>
      <c r="S252" s="102">
        <v>0</v>
      </c>
      <c r="T252" s="103">
        <f>S252*H252</f>
        <v>0</v>
      </c>
      <c r="AR252" s="104" t="s">
        <v>116</v>
      </c>
      <c r="AT252" s="104" t="s">
        <v>112</v>
      </c>
      <c r="AU252" s="104" t="s">
        <v>80</v>
      </c>
      <c r="AY252" s="10" t="s">
        <v>100</v>
      </c>
      <c r="BE252" s="105">
        <f>IF(N252="základní",J252,0)</f>
        <v>1252800</v>
      </c>
      <c r="BF252" s="105">
        <f>IF(N252="snížená",J252,0)</f>
        <v>0</v>
      </c>
      <c r="BG252" s="105">
        <f>IF(N252="zákl. přenesená",J252,0)</f>
        <v>0</v>
      </c>
      <c r="BH252" s="105">
        <f>IF(N252="sníž. přenesená",J252,0)</f>
        <v>0</v>
      </c>
      <c r="BI252" s="105">
        <f>IF(N252="nulová",J252,0)</f>
        <v>0</v>
      </c>
      <c r="BJ252" s="10" t="s">
        <v>78</v>
      </c>
      <c r="BK252" s="105">
        <f>ROUND(I252*H252,2)</f>
        <v>1252800</v>
      </c>
      <c r="BL252" s="10" t="s">
        <v>107</v>
      </c>
      <c r="BM252" s="104" t="s">
        <v>640</v>
      </c>
    </row>
    <row r="253" spans="2:65" s="1" customFormat="1" ht="29.25">
      <c r="B253" s="21"/>
      <c r="D253" s="106" t="s">
        <v>109</v>
      </c>
      <c r="F253" s="107" t="s">
        <v>639</v>
      </c>
      <c r="L253" s="21"/>
      <c r="M253" s="108"/>
      <c r="T253" s="42"/>
      <c r="AT253" s="10" t="s">
        <v>109</v>
      </c>
      <c r="AU253" s="10" t="s">
        <v>80</v>
      </c>
    </row>
    <row r="254" spans="2:65" s="1" customFormat="1" ht="37.9" customHeight="1">
      <c r="B254" s="21"/>
      <c r="C254" s="93" t="s">
        <v>641</v>
      </c>
      <c r="D254" s="93" t="s">
        <v>103</v>
      </c>
      <c r="E254" s="94" t="s">
        <v>642</v>
      </c>
      <c r="F254" s="95" t="s">
        <v>643</v>
      </c>
      <c r="G254" s="96" t="s">
        <v>269</v>
      </c>
      <c r="H254" s="97">
        <v>40</v>
      </c>
      <c r="I254" s="98">
        <v>8380</v>
      </c>
      <c r="J254" s="98">
        <f>ROUND(I254*H254,2)</f>
        <v>335200</v>
      </c>
      <c r="K254" s="99"/>
      <c r="L254" s="21"/>
      <c r="M254" s="100" t="s">
        <v>1</v>
      </c>
      <c r="N254" s="101" t="s">
        <v>35</v>
      </c>
      <c r="O254" s="102">
        <v>0</v>
      </c>
      <c r="P254" s="102">
        <f>O254*H254</f>
        <v>0</v>
      </c>
      <c r="Q254" s="102">
        <v>0</v>
      </c>
      <c r="R254" s="102">
        <f>Q254*H254</f>
        <v>0</v>
      </c>
      <c r="S254" s="102">
        <v>0</v>
      </c>
      <c r="T254" s="103">
        <f>S254*H254</f>
        <v>0</v>
      </c>
      <c r="AR254" s="104" t="s">
        <v>107</v>
      </c>
      <c r="AT254" s="104" t="s">
        <v>103</v>
      </c>
      <c r="AU254" s="104" t="s">
        <v>80</v>
      </c>
      <c r="AY254" s="10" t="s">
        <v>100</v>
      </c>
      <c r="BE254" s="105">
        <f>IF(N254="základní",J254,0)</f>
        <v>335200</v>
      </c>
      <c r="BF254" s="105">
        <f>IF(N254="snížená",J254,0)</f>
        <v>0</v>
      </c>
      <c r="BG254" s="105">
        <f>IF(N254="zákl. přenesená",J254,0)</f>
        <v>0</v>
      </c>
      <c r="BH254" s="105">
        <f>IF(N254="sníž. přenesená",J254,0)</f>
        <v>0</v>
      </c>
      <c r="BI254" s="105">
        <f>IF(N254="nulová",J254,0)</f>
        <v>0</v>
      </c>
      <c r="BJ254" s="10" t="s">
        <v>78</v>
      </c>
      <c r="BK254" s="105">
        <f>ROUND(I254*H254,2)</f>
        <v>335200</v>
      </c>
      <c r="BL254" s="10" t="s">
        <v>107</v>
      </c>
      <c r="BM254" s="104" t="s">
        <v>644</v>
      </c>
    </row>
    <row r="255" spans="2:65" s="1" customFormat="1" ht="39">
      <c r="B255" s="21"/>
      <c r="D255" s="106" t="s">
        <v>109</v>
      </c>
      <c r="F255" s="107" t="s">
        <v>645</v>
      </c>
      <c r="L255" s="21"/>
      <c r="M255" s="108"/>
      <c r="T255" s="42"/>
      <c r="AT255" s="10" t="s">
        <v>109</v>
      </c>
      <c r="AU255" s="10" t="s">
        <v>80</v>
      </c>
    </row>
    <row r="256" spans="2:65" s="1" customFormat="1" ht="37.9" customHeight="1">
      <c r="B256" s="21"/>
      <c r="C256" s="93" t="s">
        <v>646</v>
      </c>
      <c r="D256" s="93" t="s">
        <v>103</v>
      </c>
      <c r="E256" s="94" t="s">
        <v>647</v>
      </c>
      <c r="F256" s="95" t="s">
        <v>648</v>
      </c>
      <c r="G256" s="96" t="s">
        <v>269</v>
      </c>
      <c r="H256" s="97">
        <v>40</v>
      </c>
      <c r="I256" s="98">
        <v>9380</v>
      </c>
      <c r="J256" s="98">
        <f>ROUND(I256*H256,2)</f>
        <v>375200</v>
      </c>
      <c r="K256" s="99"/>
      <c r="L256" s="21"/>
      <c r="M256" s="100" t="s">
        <v>1</v>
      </c>
      <c r="N256" s="101" t="s">
        <v>35</v>
      </c>
      <c r="O256" s="102">
        <v>0</v>
      </c>
      <c r="P256" s="102">
        <f>O256*H256</f>
        <v>0</v>
      </c>
      <c r="Q256" s="102">
        <v>0</v>
      </c>
      <c r="R256" s="102">
        <f>Q256*H256</f>
        <v>0</v>
      </c>
      <c r="S256" s="102">
        <v>0</v>
      </c>
      <c r="T256" s="103">
        <f>S256*H256</f>
        <v>0</v>
      </c>
      <c r="AR256" s="104" t="s">
        <v>107</v>
      </c>
      <c r="AT256" s="104" t="s">
        <v>103</v>
      </c>
      <c r="AU256" s="104" t="s">
        <v>80</v>
      </c>
      <c r="AY256" s="10" t="s">
        <v>100</v>
      </c>
      <c r="BE256" s="105">
        <f>IF(N256="základní",J256,0)</f>
        <v>375200</v>
      </c>
      <c r="BF256" s="105">
        <f>IF(N256="snížená",J256,0)</f>
        <v>0</v>
      </c>
      <c r="BG256" s="105">
        <f>IF(N256="zákl. přenesená",J256,0)</f>
        <v>0</v>
      </c>
      <c r="BH256" s="105">
        <f>IF(N256="sníž. přenesená",J256,0)</f>
        <v>0</v>
      </c>
      <c r="BI256" s="105">
        <f>IF(N256="nulová",J256,0)</f>
        <v>0</v>
      </c>
      <c r="BJ256" s="10" t="s">
        <v>78</v>
      </c>
      <c r="BK256" s="105">
        <f>ROUND(I256*H256,2)</f>
        <v>375200</v>
      </c>
      <c r="BL256" s="10" t="s">
        <v>107</v>
      </c>
      <c r="BM256" s="104" t="s">
        <v>649</v>
      </c>
    </row>
    <row r="257" spans="2:65" s="1" customFormat="1" ht="39">
      <c r="B257" s="21"/>
      <c r="D257" s="106" t="s">
        <v>109</v>
      </c>
      <c r="F257" s="107" t="s">
        <v>650</v>
      </c>
      <c r="L257" s="21"/>
      <c r="M257" s="108"/>
      <c r="T257" s="42"/>
      <c r="AT257" s="10" t="s">
        <v>109</v>
      </c>
      <c r="AU257" s="10" t="s">
        <v>80</v>
      </c>
    </row>
    <row r="258" spans="2:65" s="1" customFormat="1" ht="37.9" customHeight="1">
      <c r="B258" s="21"/>
      <c r="C258" s="93" t="s">
        <v>651</v>
      </c>
      <c r="D258" s="93" t="s">
        <v>103</v>
      </c>
      <c r="E258" s="94" t="s">
        <v>652</v>
      </c>
      <c r="F258" s="95" t="s">
        <v>653</v>
      </c>
      <c r="G258" s="96" t="s">
        <v>269</v>
      </c>
      <c r="H258" s="97">
        <v>40</v>
      </c>
      <c r="I258" s="98">
        <v>10400</v>
      </c>
      <c r="J258" s="98">
        <f>ROUND(I258*H258,2)</f>
        <v>416000</v>
      </c>
      <c r="K258" s="99"/>
      <c r="L258" s="21"/>
      <c r="M258" s="100" t="s">
        <v>1</v>
      </c>
      <c r="N258" s="101" t="s">
        <v>35</v>
      </c>
      <c r="O258" s="102">
        <v>0</v>
      </c>
      <c r="P258" s="102">
        <f>O258*H258</f>
        <v>0</v>
      </c>
      <c r="Q258" s="102">
        <v>0</v>
      </c>
      <c r="R258" s="102">
        <f>Q258*H258</f>
        <v>0</v>
      </c>
      <c r="S258" s="102">
        <v>0</v>
      </c>
      <c r="T258" s="103">
        <f>S258*H258</f>
        <v>0</v>
      </c>
      <c r="AR258" s="104" t="s">
        <v>107</v>
      </c>
      <c r="AT258" s="104" t="s">
        <v>103</v>
      </c>
      <c r="AU258" s="104" t="s">
        <v>80</v>
      </c>
      <c r="AY258" s="10" t="s">
        <v>100</v>
      </c>
      <c r="BE258" s="105">
        <f>IF(N258="základní",J258,0)</f>
        <v>416000</v>
      </c>
      <c r="BF258" s="105">
        <f>IF(N258="snížená",J258,0)</f>
        <v>0</v>
      </c>
      <c r="BG258" s="105">
        <f>IF(N258="zákl. přenesená",J258,0)</f>
        <v>0</v>
      </c>
      <c r="BH258" s="105">
        <f>IF(N258="sníž. přenesená",J258,0)</f>
        <v>0</v>
      </c>
      <c r="BI258" s="105">
        <f>IF(N258="nulová",J258,0)</f>
        <v>0</v>
      </c>
      <c r="BJ258" s="10" t="s">
        <v>78</v>
      </c>
      <c r="BK258" s="105">
        <f>ROUND(I258*H258,2)</f>
        <v>416000</v>
      </c>
      <c r="BL258" s="10" t="s">
        <v>107</v>
      </c>
      <c r="BM258" s="104" t="s">
        <v>654</v>
      </c>
    </row>
    <row r="259" spans="2:65" s="1" customFormat="1" ht="39">
      <c r="B259" s="21"/>
      <c r="D259" s="106" t="s">
        <v>109</v>
      </c>
      <c r="F259" s="107" t="s">
        <v>655</v>
      </c>
      <c r="L259" s="21"/>
      <c r="M259" s="108"/>
      <c r="T259" s="42"/>
      <c r="AT259" s="10" t="s">
        <v>109</v>
      </c>
      <c r="AU259" s="10" t="s">
        <v>80</v>
      </c>
    </row>
    <row r="260" spans="2:65" s="1" customFormat="1" ht="37.9" customHeight="1">
      <c r="B260" s="21"/>
      <c r="C260" s="93" t="s">
        <v>656</v>
      </c>
      <c r="D260" s="93" t="s">
        <v>103</v>
      </c>
      <c r="E260" s="94" t="s">
        <v>657</v>
      </c>
      <c r="F260" s="95" t="s">
        <v>658</v>
      </c>
      <c r="G260" s="96" t="s">
        <v>269</v>
      </c>
      <c r="H260" s="97">
        <v>40</v>
      </c>
      <c r="I260" s="98">
        <v>11500</v>
      </c>
      <c r="J260" s="98">
        <f>ROUND(I260*H260,2)</f>
        <v>460000</v>
      </c>
      <c r="K260" s="99"/>
      <c r="L260" s="21"/>
      <c r="M260" s="100" t="s">
        <v>1</v>
      </c>
      <c r="N260" s="101" t="s">
        <v>35</v>
      </c>
      <c r="O260" s="102">
        <v>0</v>
      </c>
      <c r="P260" s="102">
        <f>O260*H260</f>
        <v>0</v>
      </c>
      <c r="Q260" s="102">
        <v>0</v>
      </c>
      <c r="R260" s="102">
        <f>Q260*H260</f>
        <v>0</v>
      </c>
      <c r="S260" s="102">
        <v>0</v>
      </c>
      <c r="T260" s="103">
        <f>S260*H260</f>
        <v>0</v>
      </c>
      <c r="AR260" s="104" t="s">
        <v>107</v>
      </c>
      <c r="AT260" s="104" t="s">
        <v>103</v>
      </c>
      <c r="AU260" s="104" t="s">
        <v>80</v>
      </c>
      <c r="AY260" s="10" t="s">
        <v>100</v>
      </c>
      <c r="BE260" s="105">
        <f>IF(N260="základní",J260,0)</f>
        <v>460000</v>
      </c>
      <c r="BF260" s="105">
        <f>IF(N260="snížená",J260,0)</f>
        <v>0</v>
      </c>
      <c r="BG260" s="105">
        <f>IF(N260="zákl. přenesená",J260,0)</f>
        <v>0</v>
      </c>
      <c r="BH260" s="105">
        <f>IF(N260="sníž. přenesená",J260,0)</f>
        <v>0</v>
      </c>
      <c r="BI260" s="105">
        <f>IF(N260="nulová",J260,0)</f>
        <v>0</v>
      </c>
      <c r="BJ260" s="10" t="s">
        <v>78</v>
      </c>
      <c r="BK260" s="105">
        <f>ROUND(I260*H260,2)</f>
        <v>460000</v>
      </c>
      <c r="BL260" s="10" t="s">
        <v>107</v>
      </c>
      <c r="BM260" s="104" t="s">
        <v>659</v>
      </c>
    </row>
    <row r="261" spans="2:65" s="1" customFormat="1" ht="39">
      <c r="B261" s="21"/>
      <c r="D261" s="106" t="s">
        <v>109</v>
      </c>
      <c r="F261" s="107" t="s">
        <v>660</v>
      </c>
      <c r="L261" s="21"/>
      <c r="M261" s="108"/>
      <c r="T261" s="42"/>
      <c r="AT261" s="10" t="s">
        <v>109</v>
      </c>
      <c r="AU261" s="10" t="s">
        <v>80</v>
      </c>
    </row>
    <row r="262" spans="2:65" s="1" customFormat="1" ht="37.9" customHeight="1">
      <c r="B262" s="21"/>
      <c r="C262" s="93" t="s">
        <v>661</v>
      </c>
      <c r="D262" s="93" t="s">
        <v>103</v>
      </c>
      <c r="E262" s="94" t="s">
        <v>662</v>
      </c>
      <c r="F262" s="95" t="s">
        <v>663</v>
      </c>
      <c r="G262" s="96" t="s">
        <v>269</v>
      </c>
      <c r="H262" s="97">
        <v>90</v>
      </c>
      <c r="I262" s="98">
        <v>376</v>
      </c>
      <c r="J262" s="98">
        <f>ROUND(I262*H262,2)</f>
        <v>33840</v>
      </c>
      <c r="K262" s="99"/>
      <c r="L262" s="21"/>
      <c r="M262" s="100" t="s">
        <v>1</v>
      </c>
      <c r="N262" s="101" t="s">
        <v>35</v>
      </c>
      <c r="O262" s="102">
        <v>0</v>
      </c>
      <c r="P262" s="102">
        <f>O262*H262</f>
        <v>0</v>
      </c>
      <c r="Q262" s="102">
        <v>0</v>
      </c>
      <c r="R262" s="102">
        <f>Q262*H262</f>
        <v>0</v>
      </c>
      <c r="S262" s="102">
        <v>0</v>
      </c>
      <c r="T262" s="103">
        <f>S262*H262</f>
        <v>0</v>
      </c>
      <c r="AR262" s="104" t="s">
        <v>107</v>
      </c>
      <c r="AT262" s="104" t="s">
        <v>103</v>
      </c>
      <c r="AU262" s="104" t="s">
        <v>80</v>
      </c>
      <c r="AY262" s="10" t="s">
        <v>100</v>
      </c>
      <c r="BE262" s="105">
        <f>IF(N262="základní",J262,0)</f>
        <v>33840</v>
      </c>
      <c r="BF262" s="105">
        <f>IF(N262="snížená",J262,0)</f>
        <v>0</v>
      </c>
      <c r="BG262" s="105">
        <f>IF(N262="zákl. přenesená",J262,0)</f>
        <v>0</v>
      </c>
      <c r="BH262" s="105">
        <f>IF(N262="sníž. přenesená",J262,0)</f>
        <v>0</v>
      </c>
      <c r="BI262" s="105">
        <f>IF(N262="nulová",J262,0)</f>
        <v>0</v>
      </c>
      <c r="BJ262" s="10" t="s">
        <v>78</v>
      </c>
      <c r="BK262" s="105">
        <f>ROUND(I262*H262,2)</f>
        <v>33840</v>
      </c>
      <c r="BL262" s="10" t="s">
        <v>107</v>
      </c>
      <c r="BM262" s="104" t="s">
        <v>664</v>
      </c>
    </row>
    <row r="263" spans="2:65" s="1" customFormat="1" ht="19.5">
      <c r="B263" s="21"/>
      <c r="D263" s="106" t="s">
        <v>109</v>
      </c>
      <c r="F263" s="107" t="s">
        <v>663</v>
      </c>
      <c r="L263" s="21"/>
      <c r="M263" s="108"/>
      <c r="T263" s="42"/>
      <c r="AT263" s="10" t="s">
        <v>109</v>
      </c>
      <c r="AU263" s="10" t="s">
        <v>80</v>
      </c>
    </row>
    <row r="264" spans="2:65" s="1" customFormat="1" ht="37.9" customHeight="1">
      <c r="B264" s="21"/>
      <c r="C264" s="93" t="s">
        <v>665</v>
      </c>
      <c r="D264" s="93" t="s">
        <v>103</v>
      </c>
      <c r="E264" s="94" t="s">
        <v>666</v>
      </c>
      <c r="F264" s="95" t="s">
        <v>667</v>
      </c>
      <c r="G264" s="96" t="s">
        <v>269</v>
      </c>
      <c r="H264" s="97">
        <v>90</v>
      </c>
      <c r="I264" s="98">
        <v>440</v>
      </c>
      <c r="J264" s="98">
        <f>ROUND(I264*H264,2)</f>
        <v>39600</v>
      </c>
      <c r="K264" s="99"/>
      <c r="L264" s="21"/>
      <c r="M264" s="100" t="s">
        <v>1</v>
      </c>
      <c r="N264" s="101" t="s">
        <v>35</v>
      </c>
      <c r="O264" s="102">
        <v>0</v>
      </c>
      <c r="P264" s="102">
        <f>O264*H264</f>
        <v>0</v>
      </c>
      <c r="Q264" s="102">
        <v>0</v>
      </c>
      <c r="R264" s="102">
        <f>Q264*H264</f>
        <v>0</v>
      </c>
      <c r="S264" s="102">
        <v>0</v>
      </c>
      <c r="T264" s="103">
        <f>S264*H264</f>
        <v>0</v>
      </c>
      <c r="AR264" s="104" t="s">
        <v>107</v>
      </c>
      <c r="AT264" s="104" t="s">
        <v>103</v>
      </c>
      <c r="AU264" s="104" t="s">
        <v>80</v>
      </c>
      <c r="AY264" s="10" t="s">
        <v>100</v>
      </c>
      <c r="BE264" s="105">
        <f>IF(N264="základní",J264,0)</f>
        <v>39600</v>
      </c>
      <c r="BF264" s="105">
        <f>IF(N264="snížená",J264,0)</f>
        <v>0</v>
      </c>
      <c r="BG264" s="105">
        <f>IF(N264="zákl. přenesená",J264,0)</f>
        <v>0</v>
      </c>
      <c r="BH264" s="105">
        <f>IF(N264="sníž. přenesená",J264,0)</f>
        <v>0</v>
      </c>
      <c r="BI264" s="105">
        <f>IF(N264="nulová",J264,0)</f>
        <v>0</v>
      </c>
      <c r="BJ264" s="10" t="s">
        <v>78</v>
      </c>
      <c r="BK264" s="105">
        <f>ROUND(I264*H264,2)</f>
        <v>39600</v>
      </c>
      <c r="BL264" s="10" t="s">
        <v>107</v>
      </c>
      <c r="BM264" s="104" t="s">
        <v>668</v>
      </c>
    </row>
    <row r="265" spans="2:65" s="1" customFormat="1" ht="19.5">
      <c r="B265" s="21"/>
      <c r="D265" s="106" t="s">
        <v>109</v>
      </c>
      <c r="F265" s="107" t="s">
        <v>667</v>
      </c>
      <c r="L265" s="21"/>
      <c r="M265" s="108"/>
      <c r="T265" s="42"/>
      <c r="AT265" s="10" t="s">
        <v>109</v>
      </c>
      <c r="AU265" s="10" t="s">
        <v>80</v>
      </c>
    </row>
    <row r="266" spans="2:65" s="1" customFormat="1" ht="37.9" customHeight="1">
      <c r="B266" s="21"/>
      <c r="C266" s="93" t="s">
        <v>669</v>
      </c>
      <c r="D266" s="93" t="s">
        <v>103</v>
      </c>
      <c r="E266" s="94" t="s">
        <v>670</v>
      </c>
      <c r="F266" s="95" t="s">
        <v>671</v>
      </c>
      <c r="G266" s="96" t="s">
        <v>269</v>
      </c>
      <c r="H266" s="97">
        <v>16</v>
      </c>
      <c r="I266" s="98">
        <v>1440</v>
      </c>
      <c r="J266" s="98">
        <f>ROUND(I266*H266,2)</f>
        <v>23040</v>
      </c>
      <c r="K266" s="99"/>
      <c r="L266" s="21"/>
      <c r="M266" s="100" t="s">
        <v>1</v>
      </c>
      <c r="N266" s="101" t="s">
        <v>35</v>
      </c>
      <c r="O266" s="102">
        <v>0</v>
      </c>
      <c r="P266" s="102">
        <f>O266*H266</f>
        <v>0</v>
      </c>
      <c r="Q266" s="102">
        <v>0</v>
      </c>
      <c r="R266" s="102">
        <f>Q266*H266</f>
        <v>0</v>
      </c>
      <c r="S266" s="102">
        <v>0</v>
      </c>
      <c r="T266" s="103">
        <f>S266*H266</f>
        <v>0</v>
      </c>
      <c r="AR266" s="104" t="s">
        <v>107</v>
      </c>
      <c r="AT266" s="104" t="s">
        <v>103</v>
      </c>
      <c r="AU266" s="104" t="s">
        <v>80</v>
      </c>
      <c r="AY266" s="10" t="s">
        <v>100</v>
      </c>
      <c r="BE266" s="105">
        <f>IF(N266="základní",J266,0)</f>
        <v>23040</v>
      </c>
      <c r="BF266" s="105">
        <f>IF(N266="snížená",J266,0)</f>
        <v>0</v>
      </c>
      <c r="BG266" s="105">
        <f>IF(N266="zákl. přenesená",J266,0)</f>
        <v>0</v>
      </c>
      <c r="BH266" s="105">
        <f>IF(N266="sníž. přenesená",J266,0)</f>
        <v>0</v>
      </c>
      <c r="BI266" s="105">
        <f>IF(N266="nulová",J266,0)</f>
        <v>0</v>
      </c>
      <c r="BJ266" s="10" t="s">
        <v>78</v>
      </c>
      <c r="BK266" s="105">
        <f>ROUND(I266*H266,2)</f>
        <v>23040</v>
      </c>
      <c r="BL266" s="10" t="s">
        <v>107</v>
      </c>
      <c r="BM266" s="104" t="s">
        <v>672</v>
      </c>
    </row>
    <row r="267" spans="2:65" s="1" customFormat="1" ht="39">
      <c r="B267" s="21"/>
      <c r="D267" s="106" t="s">
        <v>109</v>
      </c>
      <c r="F267" s="107" t="s">
        <v>673</v>
      </c>
      <c r="L267" s="21"/>
      <c r="M267" s="108"/>
      <c r="T267" s="42"/>
      <c r="AT267" s="10" t="s">
        <v>109</v>
      </c>
      <c r="AU267" s="10" t="s">
        <v>80</v>
      </c>
    </row>
    <row r="268" spans="2:65" s="1" customFormat="1" ht="37.9" customHeight="1">
      <c r="B268" s="21"/>
      <c r="C268" s="93" t="s">
        <v>674</v>
      </c>
      <c r="D268" s="93" t="s">
        <v>103</v>
      </c>
      <c r="E268" s="94" t="s">
        <v>675</v>
      </c>
      <c r="F268" s="95" t="s">
        <v>676</v>
      </c>
      <c r="G268" s="96" t="s">
        <v>269</v>
      </c>
      <c r="H268" s="97">
        <v>10</v>
      </c>
      <c r="I268" s="98">
        <v>1750</v>
      </c>
      <c r="J268" s="98">
        <f>ROUND(I268*H268,2)</f>
        <v>17500</v>
      </c>
      <c r="K268" s="99"/>
      <c r="L268" s="21"/>
      <c r="M268" s="100" t="s">
        <v>1</v>
      </c>
      <c r="N268" s="101" t="s">
        <v>35</v>
      </c>
      <c r="O268" s="102">
        <v>0</v>
      </c>
      <c r="P268" s="102">
        <f>O268*H268</f>
        <v>0</v>
      </c>
      <c r="Q268" s="102">
        <v>0</v>
      </c>
      <c r="R268" s="102">
        <f>Q268*H268</f>
        <v>0</v>
      </c>
      <c r="S268" s="102">
        <v>0</v>
      </c>
      <c r="T268" s="103">
        <f>S268*H268</f>
        <v>0</v>
      </c>
      <c r="AR268" s="104" t="s">
        <v>107</v>
      </c>
      <c r="AT268" s="104" t="s">
        <v>103</v>
      </c>
      <c r="AU268" s="104" t="s">
        <v>80</v>
      </c>
      <c r="AY268" s="10" t="s">
        <v>100</v>
      </c>
      <c r="BE268" s="105">
        <f>IF(N268="základní",J268,0)</f>
        <v>17500</v>
      </c>
      <c r="BF268" s="105">
        <f>IF(N268="snížená",J268,0)</f>
        <v>0</v>
      </c>
      <c r="BG268" s="105">
        <f>IF(N268="zákl. přenesená",J268,0)</f>
        <v>0</v>
      </c>
      <c r="BH268" s="105">
        <f>IF(N268="sníž. přenesená",J268,0)</f>
        <v>0</v>
      </c>
      <c r="BI268" s="105">
        <f>IF(N268="nulová",J268,0)</f>
        <v>0</v>
      </c>
      <c r="BJ268" s="10" t="s">
        <v>78</v>
      </c>
      <c r="BK268" s="105">
        <f>ROUND(I268*H268,2)</f>
        <v>17500</v>
      </c>
      <c r="BL268" s="10" t="s">
        <v>107</v>
      </c>
      <c r="BM268" s="104" t="s">
        <v>677</v>
      </c>
    </row>
    <row r="269" spans="2:65" s="1" customFormat="1" ht="39">
      <c r="B269" s="21"/>
      <c r="D269" s="106" t="s">
        <v>109</v>
      </c>
      <c r="F269" s="107" t="s">
        <v>678</v>
      </c>
      <c r="L269" s="21"/>
      <c r="M269" s="108"/>
      <c r="T269" s="42"/>
      <c r="AT269" s="10" t="s">
        <v>109</v>
      </c>
      <c r="AU269" s="10" t="s">
        <v>80</v>
      </c>
    </row>
    <row r="270" spans="2:65" s="1" customFormat="1" ht="37.9" customHeight="1">
      <c r="B270" s="21"/>
      <c r="C270" s="93" t="s">
        <v>679</v>
      </c>
      <c r="D270" s="93" t="s">
        <v>103</v>
      </c>
      <c r="E270" s="94" t="s">
        <v>680</v>
      </c>
      <c r="F270" s="95" t="s">
        <v>681</v>
      </c>
      <c r="G270" s="96" t="s">
        <v>269</v>
      </c>
      <c r="H270" s="97">
        <v>10</v>
      </c>
      <c r="I270" s="98">
        <v>2370</v>
      </c>
      <c r="J270" s="98">
        <f>ROUND(I270*H270,2)</f>
        <v>23700</v>
      </c>
      <c r="K270" s="99"/>
      <c r="L270" s="21"/>
      <c r="M270" s="100" t="s">
        <v>1</v>
      </c>
      <c r="N270" s="101" t="s">
        <v>35</v>
      </c>
      <c r="O270" s="102">
        <v>0</v>
      </c>
      <c r="P270" s="102">
        <f>O270*H270</f>
        <v>0</v>
      </c>
      <c r="Q270" s="102">
        <v>0</v>
      </c>
      <c r="R270" s="102">
        <f>Q270*H270</f>
        <v>0</v>
      </c>
      <c r="S270" s="102">
        <v>0</v>
      </c>
      <c r="T270" s="103">
        <f>S270*H270</f>
        <v>0</v>
      </c>
      <c r="AR270" s="104" t="s">
        <v>107</v>
      </c>
      <c r="AT270" s="104" t="s">
        <v>103</v>
      </c>
      <c r="AU270" s="104" t="s">
        <v>80</v>
      </c>
      <c r="AY270" s="10" t="s">
        <v>100</v>
      </c>
      <c r="BE270" s="105">
        <f>IF(N270="základní",J270,0)</f>
        <v>23700</v>
      </c>
      <c r="BF270" s="105">
        <f>IF(N270="snížená",J270,0)</f>
        <v>0</v>
      </c>
      <c r="BG270" s="105">
        <f>IF(N270="zákl. přenesená",J270,0)</f>
        <v>0</v>
      </c>
      <c r="BH270" s="105">
        <f>IF(N270="sníž. přenesená",J270,0)</f>
        <v>0</v>
      </c>
      <c r="BI270" s="105">
        <f>IF(N270="nulová",J270,0)</f>
        <v>0</v>
      </c>
      <c r="BJ270" s="10" t="s">
        <v>78</v>
      </c>
      <c r="BK270" s="105">
        <f>ROUND(I270*H270,2)</f>
        <v>23700</v>
      </c>
      <c r="BL270" s="10" t="s">
        <v>107</v>
      </c>
      <c r="BM270" s="104" t="s">
        <v>682</v>
      </c>
    </row>
    <row r="271" spans="2:65" s="1" customFormat="1" ht="39">
      <c r="B271" s="21"/>
      <c r="D271" s="106" t="s">
        <v>109</v>
      </c>
      <c r="F271" s="107" t="s">
        <v>683</v>
      </c>
      <c r="L271" s="21"/>
      <c r="M271" s="108"/>
      <c r="T271" s="42"/>
      <c r="AT271" s="10" t="s">
        <v>109</v>
      </c>
      <c r="AU271" s="10" t="s">
        <v>80</v>
      </c>
    </row>
    <row r="272" spans="2:65" s="1" customFormat="1" ht="37.9" customHeight="1">
      <c r="B272" s="21"/>
      <c r="C272" s="93" t="s">
        <v>684</v>
      </c>
      <c r="D272" s="93" t="s">
        <v>103</v>
      </c>
      <c r="E272" s="94" t="s">
        <v>685</v>
      </c>
      <c r="F272" s="95" t="s">
        <v>686</v>
      </c>
      <c r="G272" s="96" t="s">
        <v>269</v>
      </c>
      <c r="H272" s="97">
        <v>20</v>
      </c>
      <c r="I272" s="98">
        <v>4250</v>
      </c>
      <c r="J272" s="98">
        <f>ROUND(I272*H272,2)</f>
        <v>85000</v>
      </c>
      <c r="K272" s="99"/>
      <c r="L272" s="21"/>
      <c r="M272" s="100" t="s">
        <v>1</v>
      </c>
      <c r="N272" s="101" t="s">
        <v>35</v>
      </c>
      <c r="O272" s="102">
        <v>0</v>
      </c>
      <c r="P272" s="102">
        <f>O272*H272</f>
        <v>0</v>
      </c>
      <c r="Q272" s="102">
        <v>0</v>
      </c>
      <c r="R272" s="102">
        <f>Q272*H272</f>
        <v>0</v>
      </c>
      <c r="S272" s="102">
        <v>0</v>
      </c>
      <c r="T272" s="103">
        <f>S272*H272</f>
        <v>0</v>
      </c>
      <c r="AR272" s="104" t="s">
        <v>107</v>
      </c>
      <c r="AT272" s="104" t="s">
        <v>103</v>
      </c>
      <c r="AU272" s="104" t="s">
        <v>80</v>
      </c>
      <c r="AY272" s="10" t="s">
        <v>100</v>
      </c>
      <c r="BE272" s="105">
        <f>IF(N272="základní",J272,0)</f>
        <v>85000</v>
      </c>
      <c r="BF272" s="105">
        <f>IF(N272="snížená",J272,0)</f>
        <v>0</v>
      </c>
      <c r="BG272" s="105">
        <f>IF(N272="zákl. přenesená",J272,0)</f>
        <v>0</v>
      </c>
      <c r="BH272" s="105">
        <f>IF(N272="sníž. přenesená",J272,0)</f>
        <v>0</v>
      </c>
      <c r="BI272" s="105">
        <f>IF(N272="nulová",J272,0)</f>
        <v>0</v>
      </c>
      <c r="BJ272" s="10" t="s">
        <v>78</v>
      </c>
      <c r="BK272" s="105">
        <f>ROUND(I272*H272,2)</f>
        <v>85000</v>
      </c>
      <c r="BL272" s="10" t="s">
        <v>107</v>
      </c>
      <c r="BM272" s="104" t="s">
        <v>687</v>
      </c>
    </row>
    <row r="273" spans="2:65" s="1" customFormat="1" ht="39">
      <c r="B273" s="21"/>
      <c r="D273" s="106" t="s">
        <v>109</v>
      </c>
      <c r="F273" s="107" t="s">
        <v>688</v>
      </c>
      <c r="L273" s="21"/>
      <c r="M273" s="108"/>
      <c r="T273" s="42"/>
      <c r="AT273" s="10" t="s">
        <v>109</v>
      </c>
      <c r="AU273" s="10" t="s">
        <v>80</v>
      </c>
    </row>
    <row r="274" spans="2:65" s="1" customFormat="1" ht="33" customHeight="1">
      <c r="B274" s="21"/>
      <c r="C274" s="93" t="s">
        <v>689</v>
      </c>
      <c r="D274" s="93" t="s">
        <v>103</v>
      </c>
      <c r="E274" s="94" t="s">
        <v>690</v>
      </c>
      <c r="F274" s="95" t="s">
        <v>691</v>
      </c>
      <c r="G274" s="96" t="s">
        <v>269</v>
      </c>
      <c r="H274" s="97">
        <v>30</v>
      </c>
      <c r="I274" s="98">
        <v>641</v>
      </c>
      <c r="J274" s="98">
        <f>ROUND(I274*H274,2)</f>
        <v>19230</v>
      </c>
      <c r="K274" s="99"/>
      <c r="L274" s="21"/>
      <c r="M274" s="100" t="s">
        <v>1</v>
      </c>
      <c r="N274" s="101" t="s">
        <v>35</v>
      </c>
      <c r="O274" s="102">
        <v>0</v>
      </c>
      <c r="P274" s="102">
        <f>O274*H274</f>
        <v>0</v>
      </c>
      <c r="Q274" s="102">
        <v>0</v>
      </c>
      <c r="R274" s="102">
        <f>Q274*H274</f>
        <v>0</v>
      </c>
      <c r="S274" s="102">
        <v>0</v>
      </c>
      <c r="T274" s="103">
        <f>S274*H274</f>
        <v>0</v>
      </c>
      <c r="AR274" s="104" t="s">
        <v>107</v>
      </c>
      <c r="AT274" s="104" t="s">
        <v>103</v>
      </c>
      <c r="AU274" s="104" t="s">
        <v>80</v>
      </c>
      <c r="AY274" s="10" t="s">
        <v>100</v>
      </c>
      <c r="BE274" s="105">
        <f>IF(N274="základní",J274,0)</f>
        <v>19230</v>
      </c>
      <c r="BF274" s="105">
        <f>IF(N274="snížená",J274,0)</f>
        <v>0</v>
      </c>
      <c r="BG274" s="105">
        <f>IF(N274="zákl. přenesená",J274,0)</f>
        <v>0</v>
      </c>
      <c r="BH274" s="105">
        <f>IF(N274="sníž. přenesená",J274,0)</f>
        <v>0</v>
      </c>
      <c r="BI274" s="105">
        <f>IF(N274="nulová",J274,0)</f>
        <v>0</v>
      </c>
      <c r="BJ274" s="10" t="s">
        <v>78</v>
      </c>
      <c r="BK274" s="105">
        <f>ROUND(I274*H274,2)</f>
        <v>19230</v>
      </c>
      <c r="BL274" s="10" t="s">
        <v>107</v>
      </c>
      <c r="BM274" s="104" t="s">
        <v>692</v>
      </c>
    </row>
    <row r="275" spans="2:65" s="1" customFormat="1" ht="39">
      <c r="B275" s="21"/>
      <c r="D275" s="106" t="s">
        <v>109</v>
      </c>
      <c r="F275" s="107" t="s">
        <v>693</v>
      </c>
      <c r="L275" s="21"/>
      <c r="M275" s="108"/>
      <c r="T275" s="42"/>
      <c r="AT275" s="10" t="s">
        <v>109</v>
      </c>
      <c r="AU275" s="10" t="s">
        <v>80</v>
      </c>
    </row>
    <row r="276" spans="2:65" s="1" customFormat="1" ht="33" customHeight="1">
      <c r="B276" s="21"/>
      <c r="C276" s="93" t="s">
        <v>694</v>
      </c>
      <c r="D276" s="93" t="s">
        <v>103</v>
      </c>
      <c r="E276" s="94" t="s">
        <v>695</v>
      </c>
      <c r="F276" s="95" t="s">
        <v>696</v>
      </c>
      <c r="G276" s="96" t="s">
        <v>269</v>
      </c>
      <c r="H276" s="97">
        <v>30</v>
      </c>
      <c r="I276" s="98">
        <v>719</v>
      </c>
      <c r="J276" s="98">
        <f>ROUND(I276*H276,2)</f>
        <v>21570</v>
      </c>
      <c r="K276" s="99"/>
      <c r="L276" s="21"/>
      <c r="M276" s="100" t="s">
        <v>1</v>
      </c>
      <c r="N276" s="101" t="s">
        <v>35</v>
      </c>
      <c r="O276" s="102">
        <v>0</v>
      </c>
      <c r="P276" s="102">
        <f>O276*H276</f>
        <v>0</v>
      </c>
      <c r="Q276" s="102">
        <v>0</v>
      </c>
      <c r="R276" s="102">
        <f>Q276*H276</f>
        <v>0</v>
      </c>
      <c r="S276" s="102">
        <v>0</v>
      </c>
      <c r="T276" s="103">
        <f>S276*H276</f>
        <v>0</v>
      </c>
      <c r="AR276" s="104" t="s">
        <v>107</v>
      </c>
      <c r="AT276" s="104" t="s">
        <v>103</v>
      </c>
      <c r="AU276" s="104" t="s">
        <v>80</v>
      </c>
      <c r="AY276" s="10" t="s">
        <v>100</v>
      </c>
      <c r="BE276" s="105">
        <f>IF(N276="základní",J276,0)</f>
        <v>21570</v>
      </c>
      <c r="BF276" s="105">
        <f>IF(N276="snížená",J276,0)</f>
        <v>0</v>
      </c>
      <c r="BG276" s="105">
        <f>IF(N276="zákl. přenesená",J276,0)</f>
        <v>0</v>
      </c>
      <c r="BH276" s="105">
        <f>IF(N276="sníž. přenesená",J276,0)</f>
        <v>0</v>
      </c>
      <c r="BI276" s="105">
        <f>IF(N276="nulová",J276,0)</f>
        <v>0</v>
      </c>
      <c r="BJ276" s="10" t="s">
        <v>78</v>
      </c>
      <c r="BK276" s="105">
        <f>ROUND(I276*H276,2)</f>
        <v>21570</v>
      </c>
      <c r="BL276" s="10" t="s">
        <v>107</v>
      </c>
      <c r="BM276" s="104" t="s">
        <v>697</v>
      </c>
    </row>
    <row r="277" spans="2:65" s="1" customFormat="1" ht="39">
      <c r="B277" s="21"/>
      <c r="D277" s="106" t="s">
        <v>109</v>
      </c>
      <c r="F277" s="107" t="s">
        <v>698</v>
      </c>
      <c r="L277" s="21"/>
      <c r="M277" s="108"/>
      <c r="T277" s="42"/>
      <c r="AT277" s="10" t="s">
        <v>109</v>
      </c>
      <c r="AU277" s="10" t="s">
        <v>80</v>
      </c>
    </row>
    <row r="278" spans="2:65" s="1" customFormat="1" ht="33" customHeight="1">
      <c r="B278" s="21"/>
      <c r="C278" s="93" t="s">
        <v>699</v>
      </c>
      <c r="D278" s="93" t="s">
        <v>103</v>
      </c>
      <c r="E278" s="94" t="s">
        <v>700</v>
      </c>
      <c r="F278" s="95" t="s">
        <v>701</v>
      </c>
      <c r="G278" s="96" t="s">
        <v>269</v>
      </c>
      <c r="H278" s="97">
        <v>30</v>
      </c>
      <c r="I278" s="98">
        <v>1010</v>
      </c>
      <c r="J278" s="98">
        <f>ROUND(I278*H278,2)</f>
        <v>30300</v>
      </c>
      <c r="K278" s="99"/>
      <c r="L278" s="21"/>
      <c r="M278" s="100" t="s">
        <v>1</v>
      </c>
      <c r="N278" s="101" t="s">
        <v>35</v>
      </c>
      <c r="O278" s="102">
        <v>0</v>
      </c>
      <c r="P278" s="102">
        <f>O278*H278</f>
        <v>0</v>
      </c>
      <c r="Q278" s="102">
        <v>0</v>
      </c>
      <c r="R278" s="102">
        <f>Q278*H278</f>
        <v>0</v>
      </c>
      <c r="S278" s="102">
        <v>0</v>
      </c>
      <c r="T278" s="103">
        <f>S278*H278</f>
        <v>0</v>
      </c>
      <c r="AR278" s="104" t="s">
        <v>107</v>
      </c>
      <c r="AT278" s="104" t="s">
        <v>103</v>
      </c>
      <c r="AU278" s="104" t="s">
        <v>80</v>
      </c>
      <c r="AY278" s="10" t="s">
        <v>100</v>
      </c>
      <c r="BE278" s="105">
        <f>IF(N278="základní",J278,0)</f>
        <v>30300</v>
      </c>
      <c r="BF278" s="105">
        <f>IF(N278="snížená",J278,0)</f>
        <v>0</v>
      </c>
      <c r="BG278" s="105">
        <f>IF(N278="zákl. přenesená",J278,0)</f>
        <v>0</v>
      </c>
      <c r="BH278" s="105">
        <f>IF(N278="sníž. přenesená",J278,0)</f>
        <v>0</v>
      </c>
      <c r="BI278" s="105">
        <f>IF(N278="nulová",J278,0)</f>
        <v>0</v>
      </c>
      <c r="BJ278" s="10" t="s">
        <v>78</v>
      </c>
      <c r="BK278" s="105">
        <f>ROUND(I278*H278,2)</f>
        <v>30300</v>
      </c>
      <c r="BL278" s="10" t="s">
        <v>107</v>
      </c>
      <c r="BM278" s="104" t="s">
        <v>702</v>
      </c>
    </row>
    <row r="279" spans="2:65" s="1" customFormat="1" ht="39">
      <c r="B279" s="21"/>
      <c r="D279" s="106" t="s">
        <v>109</v>
      </c>
      <c r="F279" s="107" t="s">
        <v>703</v>
      </c>
      <c r="L279" s="21"/>
      <c r="M279" s="108"/>
      <c r="T279" s="42"/>
      <c r="AT279" s="10" t="s">
        <v>109</v>
      </c>
      <c r="AU279" s="10" t="s">
        <v>80</v>
      </c>
    </row>
    <row r="280" spans="2:65" s="1" customFormat="1" ht="33" customHeight="1">
      <c r="B280" s="21"/>
      <c r="C280" s="93" t="s">
        <v>704</v>
      </c>
      <c r="D280" s="93" t="s">
        <v>103</v>
      </c>
      <c r="E280" s="94" t="s">
        <v>705</v>
      </c>
      <c r="F280" s="95" t="s">
        <v>706</v>
      </c>
      <c r="G280" s="96" t="s">
        <v>269</v>
      </c>
      <c r="H280" s="97">
        <v>20</v>
      </c>
      <c r="I280" s="98">
        <v>1360</v>
      </c>
      <c r="J280" s="98">
        <f>ROUND(I280*H280,2)</f>
        <v>27200</v>
      </c>
      <c r="K280" s="99"/>
      <c r="L280" s="21"/>
      <c r="M280" s="100" t="s">
        <v>1</v>
      </c>
      <c r="N280" s="101" t="s">
        <v>35</v>
      </c>
      <c r="O280" s="102">
        <v>0</v>
      </c>
      <c r="P280" s="102">
        <f>O280*H280</f>
        <v>0</v>
      </c>
      <c r="Q280" s="102">
        <v>0</v>
      </c>
      <c r="R280" s="102">
        <f>Q280*H280</f>
        <v>0</v>
      </c>
      <c r="S280" s="102">
        <v>0</v>
      </c>
      <c r="T280" s="103">
        <f>S280*H280</f>
        <v>0</v>
      </c>
      <c r="AR280" s="104" t="s">
        <v>107</v>
      </c>
      <c r="AT280" s="104" t="s">
        <v>103</v>
      </c>
      <c r="AU280" s="104" t="s">
        <v>80</v>
      </c>
      <c r="AY280" s="10" t="s">
        <v>100</v>
      </c>
      <c r="BE280" s="105">
        <f>IF(N280="základní",J280,0)</f>
        <v>27200</v>
      </c>
      <c r="BF280" s="105">
        <f>IF(N280="snížená",J280,0)</f>
        <v>0</v>
      </c>
      <c r="BG280" s="105">
        <f>IF(N280="zákl. přenesená",J280,0)</f>
        <v>0</v>
      </c>
      <c r="BH280" s="105">
        <f>IF(N280="sníž. přenesená",J280,0)</f>
        <v>0</v>
      </c>
      <c r="BI280" s="105">
        <f>IF(N280="nulová",J280,0)</f>
        <v>0</v>
      </c>
      <c r="BJ280" s="10" t="s">
        <v>78</v>
      </c>
      <c r="BK280" s="105">
        <f>ROUND(I280*H280,2)</f>
        <v>27200</v>
      </c>
      <c r="BL280" s="10" t="s">
        <v>107</v>
      </c>
      <c r="BM280" s="104" t="s">
        <v>707</v>
      </c>
    </row>
    <row r="281" spans="2:65" s="1" customFormat="1" ht="39">
      <c r="B281" s="21"/>
      <c r="D281" s="106" t="s">
        <v>109</v>
      </c>
      <c r="F281" s="107" t="s">
        <v>708</v>
      </c>
      <c r="L281" s="21"/>
      <c r="M281" s="108"/>
      <c r="T281" s="42"/>
      <c r="AT281" s="10" t="s">
        <v>109</v>
      </c>
      <c r="AU281" s="10" t="s">
        <v>80</v>
      </c>
    </row>
    <row r="282" spans="2:65" s="1" customFormat="1" ht="33" customHeight="1">
      <c r="B282" s="21"/>
      <c r="C282" s="93" t="s">
        <v>709</v>
      </c>
      <c r="D282" s="93" t="s">
        <v>103</v>
      </c>
      <c r="E282" s="94" t="s">
        <v>710</v>
      </c>
      <c r="F282" s="95" t="s">
        <v>711</v>
      </c>
      <c r="G282" s="96" t="s">
        <v>269</v>
      </c>
      <c r="H282" s="97">
        <v>20</v>
      </c>
      <c r="I282" s="98">
        <v>1680</v>
      </c>
      <c r="J282" s="98">
        <f>ROUND(I282*H282,2)</f>
        <v>33600</v>
      </c>
      <c r="K282" s="99"/>
      <c r="L282" s="21"/>
      <c r="M282" s="100" t="s">
        <v>1</v>
      </c>
      <c r="N282" s="101" t="s">
        <v>35</v>
      </c>
      <c r="O282" s="102">
        <v>0</v>
      </c>
      <c r="P282" s="102">
        <f>O282*H282</f>
        <v>0</v>
      </c>
      <c r="Q282" s="102">
        <v>0</v>
      </c>
      <c r="R282" s="102">
        <f>Q282*H282</f>
        <v>0</v>
      </c>
      <c r="S282" s="102">
        <v>0</v>
      </c>
      <c r="T282" s="103">
        <f>S282*H282</f>
        <v>0</v>
      </c>
      <c r="AR282" s="104" t="s">
        <v>107</v>
      </c>
      <c r="AT282" s="104" t="s">
        <v>103</v>
      </c>
      <c r="AU282" s="104" t="s">
        <v>80</v>
      </c>
      <c r="AY282" s="10" t="s">
        <v>100</v>
      </c>
      <c r="BE282" s="105">
        <f>IF(N282="základní",J282,0)</f>
        <v>33600</v>
      </c>
      <c r="BF282" s="105">
        <f>IF(N282="snížená",J282,0)</f>
        <v>0</v>
      </c>
      <c r="BG282" s="105">
        <f>IF(N282="zákl. přenesená",J282,0)</f>
        <v>0</v>
      </c>
      <c r="BH282" s="105">
        <f>IF(N282="sníž. přenesená",J282,0)</f>
        <v>0</v>
      </c>
      <c r="BI282" s="105">
        <f>IF(N282="nulová",J282,0)</f>
        <v>0</v>
      </c>
      <c r="BJ282" s="10" t="s">
        <v>78</v>
      </c>
      <c r="BK282" s="105">
        <f>ROUND(I282*H282,2)</f>
        <v>33600</v>
      </c>
      <c r="BL282" s="10" t="s">
        <v>107</v>
      </c>
      <c r="BM282" s="104" t="s">
        <v>712</v>
      </c>
    </row>
    <row r="283" spans="2:65" s="1" customFormat="1" ht="39">
      <c r="B283" s="21"/>
      <c r="D283" s="106" t="s">
        <v>109</v>
      </c>
      <c r="F283" s="107" t="s">
        <v>713</v>
      </c>
      <c r="L283" s="21"/>
      <c r="M283" s="108"/>
      <c r="T283" s="42"/>
      <c r="AT283" s="10" t="s">
        <v>109</v>
      </c>
      <c r="AU283" s="10" t="s">
        <v>80</v>
      </c>
    </row>
    <row r="284" spans="2:65" s="1" customFormat="1" ht="33" customHeight="1">
      <c r="B284" s="21"/>
      <c r="C284" s="93" t="s">
        <v>714</v>
      </c>
      <c r="D284" s="93" t="s">
        <v>103</v>
      </c>
      <c r="E284" s="94" t="s">
        <v>715</v>
      </c>
      <c r="F284" s="95" t="s">
        <v>716</v>
      </c>
      <c r="G284" s="96" t="s">
        <v>269</v>
      </c>
      <c r="H284" s="97">
        <v>12</v>
      </c>
      <c r="I284" s="98">
        <v>2360</v>
      </c>
      <c r="J284" s="98">
        <f>ROUND(I284*H284,2)</f>
        <v>28320</v>
      </c>
      <c r="K284" s="99"/>
      <c r="L284" s="21"/>
      <c r="M284" s="100" t="s">
        <v>1</v>
      </c>
      <c r="N284" s="101" t="s">
        <v>35</v>
      </c>
      <c r="O284" s="102">
        <v>0</v>
      </c>
      <c r="P284" s="102">
        <f>O284*H284</f>
        <v>0</v>
      </c>
      <c r="Q284" s="102">
        <v>0</v>
      </c>
      <c r="R284" s="102">
        <f>Q284*H284</f>
        <v>0</v>
      </c>
      <c r="S284" s="102">
        <v>0</v>
      </c>
      <c r="T284" s="103">
        <f>S284*H284</f>
        <v>0</v>
      </c>
      <c r="AR284" s="104" t="s">
        <v>107</v>
      </c>
      <c r="AT284" s="104" t="s">
        <v>103</v>
      </c>
      <c r="AU284" s="104" t="s">
        <v>80</v>
      </c>
      <c r="AY284" s="10" t="s">
        <v>100</v>
      </c>
      <c r="BE284" s="105">
        <f>IF(N284="základní",J284,0)</f>
        <v>28320</v>
      </c>
      <c r="BF284" s="105">
        <f>IF(N284="snížená",J284,0)</f>
        <v>0</v>
      </c>
      <c r="BG284" s="105">
        <f>IF(N284="zákl. přenesená",J284,0)</f>
        <v>0</v>
      </c>
      <c r="BH284" s="105">
        <f>IF(N284="sníž. přenesená",J284,0)</f>
        <v>0</v>
      </c>
      <c r="BI284" s="105">
        <f>IF(N284="nulová",J284,0)</f>
        <v>0</v>
      </c>
      <c r="BJ284" s="10" t="s">
        <v>78</v>
      </c>
      <c r="BK284" s="105">
        <f>ROUND(I284*H284,2)</f>
        <v>28320</v>
      </c>
      <c r="BL284" s="10" t="s">
        <v>107</v>
      </c>
      <c r="BM284" s="104" t="s">
        <v>717</v>
      </c>
    </row>
    <row r="285" spans="2:65" s="1" customFormat="1" ht="39">
      <c r="B285" s="21"/>
      <c r="D285" s="106" t="s">
        <v>109</v>
      </c>
      <c r="F285" s="107" t="s">
        <v>718</v>
      </c>
      <c r="L285" s="21"/>
      <c r="M285" s="108"/>
      <c r="T285" s="42"/>
      <c r="AT285" s="10" t="s">
        <v>109</v>
      </c>
      <c r="AU285" s="10" t="s">
        <v>80</v>
      </c>
    </row>
    <row r="286" spans="2:65" s="1" customFormat="1" ht="33" customHeight="1">
      <c r="B286" s="21"/>
      <c r="C286" s="93" t="s">
        <v>719</v>
      </c>
      <c r="D286" s="93" t="s">
        <v>103</v>
      </c>
      <c r="E286" s="94" t="s">
        <v>720</v>
      </c>
      <c r="F286" s="95" t="s">
        <v>721</v>
      </c>
      <c r="G286" s="96" t="s">
        <v>269</v>
      </c>
      <c r="H286" s="97">
        <v>4</v>
      </c>
      <c r="I286" s="98">
        <v>2830</v>
      </c>
      <c r="J286" s="98">
        <f>ROUND(I286*H286,2)</f>
        <v>11320</v>
      </c>
      <c r="K286" s="99"/>
      <c r="L286" s="21"/>
      <c r="M286" s="100" t="s">
        <v>1</v>
      </c>
      <c r="N286" s="101" t="s">
        <v>35</v>
      </c>
      <c r="O286" s="102">
        <v>0</v>
      </c>
      <c r="P286" s="102">
        <f>O286*H286</f>
        <v>0</v>
      </c>
      <c r="Q286" s="102">
        <v>0</v>
      </c>
      <c r="R286" s="102">
        <f>Q286*H286</f>
        <v>0</v>
      </c>
      <c r="S286" s="102">
        <v>0</v>
      </c>
      <c r="T286" s="103">
        <f>S286*H286</f>
        <v>0</v>
      </c>
      <c r="AR286" s="104" t="s">
        <v>107</v>
      </c>
      <c r="AT286" s="104" t="s">
        <v>103</v>
      </c>
      <c r="AU286" s="104" t="s">
        <v>80</v>
      </c>
      <c r="AY286" s="10" t="s">
        <v>100</v>
      </c>
      <c r="BE286" s="105">
        <f>IF(N286="základní",J286,0)</f>
        <v>11320</v>
      </c>
      <c r="BF286" s="105">
        <f>IF(N286="snížená",J286,0)</f>
        <v>0</v>
      </c>
      <c r="BG286" s="105">
        <f>IF(N286="zákl. přenesená",J286,0)</f>
        <v>0</v>
      </c>
      <c r="BH286" s="105">
        <f>IF(N286="sníž. přenesená",J286,0)</f>
        <v>0</v>
      </c>
      <c r="BI286" s="105">
        <f>IF(N286="nulová",J286,0)</f>
        <v>0</v>
      </c>
      <c r="BJ286" s="10" t="s">
        <v>78</v>
      </c>
      <c r="BK286" s="105">
        <f>ROUND(I286*H286,2)</f>
        <v>11320</v>
      </c>
      <c r="BL286" s="10" t="s">
        <v>107</v>
      </c>
      <c r="BM286" s="104" t="s">
        <v>722</v>
      </c>
    </row>
    <row r="287" spans="2:65" s="1" customFormat="1" ht="39">
      <c r="B287" s="21"/>
      <c r="D287" s="106" t="s">
        <v>109</v>
      </c>
      <c r="F287" s="107" t="s">
        <v>723</v>
      </c>
      <c r="L287" s="21"/>
      <c r="M287" s="108"/>
      <c r="T287" s="42"/>
      <c r="AT287" s="10" t="s">
        <v>109</v>
      </c>
      <c r="AU287" s="10" t="s">
        <v>80</v>
      </c>
    </row>
    <row r="288" spans="2:65" s="1" customFormat="1" ht="33" customHeight="1">
      <c r="B288" s="21"/>
      <c r="C288" s="93" t="s">
        <v>724</v>
      </c>
      <c r="D288" s="93" t="s">
        <v>103</v>
      </c>
      <c r="E288" s="94" t="s">
        <v>725</v>
      </c>
      <c r="F288" s="95" t="s">
        <v>726</v>
      </c>
      <c r="G288" s="96" t="s">
        <v>269</v>
      </c>
      <c r="H288" s="97">
        <v>4</v>
      </c>
      <c r="I288" s="98">
        <v>4290</v>
      </c>
      <c r="J288" s="98">
        <f>ROUND(I288*H288,2)</f>
        <v>17160</v>
      </c>
      <c r="K288" s="99"/>
      <c r="L288" s="21"/>
      <c r="M288" s="100" t="s">
        <v>1</v>
      </c>
      <c r="N288" s="101" t="s">
        <v>35</v>
      </c>
      <c r="O288" s="102">
        <v>0</v>
      </c>
      <c r="P288" s="102">
        <f>O288*H288</f>
        <v>0</v>
      </c>
      <c r="Q288" s="102">
        <v>0</v>
      </c>
      <c r="R288" s="102">
        <f>Q288*H288</f>
        <v>0</v>
      </c>
      <c r="S288" s="102">
        <v>0</v>
      </c>
      <c r="T288" s="103">
        <f>S288*H288</f>
        <v>0</v>
      </c>
      <c r="AR288" s="104" t="s">
        <v>107</v>
      </c>
      <c r="AT288" s="104" t="s">
        <v>103</v>
      </c>
      <c r="AU288" s="104" t="s">
        <v>80</v>
      </c>
      <c r="AY288" s="10" t="s">
        <v>100</v>
      </c>
      <c r="BE288" s="105">
        <f>IF(N288="základní",J288,0)</f>
        <v>17160</v>
      </c>
      <c r="BF288" s="105">
        <f>IF(N288="snížená",J288,0)</f>
        <v>0</v>
      </c>
      <c r="BG288" s="105">
        <f>IF(N288="zákl. přenesená",J288,0)</f>
        <v>0</v>
      </c>
      <c r="BH288" s="105">
        <f>IF(N288="sníž. přenesená",J288,0)</f>
        <v>0</v>
      </c>
      <c r="BI288" s="105">
        <f>IF(N288="nulová",J288,0)</f>
        <v>0</v>
      </c>
      <c r="BJ288" s="10" t="s">
        <v>78</v>
      </c>
      <c r="BK288" s="105">
        <f>ROUND(I288*H288,2)</f>
        <v>17160</v>
      </c>
      <c r="BL288" s="10" t="s">
        <v>107</v>
      </c>
      <c r="BM288" s="104" t="s">
        <v>727</v>
      </c>
    </row>
    <row r="289" spans="2:65" s="1" customFormat="1" ht="39">
      <c r="B289" s="21"/>
      <c r="D289" s="106" t="s">
        <v>109</v>
      </c>
      <c r="F289" s="107" t="s">
        <v>728</v>
      </c>
      <c r="L289" s="21"/>
      <c r="M289" s="108"/>
      <c r="T289" s="42"/>
      <c r="AT289" s="10" t="s">
        <v>109</v>
      </c>
      <c r="AU289" s="10" t="s">
        <v>80</v>
      </c>
    </row>
    <row r="290" spans="2:65" s="1" customFormat="1" ht="33" customHeight="1">
      <c r="B290" s="21"/>
      <c r="C290" s="93" t="s">
        <v>729</v>
      </c>
      <c r="D290" s="93" t="s">
        <v>103</v>
      </c>
      <c r="E290" s="94" t="s">
        <v>730</v>
      </c>
      <c r="F290" s="95" t="s">
        <v>731</v>
      </c>
      <c r="G290" s="96" t="s">
        <v>269</v>
      </c>
      <c r="H290" s="97">
        <v>4</v>
      </c>
      <c r="I290" s="98">
        <v>5380</v>
      </c>
      <c r="J290" s="98">
        <f>ROUND(I290*H290,2)</f>
        <v>21520</v>
      </c>
      <c r="K290" s="99"/>
      <c r="L290" s="21"/>
      <c r="M290" s="100" t="s">
        <v>1</v>
      </c>
      <c r="N290" s="101" t="s">
        <v>35</v>
      </c>
      <c r="O290" s="102">
        <v>0</v>
      </c>
      <c r="P290" s="102">
        <f>O290*H290</f>
        <v>0</v>
      </c>
      <c r="Q290" s="102">
        <v>0</v>
      </c>
      <c r="R290" s="102">
        <f>Q290*H290</f>
        <v>0</v>
      </c>
      <c r="S290" s="102">
        <v>0</v>
      </c>
      <c r="T290" s="103">
        <f>S290*H290</f>
        <v>0</v>
      </c>
      <c r="AR290" s="104" t="s">
        <v>107</v>
      </c>
      <c r="AT290" s="104" t="s">
        <v>103</v>
      </c>
      <c r="AU290" s="104" t="s">
        <v>80</v>
      </c>
      <c r="AY290" s="10" t="s">
        <v>100</v>
      </c>
      <c r="BE290" s="105">
        <f>IF(N290="základní",J290,0)</f>
        <v>21520</v>
      </c>
      <c r="BF290" s="105">
        <f>IF(N290="snížená",J290,0)</f>
        <v>0</v>
      </c>
      <c r="BG290" s="105">
        <f>IF(N290="zákl. přenesená",J290,0)</f>
        <v>0</v>
      </c>
      <c r="BH290" s="105">
        <f>IF(N290="sníž. přenesená",J290,0)</f>
        <v>0</v>
      </c>
      <c r="BI290" s="105">
        <f>IF(N290="nulová",J290,0)</f>
        <v>0</v>
      </c>
      <c r="BJ290" s="10" t="s">
        <v>78</v>
      </c>
      <c r="BK290" s="105">
        <f>ROUND(I290*H290,2)</f>
        <v>21520</v>
      </c>
      <c r="BL290" s="10" t="s">
        <v>107</v>
      </c>
      <c r="BM290" s="104" t="s">
        <v>732</v>
      </c>
    </row>
    <row r="291" spans="2:65" s="1" customFormat="1" ht="39">
      <c r="B291" s="21"/>
      <c r="D291" s="106" t="s">
        <v>109</v>
      </c>
      <c r="F291" s="107" t="s">
        <v>733</v>
      </c>
      <c r="L291" s="21"/>
      <c r="M291" s="108"/>
      <c r="T291" s="42"/>
      <c r="AT291" s="10" t="s">
        <v>109</v>
      </c>
      <c r="AU291" s="10" t="s">
        <v>80</v>
      </c>
    </row>
    <row r="292" spans="2:65" s="1" customFormat="1" ht="33" customHeight="1">
      <c r="B292" s="21"/>
      <c r="C292" s="93" t="s">
        <v>734</v>
      </c>
      <c r="D292" s="93" t="s">
        <v>103</v>
      </c>
      <c r="E292" s="94" t="s">
        <v>735</v>
      </c>
      <c r="F292" s="95" t="s">
        <v>736</v>
      </c>
      <c r="G292" s="96" t="s">
        <v>269</v>
      </c>
      <c r="H292" s="97">
        <v>40</v>
      </c>
      <c r="I292" s="98">
        <v>1230</v>
      </c>
      <c r="J292" s="98">
        <f>ROUND(I292*H292,2)</f>
        <v>49200</v>
      </c>
      <c r="K292" s="99"/>
      <c r="L292" s="21"/>
      <c r="M292" s="100" t="s">
        <v>1</v>
      </c>
      <c r="N292" s="101" t="s">
        <v>35</v>
      </c>
      <c r="O292" s="102">
        <v>0</v>
      </c>
      <c r="P292" s="102">
        <f>O292*H292</f>
        <v>0</v>
      </c>
      <c r="Q292" s="102">
        <v>0</v>
      </c>
      <c r="R292" s="102">
        <f>Q292*H292</f>
        <v>0</v>
      </c>
      <c r="S292" s="102">
        <v>0</v>
      </c>
      <c r="T292" s="103">
        <f>S292*H292</f>
        <v>0</v>
      </c>
      <c r="AR292" s="104" t="s">
        <v>107</v>
      </c>
      <c r="AT292" s="104" t="s">
        <v>103</v>
      </c>
      <c r="AU292" s="104" t="s">
        <v>80</v>
      </c>
      <c r="AY292" s="10" t="s">
        <v>100</v>
      </c>
      <c r="BE292" s="105">
        <f>IF(N292="základní",J292,0)</f>
        <v>49200</v>
      </c>
      <c r="BF292" s="105">
        <f>IF(N292="snížená",J292,0)</f>
        <v>0</v>
      </c>
      <c r="BG292" s="105">
        <f>IF(N292="zákl. přenesená",J292,0)</f>
        <v>0</v>
      </c>
      <c r="BH292" s="105">
        <f>IF(N292="sníž. přenesená",J292,0)</f>
        <v>0</v>
      </c>
      <c r="BI292" s="105">
        <f>IF(N292="nulová",J292,0)</f>
        <v>0</v>
      </c>
      <c r="BJ292" s="10" t="s">
        <v>78</v>
      </c>
      <c r="BK292" s="105">
        <f>ROUND(I292*H292,2)</f>
        <v>49200</v>
      </c>
      <c r="BL292" s="10" t="s">
        <v>107</v>
      </c>
      <c r="BM292" s="104" t="s">
        <v>737</v>
      </c>
    </row>
    <row r="293" spans="2:65" s="1" customFormat="1" ht="58.5">
      <c r="B293" s="21"/>
      <c r="D293" s="106" t="s">
        <v>109</v>
      </c>
      <c r="F293" s="107" t="s">
        <v>738</v>
      </c>
      <c r="L293" s="21"/>
      <c r="M293" s="108"/>
      <c r="T293" s="42"/>
      <c r="AT293" s="10" t="s">
        <v>109</v>
      </c>
      <c r="AU293" s="10" t="s">
        <v>80</v>
      </c>
    </row>
    <row r="294" spans="2:65" s="1" customFormat="1" ht="33" customHeight="1">
      <c r="B294" s="21"/>
      <c r="C294" s="93" t="s">
        <v>739</v>
      </c>
      <c r="D294" s="93" t="s">
        <v>103</v>
      </c>
      <c r="E294" s="94" t="s">
        <v>740</v>
      </c>
      <c r="F294" s="95" t="s">
        <v>741</v>
      </c>
      <c r="G294" s="96" t="s">
        <v>269</v>
      </c>
      <c r="H294" s="97">
        <v>40</v>
      </c>
      <c r="I294" s="98">
        <v>1300</v>
      </c>
      <c r="J294" s="98">
        <f>ROUND(I294*H294,2)</f>
        <v>52000</v>
      </c>
      <c r="K294" s="99"/>
      <c r="L294" s="21"/>
      <c r="M294" s="100" t="s">
        <v>1</v>
      </c>
      <c r="N294" s="101" t="s">
        <v>35</v>
      </c>
      <c r="O294" s="102">
        <v>0</v>
      </c>
      <c r="P294" s="102">
        <f>O294*H294</f>
        <v>0</v>
      </c>
      <c r="Q294" s="102">
        <v>0</v>
      </c>
      <c r="R294" s="102">
        <f>Q294*H294</f>
        <v>0</v>
      </c>
      <c r="S294" s="102">
        <v>0</v>
      </c>
      <c r="T294" s="103">
        <f>S294*H294</f>
        <v>0</v>
      </c>
      <c r="AR294" s="104" t="s">
        <v>107</v>
      </c>
      <c r="AT294" s="104" t="s">
        <v>103</v>
      </c>
      <c r="AU294" s="104" t="s">
        <v>80</v>
      </c>
      <c r="AY294" s="10" t="s">
        <v>100</v>
      </c>
      <c r="BE294" s="105">
        <f>IF(N294="základní",J294,0)</f>
        <v>52000</v>
      </c>
      <c r="BF294" s="105">
        <f>IF(N294="snížená",J294,0)</f>
        <v>0</v>
      </c>
      <c r="BG294" s="105">
        <f>IF(N294="zákl. přenesená",J294,0)</f>
        <v>0</v>
      </c>
      <c r="BH294" s="105">
        <f>IF(N294="sníž. přenesená",J294,0)</f>
        <v>0</v>
      </c>
      <c r="BI294" s="105">
        <f>IF(N294="nulová",J294,0)</f>
        <v>0</v>
      </c>
      <c r="BJ294" s="10" t="s">
        <v>78</v>
      </c>
      <c r="BK294" s="105">
        <f>ROUND(I294*H294,2)</f>
        <v>52000</v>
      </c>
      <c r="BL294" s="10" t="s">
        <v>107</v>
      </c>
      <c r="BM294" s="104" t="s">
        <v>742</v>
      </c>
    </row>
    <row r="295" spans="2:65" s="1" customFormat="1" ht="58.5">
      <c r="B295" s="21"/>
      <c r="D295" s="106" t="s">
        <v>109</v>
      </c>
      <c r="F295" s="107" t="s">
        <v>743</v>
      </c>
      <c r="L295" s="21"/>
      <c r="M295" s="108"/>
      <c r="T295" s="42"/>
      <c r="AT295" s="10" t="s">
        <v>109</v>
      </c>
      <c r="AU295" s="10" t="s">
        <v>80</v>
      </c>
    </row>
    <row r="296" spans="2:65" s="1" customFormat="1" ht="33" customHeight="1">
      <c r="B296" s="21"/>
      <c r="C296" s="93" t="s">
        <v>744</v>
      </c>
      <c r="D296" s="93" t="s">
        <v>103</v>
      </c>
      <c r="E296" s="94" t="s">
        <v>745</v>
      </c>
      <c r="F296" s="95" t="s">
        <v>746</v>
      </c>
      <c r="G296" s="96" t="s">
        <v>269</v>
      </c>
      <c r="H296" s="97">
        <v>40</v>
      </c>
      <c r="I296" s="98">
        <v>1480</v>
      </c>
      <c r="J296" s="98">
        <f>ROUND(I296*H296,2)</f>
        <v>59200</v>
      </c>
      <c r="K296" s="99"/>
      <c r="L296" s="21"/>
      <c r="M296" s="100" t="s">
        <v>1</v>
      </c>
      <c r="N296" s="101" t="s">
        <v>35</v>
      </c>
      <c r="O296" s="102">
        <v>0</v>
      </c>
      <c r="P296" s="102">
        <f>O296*H296</f>
        <v>0</v>
      </c>
      <c r="Q296" s="102">
        <v>0</v>
      </c>
      <c r="R296" s="102">
        <f>Q296*H296</f>
        <v>0</v>
      </c>
      <c r="S296" s="102">
        <v>0</v>
      </c>
      <c r="T296" s="103">
        <f>S296*H296</f>
        <v>0</v>
      </c>
      <c r="AR296" s="104" t="s">
        <v>107</v>
      </c>
      <c r="AT296" s="104" t="s">
        <v>103</v>
      </c>
      <c r="AU296" s="104" t="s">
        <v>80</v>
      </c>
      <c r="AY296" s="10" t="s">
        <v>100</v>
      </c>
      <c r="BE296" s="105">
        <f>IF(N296="základní",J296,0)</f>
        <v>59200</v>
      </c>
      <c r="BF296" s="105">
        <f>IF(N296="snížená",J296,0)</f>
        <v>0</v>
      </c>
      <c r="BG296" s="105">
        <f>IF(N296="zákl. přenesená",J296,0)</f>
        <v>0</v>
      </c>
      <c r="BH296" s="105">
        <f>IF(N296="sníž. přenesená",J296,0)</f>
        <v>0</v>
      </c>
      <c r="BI296" s="105">
        <f>IF(N296="nulová",J296,0)</f>
        <v>0</v>
      </c>
      <c r="BJ296" s="10" t="s">
        <v>78</v>
      </c>
      <c r="BK296" s="105">
        <f>ROUND(I296*H296,2)</f>
        <v>59200</v>
      </c>
      <c r="BL296" s="10" t="s">
        <v>107</v>
      </c>
      <c r="BM296" s="104" t="s">
        <v>747</v>
      </c>
    </row>
    <row r="297" spans="2:65" s="1" customFormat="1" ht="58.5">
      <c r="B297" s="21"/>
      <c r="D297" s="106" t="s">
        <v>109</v>
      </c>
      <c r="F297" s="107" t="s">
        <v>748</v>
      </c>
      <c r="L297" s="21"/>
      <c r="M297" s="108"/>
      <c r="T297" s="42"/>
      <c r="AT297" s="10" t="s">
        <v>109</v>
      </c>
      <c r="AU297" s="10" t="s">
        <v>80</v>
      </c>
    </row>
    <row r="298" spans="2:65" s="1" customFormat="1" ht="33" customHeight="1">
      <c r="B298" s="21"/>
      <c r="C298" s="93" t="s">
        <v>749</v>
      </c>
      <c r="D298" s="93" t="s">
        <v>103</v>
      </c>
      <c r="E298" s="94" t="s">
        <v>750</v>
      </c>
      <c r="F298" s="95" t="s">
        <v>751</v>
      </c>
      <c r="G298" s="96" t="s">
        <v>269</v>
      </c>
      <c r="H298" s="97">
        <v>40</v>
      </c>
      <c r="I298" s="98">
        <v>1700</v>
      </c>
      <c r="J298" s="98">
        <f>ROUND(I298*H298,2)</f>
        <v>68000</v>
      </c>
      <c r="K298" s="99"/>
      <c r="L298" s="21"/>
      <c r="M298" s="100" t="s">
        <v>1</v>
      </c>
      <c r="N298" s="101" t="s">
        <v>35</v>
      </c>
      <c r="O298" s="102">
        <v>0</v>
      </c>
      <c r="P298" s="102">
        <f>O298*H298</f>
        <v>0</v>
      </c>
      <c r="Q298" s="102">
        <v>0</v>
      </c>
      <c r="R298" s="102">
        <f>Q298*H298</f>
        <v>0</v>
      </c>
      <c r="S298" s="102">
        <v>0</v>
      </c>
      <c r="T298" s="103">
        <f>S298*H298</f>
        <v>0</v>
      </c>
      <c r="AR298" s="104" t="s">
        <v>107</v>
      </c>
      <c r="AT298" s="104" t="s">
        <v>103</v>
      </c>
      <c r="AU298" s="104" t="s">
        <v>80</v>
      </c>
      <c r="AY298" s="10" t="s">
        <v>100</v>
      </c>
      <c r="BE298" s="105">
        <f>IF(N298="základní",J298,0)</f>
        <v>68000</v>
      </c>
      <c r="BF298" s="105">
        <f>IF(N298="snížená",J298,0)</f>
        <v>0</v>
      </c>
      <c r="BG298" s="105">
        <f>IF(N298="zákl. přenesená",J298,0)</f>
        <v>0</v>
      </c>
      <c r="BH298" s="105">
        <f>IF(N298="sníž. přenesená",J298,0)</f>
        <v>0</v>
      </c>
      <c r="BI298" s="105">
        <f>IF(N298="nulová",J298,0)</f>
        <v>0</v>
      </c>
      <c r="BJ298" s="10" t="s">
        <v>78</v>
      </c>
      <c r="BK298" s="105">
        <f>ROUND(I298*H298,2)</f>
        <v>68000</v>
      </c>
      <c r="BL298" s="10" t="s">
        <v>107</v>
      </c>
      <c r="BM298" s="104" t="s">
        <v>752</v>
      </c>
    </row>
    <row r="299" spans="2:65" s="1" customFormat="1" ht="58.5">
      <c r="B299" s="21"/>
      <c r="D299" s="106" t="s">
        <v>109</v>
      </c>
      <c r="F299" s="107" t="s">
        <v>753</v>
      </c>
      <c r="L299" s="21"/>
      <c r="M299" s="108"/>
      <c r="T299" s="42"/>
      <c r="AT299" s="10" t="s">
        <v>109</v>
      </c>
      <c r="AU299" s="10" t="s">
        <v>80</v>
      </c>
    </row>
    <row r="300" spans="2:65" s="1" customFormat="1" ht="33" customHeight="1">
      <c r="B300" s="21"/>
      <c r="C300" s="93" t="s">
        <v>754</v>
      </c>
      <c r="D300" s="93" t="s">
        <v>103</v>
      </c>
      <c r="E300" s="94" t="s">
        <v>755</v>
      </c>
      <c r="F300" s="95" t="s">
        <v>756</v>
      </c>
      <c r="G300" s="96" t="s">
        <v>269</v>
      </c>
      <c r="H300" s="97">
        <v>32</v>
      </c>
      <c r="I300" s="98">
        <v>2230</v>
      </c>
      <c r="J300" s="98">
        <f>ROUND(I300*H300,2)</f>
        <v>71360</v>
      </c>
      <c r="K300" s="99"/>
      <c r="L300" s="21"/>
      <c r="M300" s="100" t="s">
        <v>1</v>
      </c>
      <c r="N300" s="101" t="s">
        <v>35</v>
      </c>
      <c r="O300" s="102">
        <v>0</v>
      </c>
      <c r="P300" s="102">
        <f>O300*H300</f>
        <v>0</v>
      </c>
      <c r="Q300" s="102">
        <v>0</v>
      </c>
      <c r="R300" s="102">
        <f>Q300*H300</f>
        <v>0</v>
      </c>
      <c r="S300" s="102">
        <v>0</v>
      </c>
      <c r="T300" s="103">
        <f>S300*H300</f>
        <v>0</v>
      </c>
      <c r="AR300" s="104" t="s">
        <v>107</v>
      </c>
      <c r="AT300" s="104" t="s">
        <v>103</v>
      </c>
      <c r="AU300" s="104" t="s">
        <v>80</v>
      </c>
      <c r="AY300" s="10" t="s">
        <v>100</v>
      </c>
      <c r="BE300" s="105">
        <f>IF(N300="základní",J300,0)</f>
        <v>71360</v>
      </c>
      <c r="BF300" s="105">
        <f>IF(N300="snížená",J300,0)</f>
        <v>0</v>
      </c>
      <c r="BG300" s="105">
        <f>IF(N300="zákl. přenesená",J300,0)</f>
        <v>0</v>
      </c>
      <c r="BH300" s="105">
        <f>IF(N300="sníž. přenesená",J300,0)</f>
        <v>0</v>
      </c>
      <c r="BI300" s="105">
        <f>IF(N300="nulová",J300,0)</f>
        <v>0</v>
      </c>
      <c r="BJ300" s="10" t="s">
        <v>78</v>
      </c>
      <c r="BK300" s="105">
        <f>ROUND(I300*H300,2)</f>
        <v>71360</v>
      </c>
      <c r="BL300" s="10" t="s">
        <v>107</v>
      </c>
      <c r="BM300" s="104" t="s">
        <v>757</v>
      </c>
    </row>
    <row r="301" spans="2:65" s="1" customFormat="1" ht="58.5">
      <c r="B301" s="21"/>
      <c r="D301" s="106" t="s">
        <v>109</v>
      </c>
      <c r="F301" s="107" t="s">
        <v>758</v>
      </c>
      <c r="L301" s="21"/>
      <c r="M301" s="108"/>
      <c r="T301" s="42"/>
      <c r="AT301" s="10" t="s">
        <v>109</v>
      </c>
      <c r="AU301" s="10" t="s">
        <v>80</v>
      </c>
    </row>
    <row r="302" spans="2:65" s="1" customFormat="1" ht="33" customHeight="1">
      <c r="B302" s="21"/>
      <c r="C302" s="93" t="s">
        <v>759</v>
      </c>
      <c r="D302" s="93" t="s">
        <v>103</v>
      </c>
      <c r="E302" s="94" t="s">
        <v>760</v>
      </c>
      <c r="F302" s="95" t="s">
        <v>761</v>
      </c>
      <c r="G302" s="96" t="s">
        <v>269</v>
      </c>
      <c r="H302" s="97">
        <v>23</v>
      </c>
      <c r="I302" s="98">
        <v>3100</v>
      </c>
      <c r="J302" s="98">
        <f>ROUND(I302*H302,2)</f>
        <v>71300</v>
      </c>
      <c r="K302" s="99"/>
      <c r="L302" s="21"/>
      <c r="M302" s="100" t="s">
        <v>1</v>
      </c>
      <c r="N302" s="101" t="s">
        <v>35</v>
      </c>
      <c r="O302" s="102">
        <v>0</v>
      </c>
      <c r="P302" s="102">
        <f>O302*H302</f>
        <v>0</v>
      </c>
      <c r="Q302" s="102">
        <v>0</v>
      </c>
      <c r="R302" s="102">
        <f>Q302*H302</f>
        <v>0</v>
      </c>
      <c r="S302" s="102">
        <v>0</v>
      </c>
      <c r="T302" s="103">
        <f>S302*H302</f>
        <v>0</v>
      </c>
      <c r="AR302" s="104" t="s">
        <v>107</v>
      </c>
      <c r="AT302" s="104" t="s">
        <v>103</v>
      </c>
      <c r="AU302" s="104" t="s">
        <v>80</v>
      </c>
      <c r="AY302" s="10" t="s">
        <v>100</v>
      </c>
      <c r="BE302" s="105">
        <f>IF(N302="základní",J302,0)</f>
        <v>71300</v>
      </c>
      <c r="BF302" s="105">
        <f>IF(N302="snížená",J302,0)</f>
        <v>0</v>
      </c>
      <c r="BG302" s="105">
        <f>IF(N302="zákl. přenesená",J302,0)</f>
        <v>0</v>
      </c>
      <c r="BH302" s="105">
        <f>IF(N302="sníž. přenesená",J302,0)</f>
        <v>0</v>
      </c>
      <c r="BI302" s="105">
        <f>IF(N302="nulová",J302,0)</f>
        <v>0</v>
      </c>
      <c r="BJ302" s="10" t="s">
        <v>78</v>
      </c>
      <c r="BK302" s="105">
        <f>ROUND(I302*H302,2)</f>
        <v>71300</v>
      </c>
      <c r="BL302" s="10" t="s">
        <v>107</v>
      </c>
      <c r="BM302" s="104" t="s">
        <v>762</v>
      </c>
    </row>
    <row r="303" spans="2:65" s="1" customFormat="1" ht="58.5">
      <c r="B303" s="21"/>
      <c r="D303" s="106" t="s">
        <v>109</v>
      </c>
      <c r="F303" s="107" t="s">
        <v>763</v>
      </c>
      <c r="L303" s="21"/>
      <c r="M303" s="108"/>
      <c r="T303" s="42"/>
      <c r="AT303" s="10" t="s">
        <v>109</v>
      </c>
      <c r="AU303" s="10" t="s">
        <v>80</v>
      </c>
    </row>
    <row r="304" spans="2:65" s="1" customFormat="1" ht="33" customHeight="1">
      <c r="B304" s="21"/>
      <c r="C304" s="93" t="s">
        <v>764</v>
      </c>
      <c r="D304" s="93" t="s">
        <v>103</v>
      </c>
      <c r="E304" s="94" t="s">
        <v>765</v>
      </c>
      <c r="F304" s="95" t="s">
        <v>766</v>
      </c>
      <c r="G304" s="96" t="s">
        <v>269</v>
      </c>
      <c r="H304" s="97">
        <v>8</v>
      </c>
      <c r="I304" s="98">
        <v>3660</v>
      </c>
      <c r="J304" s="98">
        <f>ROUND(I304*H304,2)</f>
        <v>29280</v>
      </c>
      <c r="K304" s="99"/>
      <c r="L304" s="21"/>
      <c r="M304" s="100" t="s">
        <v>1</v>
      </c>
      <c r="N304" s="101" t="s">
        <v>35</v>
      </c>
      <c r="O304" s="102">
        <v>0</v>
      </c>
      <c r="P304" s="102">
        <f>O304*H304</f>
        <v>0</v>
      </c>
      <c r="Q304" s="102">
        <v>0</v>
      </c>
      <c r="R304" s="102">
        <f>Q304*H304</f>
        <v>0</v>
      </c>
      <c r="S304" s="102">
        <v>0</v>
      </c>
      <c r="T304" s="103">
        <f>S304*H304</f>
        <v>0</v>
      </c>
      <c r="AR304" s="104" t="s">
        <v>107</v>
      </c>
      <c r="AT304" s="104" t="s">
        <v>103</v>
      </c>
      <c r="AU304" s="104" t="s">
        <v>80</v>
      </c>
      <c r="AY304" s="10" t="s">
        <v>100</v>
      </c>
      <c r="BE304" s="105">
        <f>IF(N304="základní",J304,0)</f>
        <v>29280</v>
      </c>
      <c r="BF304" s="105">
        <f>IF(N304="snížená",J304,0)</f>
        <v>0</v>
      </c>
      <c r="BG304" s="105">
        <f>IF(N304="zákl. přenesená",J304,0)</f>
        <v>0</v>
      </c>
      <c r="BH304" s="105">
        <f>IF(N304="sníž. přenesená",J304,0)</f>
        <v>0</v>
      </c>
      <c r="BI304" s="105">
        <f>IF(N304="nulová",J304,0)</f>
        <v>0</v>
      </c>
      <c r="BJ304" s="10" t="s">
        <v>78</v>
      </c>
      <c r="BK304" s="105">
        <f>ROUND(I304*H304,2)</f>
        <v>29280</v>
      </c>
      <c r="BL304" s="10" t="s">
        <v>107</v>
      </c>
      <c r="BM304" s="104" t="s">
        <v>767</v>
      </c>
    </row>
    <row r="305" spans="2:65" s="1" customFormat="1" ht="58.5">
      <c r="B305" s="21"/>
      <c r="D305" s="106" t="s">
        <v>109</v>
      </c>
      <c r="F305" s="107" t="s">
        <v>768</v>
      </c>
      <c r="L305" s="21"/>
      <c r="M305" s="108"/>
      <c r="T305" s="42"/>
      <c r="AT305" s="10" t="s">
        <v>109</v>
      </c>
      <c r="AU305" s="10" t="s">
        <v>80</v>
      </c>
    </row>
    <row r="306" spans="2:65" s="1" customFormat="1" ht="33" customHeight="1">
      <c r="B306" s="21"/>
      <c r="C306" s="93" t="s">
        <v>769</v>
      </c>
      <c r="D306" s="93" t="s">
        <v>103</v>
      </c>
      <c r="E306" s="94" t="s">
        <v>770</v>
      </c>
      <c r="F306" s="95" t="s">
        <v>771</v>
      </c>
      <c r="G306" s="96" t="s">
        <v>269</v>
      </c>
      <c r="H306" s="97">
        <v>8</v>
      </c>
      <c r="I306" s="98">
        <v>5210</v>
      </c>
      <c r="J306" s="98">
        <f>ROUND(I306*H306,2)</f>
        <v>41680</v>
      </c>
      <c r="K306" s="99"/>
      <c r="L306" s="21"/>
      <c r="M306" s="100" t="s">
        <v>1</v>
      </c>
      <c r="N306" s="101" t="s">
        <v>35</v>
      </c>
      <c r="O306" s="102">
        <v>0</v>
      </c>
      <c r="P306" s="102">
        <f>O306*H306</f>
        <v>0</v>
      </c>
      <c r="Q306" s="102">
        <v>0</v>
      </c>
      <c r="R306" s="102">
        <f>Q306*H306</f>
        <v>0</v>
      </c>
      <c r="S306" s="102">
        <v>0</v>
      </c>
      <c r="T306" s="103">
        <f>S306*H306</f>
        <v>0</v>
      </c>
      <c r="AR306" s="104" t="s">
        <v>107</v>
      </c>
      <c r="AT306" s="104" t="s">
        <v>103</v>
      </c>
      <c r="AU306" s="104" t="s">
        <v>80</v>
      </c>
      <c r="AY306" s="10" t="s">
        <v>100</v>
      </c>
      <c r="BE306" s="105">
        <f>IF(N306="základní",J306,0)</f>
        <v>41680</v>
      </c>
      <c r="BF306" s="105">
        <f>IF(N306="snížená",J306,0)</f>
        <v>0</v>
      </c>
      <c r="BG306" s="105">
        <f>IF(N306="zákl. přenesená",J306,0)</f>
        <v>0</v>
      </c>
      <c r="BH306" s="105">
        <f>IF(N306="sníž. přenesená",J306,0)</f>
        <v>0</v>
      </c>
      <c r="BI306" s="105">
        <f>IF(N306="nulová",J306,0)</f>
        <v>0</v>
      </c>
      <c r="BJ306" s="10" t="s">
        <v>78</v>
      </c>
      <c r="BK306" s="105">
        <f>ROUND(I306*H306,2)</f>
        <v>41680</v>
      </c>
      <c r="BL306" s="10" t="s">
        <v>107</v>
      </c>
      <c r="BM306" s="104" t="s">
        <v>772</v>
      </c>
    </row>
    <row r="307" spans="2:65" s="1" customFormat="1" ht="58.5">
      <c r="B307" s="21"/>
      <c r="D307" s="106" t="s">
        <v>109</v>
      </c>
      <c r="F307" s="107" t="s">
        <v>773</v>
      </c>
      <c r="L307" s="21"/>
      <c r="M307" s="108"/>
      <c r="T307" s="42"/>
      <c r="AT307" s="10" t="s">
        <v>109</v>
      </c>
      <c r="AU307" s="10" t="s">
        <v>80</v>
      </c>
    </row>
    <row r="308" spans="2:65" s="1" customFormat="1" ht="33" customHeight="1">
      <c r="B308" s="21"/>
      <c r="C308" s="93" t="s">
        <v>774</v>
      </c>
      <c r="D308" s="93" t="s">
        <v>103</v>
      </c>
      <c r="E308" s="94" t="s">
        <v>775</v>
      </c>
      <c r="F308" s="95" t="s">
        <v>776</v>
      </c>
      <c r="G308" s="96" t="s">
        <v>269</v>
      </c>
      <c r="H308" s="97">
        <v>8</v>
      </c>
      <c r="I308" s="98">
        <v>6680</v>
      </c>
      <c r="J308" s="98">
        <f>ROUND(I308*H308,2)</f>
        <v>53440</v>
      </c>
      <c r="K308" s="99"/>
      <c r="L308" s="21"/>
      <c r="M308" s="100" t="s">
        <v>1</v>
      </c>
      <c r="N308" s="101" t="s">
        <v>35</v>
      </c>
      <c r="O308" s="102">
        <v>0</v>
      </c>
      <c r="P308" s="102">
        <f>O308*H308</f>
        <v>0</v>
      </c>
      <c r="Q308" s="102">
        <v>0</v>
      </c>
      <c r="R308" s="102">
        <f>Q308*H308</f>
        <v>0</v>
      </c>
      <c r="S308" s="102">
        <v>0</v>
      </c>
      <c r="T308" s="103">
        <f>S308*H308</f>
        <v>0</v>
      </c>
      <c r="AR308" s="104" t="s">
        <v>107</v>
      </c>
      <c r="AT308" s="104" t="s">
        <v>103</v>
      </c>
      <c r="AU308" s="104" t="s">
        <v>80</v>
      </c>
      <c r="AY308" s="10" t="s">
        <v>100</v>
      </c>
      <c r="BE308" s="105">
        <f>IF(N308="základní",J308,0)</f>
        <v>53440</v>
      </c>
      <c r="BF308" s="105">
        <f>IF(N308="snížená",J308,0)</f>
        <v>0</v>
      </c>
      <c r="BG308" s="105">
        <f>IF(N308="zákl. přenesená",J308,0)</f>
        <v>0</v>
      </c>
      <c r="BH308" s="105">
        <f>IF(N308="sníž. přenesená",J308,0)</f>
        <v>0</v>
      </c>
      <c r="BI308" s="105">
        <f>IF(N308="nulová",J308,0)</f>
        <v>0</v>
      </c>
      <c r="BJ308" s="10" t="s">
        <v>78</v>
      </c>
      <c r="BK308" s="105">
        <f>ROUND(I308*H308,2)</f>
        <v>53440</v>
      </c>
      <c r="BL308" s="10" t="s">
        <v>107</v>
      </c>
      <c r="BM308" s="104" t="s">
        <v>777</v>
      </c>
    </row>
    <row r="309" spans="2:65" s="1" customFormat="1" ht="58.5">
      <c r="B309" s="21"/>
      <c r="D309" s="106" t="s">
        <v>109</v>
      </c>
      <c r="F309" s="107" t="s">
        <v>778</v>
      </c>
      <c r="L309" s="21"/>
      <c r="M309" s="108"/>
      <c r="T309" s="42"/>
      <c r="AT309" s="10" t="s">
        <v>109</v>
      </c>
      <c r="AU309" s="10" t="s">
        <v>80</v>
      </c>
    </row>
    <row r="310" spans="2:65" s="1" customFormat="1" ht="21.75" customHeight="1">
      <c r="B310" s="21"/>
      <c r="C310" s="93" t="s">
        <v>779</v>
      </c>
      <c r="D310" s="93" t="s">
        <v>103</v>
      </c>
      <c r="E310" s="94" t="s">
        <v>780</v>
      </c>
      <c r="F310" s="95" t="s">
        <v>781</v>
      </c>
      <c r="G310" s="96" t="s">
        <v>269</v>
      </c>
      <c r="H310" s="97">
        <v>250</v>
      </c>
      <c r="I310" s="98">
        <v>302</v>
      </c>
      <c r="J310" s="98">
        <f>ROUND(I310*H310,2)</f>
        <v>75500</v>
      </c>
      <c r="K310" s="99"/>
      <c r="L310" s="21"/>
      <c r="M310" s="100" t="s">
        <v>1</v>
      </c>
      <c r="N310" s="101" t="s">
        <v>35</v>
      </c>
      <c r="O310" s="102">
        <v>0</v>
      </c>
      <c r="P310" s="102">
        <f>O310*H310</f>
        <v>0</v>
      </c>
      <c r="Q310" s="102">
        <v>0</v>
      </c>
      <c r="R310" s="102">
        <f>Q310*H310</f>
        <v>0</v>
      </c>
      <c r="S310" s="102">
        <v>0</v>
      </c>
      <c r="T310" s="103">
        <f>S310*H310</f>
        <v>0</v>
      </c>
      <c r="AR310" s="104" t="s">
        <v>107</v>
      </c>
      <c r="AT310" s="104" t="s">
        <v>103</v>
      </c>
      <c r="AU310" s="104" t="s">
        <v>80</v>
      </c>
      <c r="AY310" s="10" t="s">
        <v>100</v>
      </c>
      <c r="BE310" s="105">
        <f>IF(N310="základní",J310,0)</f>
        <v>75500</v>
      </c>
      <c r="BF310" s="105">
        <f>IF(N310="snížená",J310,0)</f>
        <v>0</v>
      </c>
      <c r="BG310" s="105">
        <f>IF(N310="zákl. přenesená",J310,0)</f>
        <v>0</v>
      </c>
      <c r="BH310" s="105">
        <f>IF(N310="sníž. přenesená",J310,0)</f>
        <v>0</v>
      </c>
      <c r="BI310" s="105">
        <f>IF(N310="nulová",J310,0)</f>
        <v>0</v>
      </c>
      <c r="BJ310" s="10" t="s">
        <v>78</v>
      </c>
      <c r="BK310" s="105">
        <f>ROUND(I310*H310,2)</f>
        <v>75500</v>
      </c>
      <c r="BL310" s="10" t="s">
        <v>107</v>
      </c>
      <c r="BM310" s="104" t="s">
        <v>782</v>
      </c>
    </row>
    <row r="311" spans="2:65" s="1" customFormat="1" ht="48.75">
      <c r="B311" s="21"/>
      <c r="D311" s="106" t="s">
        <v>109</v>
      </c>
      <c r="F311" s="107" t="s">
        <v>783</v>
      </c>
      <c r="L311" s="21"/>
      <c r="M311" s="108"/>
      <c r="T311" s="42"/>
      <c r="AT311" s="10" t="s">
        <v>109</v>
      </c>
      <c r="AU311" s="10" t="s">
        <v>80</v>
      </c>
    </row>
    <row r="312" spans="2:65" s="1" customFormat="1" ht="16.5" customHeight="1">
      <c r="B312" s="21"/>
      <c r="C312" s="93" t="s">
        <v>784</v>
      </c>
      <c r="D312" s="93" t="s">
        <v>103</v>
      </c>
      <c r="E312" s="94" t="s">
        <v>785</v>
      </c>
      <c r="F312" s="95" t="s">
        <v>786</v>
      </c>
      <c r="G312" s="96" t="s">
        <v>269</v>
      </c>
      <c r="H312" s="97">
        <v>200</v>
      </c>
      <c r="I312" s="98">
        <v>81.8</v>
      </c>
      <c r="J312" s="98">
        <f>ROUND(I312*H312,2)</f>
        <v>16360</v>
      </c>
      <c r="K312" s="99"/>
      <c r="L312" s="21"/>
      <c r="M312" s="100" t="s">
        <v>1</v>
      </c>
      <c r="N312" s="101" t="s">
        <v>35</v>
      </c>
      <c r="O312" s="102">
        <v>0</v>
      </c>
      <c r="P312" s="102">
        <f>O312*H312</f>
        <v>0</v>
      </c>
      <c r="Q312" s="102">
        <v>0</v>
      </c>
      <c r="R312" s="102">
        <f>Q312*H312</f>
        <v>0</v>
      </c>
      <c r="S312" s="102">
        <v>0</v>
      </c>
      <c r="T312" s="103">
        <f>S312*H312</f>
        <v>0</v>
      </c>
      <c r="AR312" s="104" t="s">
        <v>107</v>
      </c>
      <c r="AT312" s="104" t="s">
        <v>103</v>
      </c>
      <c r="AU312" s="104" t="s">
        <v>80</v>
      </c>
      <c r="AY312" s="10" t="s">
        <v>100</v>
      </c>
      <c r="BE312" s="105">
        <f>IF(N312="základní",J312,0)</f>
        <v>16360</v>
      </c>
      <c r="BF312" s="105">
        <f>IF(N312="snížená",J312,0)</f>
        <v>0</v>
      </c>
      <c r="BG312" s="105">
        <f>IF(N312="zákl. přenesená",J312,0)</f>
        <v>0</v>
      </c>
      <c r="BH312" s="105">
        <f>IF(N312="sníž. přenesená",J312,0)</f>
        <v>0</v>
      </c>
      <c r="BI312" s="105">
        <f>IF(N312="nulová",J312,0)</f>
        <v>0</v>
      </c>
      <c r="BJ312" s="10" t="s">
        <v>78</v>
      </c>
      <c r="BK312" s="105">
        <f>ROUND(I312*H312,2)</f>
        <v>16360</v>
      </c>
      <c r="BL312" s="10" t="s">
        <v>107</v>
      </c>
      <c r="BM312" s="104" t="s">
        <v>787</v>
      </c>
    </row>
    <row r="313" spans="2:65" s="1" customFormat="1">
      <c r="B313" s="21"/>
      <c r="D313" s="106" t="s">
        <v>109</v>
      </c>
      <c r="F313" s="107" t="s">
        <v>786</v>
      </c>
      <c r="L313" s="21"/>
      <c r="M313" s="108"/>
      <c r="T313" s="42"/>
      <c r="AT313" s="10" t="s">
        <v>109</v>
      </c>
      <c r="AU313" s="10" t="s">
        <v>80</v>
      </c>
    </row>
    <row r="314" spans="2:65" s="1" customFormat="1" ht="16.5" customHeight="1">
      <c r="B314" s="21"/>
      <c r="C314" s="93" t="s">
        <v>788</v>
      </c>
      <c r="D314" s="93" t="s">
        <v>103</v>
      </c>
      <c r="E314" s="94" t="s">
        <v>789</v>
      </c>
      <c r="F314" s="95" t="s">
        <v>790</v>
      </c>
      <c r="G314" s="96" t="s">
        <v>115</v>
      </c>
      <c r="H314" s="97">
        <v>400</v>
      </c>
      <c r="I314" s="98">
        <v>137</v>
      </c>
      <c r="J314" s="98">
        <f>ROUND(I314*H314,2)</f>
        <v>54800</v>
      </c>
      <c r="K314" s="99"/>
      <c r="L314" s="21"/>
      <c r="M314" s="100" t="s">
        <v>1</v>
      </c>
      <c r="N314" s="101" t="s">
        <v>35</v>
      </c>
      <c r="O314" s="102">
        <v>0</v>
      </c>
      <c r="P314" s="102">
        <f>O314*H314</f>
        <v>0</v>
      </c>
      <c r="Q314" s="102">
        <v>0</v>
      </c>
      <c r="R314" s="102">
        <f>Q314*H314</f>
        <v>0</v>
      </c>
      <c r="S314" s="102">
        <v>0</v>
      </c>
      <c r="T314" s="103">
        <f>S314*H314</f>
        <v>0</v>
      </c>
      <c r="AR314" s="104" t="s">
        <v>107</v>
      </c>
      <c r="AT314" s="104" t="s">
        <v>103</v>
      </c>
      <c r="AU314" s="104" t="s">
        <v>80</v>
      </c>
      <c r="AY314" s="10" t="s">
        <v>100</v>
      </c>
      <c r="BE314" s="105">
        <f>IF(N314="základní",J314,0)</f>
        <v>54800</v>
      </c>
      <c r="BF314" s="105">
        <f>IF(N314="snížená",J314,0)</f>
        <v>0</v>
      </c>
      <c r="BG314" s="105">
        <f>IF(N314="zákl. přenesená",J314,0)</f>
        <v>0</v>
      </c>
      <c r="BH314" s="105">
        <f>IF(N314="sníž. přenesená",J314,0)</f>
        <v>0</v>
      </c>
      <c r="BI314" s="105">
        <f>IF(N314="nulová",J314,0)</f>
        <v>0</v>
      </c>
      <c r="BJ314" s="10" t="s">
        <v>78</v>
      </c>
      <c r="BK314" s="105">
        <f>ROUND(I314*H314,2)</f>
        <v>54800</v>
      </c>
      <c r="BL314" s="10" t="s">
        <v>107</v>
      </c>
      <c r="BM314" s="104" t="s">
        <v>791</v>
      </c>
    </row>
    <row r="315" spans="2:65" s="1" customFormat="1">
      <c r="B315" s="21"/>
      <c r="D315" s="106" t="s">
        <v>109</v>
      </c>
      <c r="F315" s="107" t="s">
        <v>790</v>
      </c>
      <c r="L315" s="21"/>
      <c r="M315" s="108"/>
      <c r="T315" s="42"/>
      <c r="AT315" s="10" t="s">
        <v>109</v>
      </c>
      <c r="AU315" s="10" t="s">
        <v>80</v>
      </c>
    </row>
    <row r="316" spans="2:65" s="1" customFormat="1" ht="16.5" customHeight="1">
      <c r="B316" s="21"/>
      <c r="C316" s="93" t="s">
        <v>792</v>
      </c>
      <c r="D316" s="93" t="s">
        <v>103</v>
      </c>
      <c r="E316" s="94" t="s">
        <v>793</v>
      </c>
      <c r="F316" s="95" t="s">
        <v>794</v>
      </c>
      <c r="G316" s="96" t="s">
        <v>269</v>
      </c>
      <c r="H316" s="97">
        <v>800</v>
      </c>
      <c r="I316" s="98">
        <v>1170</v>
      </c>
      <c r="J316" s="98">
        <f>ROUND(I316*H316,2)</f>
        <v>936000</v>
      </c>
      <c r="K316" s="99"/>
      <c r="L316" s="21"/>
      <c r="M316" s="100" t="s">
        <v>1</v>
      </c>
      <c r="N316" s="101" t="s">
        <v>35</v>
      </c>
      <c r="O316" s="102">
        <v>0</v>
      </c>
      <c r="P316" s="102">
        <f>O316*H316</f>
        <v>0</v>
      </c>
      <c r="Q316" s="102">
        <v>0</v>
      </c>
      <c r="R316" s="102">
        <f>Q316*H316</f>
        <v>0</v>
      </c>
      <c r="S316" s="102">
        <v>0</v>
      </c>
      <c r="T316" s="103">
        <f>S316*H316</f>
        <v>0</v>
      </c>
      <c r="AR316" s="104" t="s">
        <v>107</v>
      </c>
      <c r="AT316" s="104" t="s">
        <v>103</v>
      </c>
      <c r="AU316" s="104" t="s">
        <v>80</v>
      </c>
      <c r="AY316" s="10" t="s">
        <v>100</v>
      </c>
      <c r="BE316" s="105">
        <f>IF(N316="základní",J316,0)</f>
        <v>936000</v>
      </c>
      <c r="BF316" s="105">
        <f>IF(N316="snížená",J316,0)</f>
        <v>0</v>
      </c>
      <c r="BG316" s="105">
        <f>IF(N316="zákl. přenesená",J316,0)</f>
        <v>0</v>
      </c>
      <c r="BH316" s="105">
        <f>IF(N316="sníž. přenesená",J316,0)</f>
        <v>0</v>
      </c>
      <c r="BI316" s="105">
        <f>IF(N316="nulová",J316,0)</f>
        <v>0</v>
      </c>
      <c r="BJ316" s="10" t="s">
        <v>78</v>
      </c>
      <c r="BK316" s="105">
        <f>ROUND(I316*H316,2)</f>
        <v>936000</v>
      </c>
      <c r="BL316" s="10" t="s">
        <v>107</v>
      </c>
      <c r="BM316" s="104" t="s">
        <v>795</v>
      </c>
    </row>
    <row r="317" spans="2:65" s="1" customFormat="1">
      <c r="B317" s="21"/>
      <c r="D317" s="106" t="s">
        <v>109</v>
      </c>
      <c r="F317" s="107" t="s">
        <v>794</v>
      </c>
      <c r="L317" s="21"/>
      <c r="M317" s="108"/>
      <c r="T317" s="42"/>
      <c r="AT317" s="10" t="s">
        <v>109</v>
      </c>
      <c r="AU317" s="10" t="s">
        <v>80</v>
      </c>
    </row>
    <row r="318" spans="2:65" s="1" customFormat="1" ht="16.5" customHeight="1">
      <c r="B318" s="21"/>
      <c r="C318" s="93" t="s">
        <v>796</v>
      </c>
      <c r="D318" s="93" t="s">
        <v>103</v>
      </c>
      <c r="E318" s="94" t="s">
        <v>797</v>
      </c>
      <c r="F318" s="95" t="s">
        <v>798</v>
      </c>
      <c r="G318" s="96" t="s">
        <v>269</v>
      </c>
      <c r="H318" s="97">
        <v>80</v>
      </c>
      <c r="I318" s="98">
        <v>40.9</v>
      </c>
      <c r="J318" s="98">
        <f>ROUND(I318*H318,2)</f>
        <v>3272</v>
      </c>
      <c r="K318" s="99"/>
      <c r="L318" s="21"/>
      <c r="M318" s="100" t="s">
        <v>1</v>
      </c>
      <c r="N318" s="101" t="s">
        <v>35</v>
      </c>
      <c r="O318" s="102">
        <v>0</v>
      </c>
      <c r="P318" s="102">
        <f>O318*H318</f>
        <v>0</v>
      </c>
      <c r="Q318" s="102">
        <v>0</v>
      </c>
      <c r="R318" s="102">
        <f>Q318*H318</f>
        <v>0</v>
      </c>
      <c r="S318" s="102">
        <v>0</v>
      </c>
      <c r="T318" s="103">
        <f>S318*H318</f>
        <v>0</v>
      </c>
      <c r="AR318" s="104" t="s">
        <v>107</v>
      </c>
      <c r="AT318" s="104" t="s">
        <v>103</v>
      </c>
      <c r="AU318" s="104" t="s">
        <v>80</v>
      </c>
      <c r="AY318" s="10" t="s">
        <v>100</v>
      </c>
      <c r="BE318" s="105">
        <f>IF(N318="základní",J318,0)</f>
        <v>3272</v>
      </c>
      <c r="BF318" s="105">
        <f>IF(N318="snížená",J318,0)</f>
        <v>0</v>
      </c>
      <c r="BG318" s="105">
        <f>IF(N318="zákl. přenesená",J318,0)</f>
        <v>0</v>
      </c>
      <c r="BH318" s="105">
        <f>IF(N318="sníž. přenesená",J318,0)</f>
        <v>0</v>
      </c>
      <c r="BI318" s="105">
        <f>IF(N318="nulová",J318,0)</f>
        <v>0</v>
      </c>
      <c r="BJ318" s="10" t="s">
        <v>78</v>
      </c>
      <c r="BK318" s="105">
        <f>ROUND(I318*H318,2)</f>
        <v>3272</v>
      </c>
      <c r="BL318" s="10" t="s">
        <v>107</v>
      </c>
      <c r="BM318" s="104" t="s">
        <v>799</v>
      </c>
    </row>
    <row r="319" spans="2:65" s="1" customFormat="1">
      <c r="B319" s="21"/>
      <c r="D319" s="106" t="s">
        <v>109</v>
      </c>
      <c r="F319" s="107" t="s">
        <v>798</v>
      </c>
      <c r="L319" s="21"/>
      <c r="M319" s="108"/>
      <c r="T319" s="42"/>
      <c r="AT319" s="10" t="s">
        <v>109</v>
      </c>
      <c r="AU319" s="10" t="s">
        <v>80</v>
      </c>
    </row>
    <row r="320" spans="2:65" s="1" customFormat="1" ht="21.75" customHeight="1">
      <c r="B320" s="21"/>
      <c r="C320" s="109" t="s">
        <v>800</v>
      </c>
      <c r="D320" s="109" t="s">
        <v>112</v>
      </c>
      <c r="E320" s="110" t="s">
        <v>801</v>
      </c>
      <c r="F320" s="111" t="s">
        <v>802</v>
      </c>
      <c r="G320" s="112" t="s">
        <v>269</v>
      </c>
      <c r="H320" s="113">
        <v>60</v>
      </c>
      <c r="I320" s="114">
        <v>1370</v>
      </c>
      <c r="J320" s="114">
        <f>ROUND(I320*H320,2)</f>
        <v>82200</v>
      </c>
      <c r="K320" s="115"/>
      <c r="L320" s="116"/>
      <c r="M320" s="117" t="s">
        <v>1</v>
      </c>
      <c r="N320" s="118" t="s">
        <v>35</v>
      </c>
      <c r="O320" s="102">
        <v>0</v>
      </c>
      <c r="P320" s="102">
        <f>O320*H320</f>
        <v>0</v>
      </c>
      <c r="Q320" s="102">
        <v>0</v>
      </c>
      <c r="R320" s="102">
        <f>Q320*H320</f>
        <v>0</v>
      </c>
      <c r="S320" s="102">
        <v>0</v>
      </c>
      <c r="T320" s="103">
        <f>S320*H320</f>
        <v>0</v>
      </c>
      <c r="AR320" s="104" t="s">
        <v>116</v>
      </c>
      <c r="AT320" s="104" t="s">
        <v>112</v>
      </c>
      <c r="AU320" s="104" t="s">
        <v>80</v>
      </c>
      <c r="AY320" s="10" t="s">
        <v>100</v>
      </c>
      <c r="BE320" s="105">
        <f>IF(N320="základní",J320,0)</f>
        <v>82200</v>
      </c>
      <c r="BF320" s="105">
        <f>IF(N320="snížená",J320,0)</f>
        <v>0</v>
      </c>
      <c r="BG320" s="105">
        <f>IF(N320="zákl. přenesená",J320,0)</f>
        <v>0</v>
      </c>
      <c r="BH320" s="105">
        <f>IF(N320="sníž. přenesená",J320,0)</f>
        <v>0</v>
      </c>
      <c r="BI320" s="105">
        <f>IF(N320="nulová",J320,0)</f>
        <v>0</v>
      </c>
      <c r="BJ320" s="10" t="s">
        <v>78</v>
      </c>
      <c r="BK320" s="105">
        <f>ROUND(I320*H320,2)</f>
        <v>82200</v>
      </c>
      <c r="BL320" s="10" t="s">
        <v>107</v>
      </c>
      <c r="BM320" s="104" t="s">
        <v>803</v>
      </c>
    </row>
    <row r="321" spans="2:65" s="1" customFormat="1">
      <c r="B321" s="21"/>
      <c r="D321" s="106" t="s">
        <v>109</v>
      </c>
      <c r="F321" s="107" t="s">
        <v>802</v>
      </c>
      <c r="L321" s="21"/>
      <c r="M321" s="108"/>
      <c r="T321" s="42"/>
      <c r="AT321" s="10" t="s">
        <v>109</v>
      </c>
      <c r="AU321" s="10" t="s">
        <v>80</v>
      </c>
    </row>
    <row r="322" spans="2:65" s="1" customFormat="1" ht="24.2" customHeight="1">
      <c r="B322" s="21"/>
      <c r="C322" s="93" t="s">
        <v>804</v>
      </c>
      <c r="D322" s="93" t="s">
        <v>103</v>
      </c>
      <c r="E322" s="94" t="s">
        <v>805</v>
      </c>
      <c r="F322" s="95" t="s">
        <v>806</v>
      </c>
      <c r="G322" s="96" t="s">
        <v>115</v>
      </c>
      <c r="H322" s="97">
        <v>1000</v>
      </c>
      <c r="I322" s="98">
        <v>47.9</v>
      </c>
      <c r="J322" s="98">
        <f>ROUND(I322*H322,2)</f>
        <v>47900</v>
      </c>
      <c r="K322" s="99"/>
      <c r="L322" s="21"/>
      <c r="M322" s="100" t="s">
        <v>1</v>
      </c>
      <c r="N322" s="101" t="s">
        <v>35</v>
      </c>
      <c r="O322" s="102">
        <v>0</v>
      </c>
      <c r="P322" s="102">
        <f>O322*H322</f>
        <v>0</v>
      </c>
      <c r="Q322" s="102">
        <v>0</v>
      </c>
      <c r="R322" s="102">
        <f>Q322*H322</f>
        <v>0</v>
      </c>
      <c r="S322" s="102">
        <v>0</v>
      </c>
      <c r="T322" s="103">
        <f>S322*H322</f>
        <v>0</v>
      </c>
      <c r="AR322" s="104" t="s">
        <v>107</v>
      </c>
      <c r="AT322" s="104" t="s">
        <v>103</v>
      </c>
      <c r="AU322" s="104" t="s">
        <v>80</v>
      </c>
      <c r="AY322" s="10" t="s">
        <v>100</v>
      </c>
      <c r="BE322" s="105">
        <f>IF(N322="základní",J322,0)</f>
        <v>47900</v>
      </c>
      <c r="BF322" s="105">
        <f>IF(N322="snížená",J322,0)</f>
        <v>0</v>
      </c>
      <c r="BG322" s="105">
        <f>IF(N322="zákl. přenesená",J322,0)</f>
        <v>0</v>
      </c>
      <c r="BH322" s="105">
        <f>IF(N322="sníž. přenesená",J322,0)</f>
        <v>0</v>
      </c>
      <c r="BI322" s="105">
        <f>IF(N322="nulová",J322,0)</f>
        <v>0</v>
      </c>
      <c r="BJ322" s="10" t="s">
        <v>78</v>
      </c>
      <c r="BK322" s="105">
        <f>ROUND(I322*H322,2)</f>
        <v>47900</v>
      </c>
      <c r="BL322" s="10" t="s">
        <v>107</v>
      </c>
      <c r="BM322" s="104" t="s">
        <v>807</v>
      </c>
    </row>
    <row r="323" spans="2:65" s="1" customFormat="1" ht="39">
      <c r="B323" s="21"/>
      <c r="D323" s="106" t="s">
        <v>109</v>
      </c>
      <c r="F323" s="107" t="s">
        <v>808</v>
      </c>
      <c r="L323" s="21"/>
      <c r="M323" s="108"/>
      <c r="T323" s="42"/>
      <c r="AT323" s="10" t="s">
        <v>109</v>
      </c>
      <c r="AU323" s="10" t="s">
        <v>80</v>
      </c>
    </row>
    <row r="324" spans="2:65" s="1" customFormat="1" ht="24.2" customHeight="1">
      <c r="B324" s="21"/>
      <c r="C324" s="109" t="s">
        <v>809</v>
      </c>
      <c r="D324" s="109" t="s">
        <v>112</v>
      </c>
      <c r="E324" s="110" t="s">
        <v>810</v>
      </c>
      <c r="F324" s="111" t="s">
        <v>811</v>
      </c>
      <c r="G324" s="112" t="s">
        <v>269</v>
      </c>
      <c r="H324" s="113">
        <v>1000</v>
      </c>
      <c r="I324" s="114">
        <v>286</v>
      </c>
      <c r="J324" s="114">
        <f>ROUND(I324*H324,2)</f>
        <v>286000</v>
      </c>
      <c r="K324" s="115"/>
      <c r="L324" s="116"/>
      <c r="M324" s="117" t="s">
        <v>1</v>
      </c>
      <c r="N324" s="118" t="s">
        <v>35</v>
      </c>
      <c r="O324" s="102">
        <v>0</v>
      </c>
      <c r="P324" s="102">
        <f>O324*H324</f>
        <v>0</v>
      </c>
      <c r="Q324" s="102">
        <v>0</v>
      </c>
      <c r="R324" s="102">
        <f>Q324*H324</f>
        <v>0</v>
      </c>
      <c r="S324" s="102">
        <v>0</v>
      </c>
      <c r="T324" s="103">
        <f>S324*H324</f>
        <v>0</v>
      </c>
      <c r="AR324" s="104" t="s">
        <v>116</v>
      </c>
      <c r="AT324" s="104" t="s">
        <v>112</v>
      </c>
      <c r="AU324" s="104" t="s">
        <v>80</v>
      </c>
      <c r="AY324" s="10" t="s">
        <v>100</v>
      </c>
      <c r="BE324" s="105">
        <f>IF(N324="základní",J324,0)</f>
        <v>286000</v>
      </c>
      <c r="BF324" s="105">
        <f>IF(N324="snížená",J324,0)</f>
        <v>0</v>
      </c>
      <c r="BG324" s="105">
        <f>IF(N324="zákl. přenesená",J324,0)</f>
        <v>0</v>
      </c>
      <c r="BH324" s="105">
        <f>IF(N324="sníž. přenesená",J324,0)</f>
        <v>0</v>
      </c>
      <c r="BI324" s="105">
        <f>IF(N324="nulová",J324,0)</f>
        <v>0</v>
      </c>
      <c r="BJ324" s="10" t="s">
        <v>78</v>
      </c>
      <c r="BK324" s="105">
        <f>ROUND(I324*H324,2)</f>
        <v>286000</v>
      </c>
      <c r="BL324" s="10" t="s">
        <v>107</v>
      </c>
      <c r="BM324" s="104" t="s">
        <v>812</v>
      </c>
    </row>
    <row r="325" spans="2:65" s="1" customFormat="1" ht="19.5">
      <c r="B325" s="21"/>
      <c r="D325" s="106" t="s">
        <v>109</v>
      </c>
      <c r="F325" s="107" t="s">
        <v>811</v>
      </c>
      <c r="L325" s="21"/>
      <c r="M325" s="108"/>
      <c r="T325" s="42"/>
      <c r="AT325" s="10" t="s">
        <v>109</v>
      </c>
      <c r="AU325" s="10" t="s">
        <v>80</v>
      </c>
    </row>
    <row r="326" spans="2:65" s="1" customFormat="1" ht="24.2" customHeight="1">
      <c r="B326" s="21"/>
      <c r="C326" s="109" t="s">
        <v>813</v>
      </c>
      <c r="D326" s="109" t="s">
        <v>112</v>
      </c>
      <c r="E326" s="110" t="s">
        <v>814</v>
      </c>
      <c r="F326" s="111" t="s">
        <v>815</v>
      </c>
      <c r="G326" s="112" t="s">
        <v>269</v>
      </c>
      <c r="H326" s="113">
        <v>1000</v>
      </c>
      <c r="I326" s="114">
        <v>68</v>
      </c>
      <c r="J326" s="114">
        <f>ROUND(I326*H326,2)</f>
        <v>68000</v>
      </c>
      <c r="K326" s="115"/>
      <c r="L326" s="116"/>
      <c r="M326" s="117" t="s">
        <v>1</v>
      </c>
      <c r="N326" s="118" t="s">
        <v>35</v>
      </c>
      <c r="O326" s="102">
        <v>0</v>
      </c>
      <c r="P326" s="102">
        <f>O326*H326</f>
        <v>0</v>
      </c>
      <c r="Q326" s="102">
        <v>0</v>
      </c>
      <c r="R326" s="102">
        <f>Q326*H326</f>
        <v>0</v>
      </c>
      <c r="S326" s="102">
        <v>0</v>
      </c>
      <c r="T326" s="103">
        <f>S326*H326</f>
        <v>0</v>
      </c>
      <c r="AR326" s="104" t="s">
        <v>116</v>
      </c>
      <c r="AT326" s="104" t="s">
        <v>112</v>
      </c>
      <c r="AU326" s="104" t="s">
        <v>80</v>
      </c>
      <c r="AY326" s="10" t="s">
        <v>100</v>
      </c>
      <c r="BE326" s="105">
        <f>IF(N326="základní",J326,0)</f>
        <v>68000</v>
      </c>
      <c r="BF326" s="105">
        <f>IF(N326="snížená",J326,0)</f>
        <v>0</v>
      </c>
      <c r="BG326" s="105">
        <f>IF(N326="zákl. přenesená",J326,0)</f>
        <v>0</v>
      </c>
      <c r="BH326" s="105">
        <f>IF(N326="sníž. přenesená",J326,0)</f>
        <v>0</v>
      </c>
      <c r="BI326" s="105">
        <f>IF(N326="nulová",J326,0)</f>
        <v>0</v>
      </c>
      <c r="BJ326" s="10" t="s">
        <v>78</v>
      </c>
      <c r="BK326" s="105">
        <f>ROUND(I326*H326,2)</f>
        <v>68000</v>
      </c>
      <c r="BL326" s="10" t="s">
        <v>107</v>
      </c>
      <c r="BM326" s="104" t="s">
        <v>816</v>
      </c>
    </row>
    <row r="327" spans="2:65" s="1" customFormat="1" ht="19.5">
      <c r="B327" s="21"/>
      <c r="D327" s="106" t="s">
        <v>109</v>
      </c>
      <c r="F327" s="107" t="s">
        <v>815</v>
      </c>
      <c r="L327" s="21"/>
      <c r="M327" s="108"/>
      <c r="T327" s="42"/>
      <c r="AT327" s="10" t="s">
        <v>109</v>
      </c>
      <c r="AU327" s="10" t="s">
        <v>80</v>
      </c>
    </row>
    <row r="328" spans="2:65" s="1" customFormat="1" ht="33" customHeight="1">
      <c r="B328" s="21"/>
      <c r="C328" s="109" t="s">
        <v>817</v>
      </c>
      <c r="D328" s="109" t="s">
        <v>112</v>
      </c>
      <c r="E328" s="110" t="s">
        <v>818</v>
      </c>
      <c r="F328" s="111" t="s">
        <v>819</v>
      </c>
      <c r="G328" s="112" t="s">
        <v>115</v>
      </c>
      <c r="H328" s="113">
        <v>500</v>
      </c>
      <c r="I328" s="114">
        <v>17</v>
      </c>
      <c r="J328" s="114">
        <f>ROUND(I328*H328,2)</f>
        <v>8500</v>
      </c>
      <c r="K328" s="115"/>
      <c r="L328" s="116"/>
      <c r="M328" s="117" t="s">
        <v>1</v>
      </c>
      <c r="N328" s="118" t="s">
        <v>35</v>
      </c>
      <c r="O328" s="102">
        <v>0</v>
      </c>
      <c r="P328" s="102">
        <f>O328*H328</f>
        <v>0</v>
      </c>
      <c r="Q328" s="102">
        <v>0</v>
      </c>
      <c r="R328" s="102">
        <f>Q328*H328</f>
        <v>0</v>
      </c>
      <c r="S328" s="102">
        <v>0</v>
      </c>
      <c r="T328" s="103">
        <f>S328*H328</f>
        <v>0</v>
      </c>
      <c r="AR328" s="104" t="s">
        <v>80</v>
      </c>
      <c r="AT328" s="104" t="s">
        <v>112</v>
      </c>
      <c r="AU328" s="104" t="s">
        <v>80</v>
      </c>
      <c r="AY328" s="10" t="s">
        <v>100</v>
      </c>
      <c r="BE328" s="105">
        <f>IF(N328="základní",J328,0)</f>
        <v>8500</v>
      </c>
      <c r="BF328" s="105">
        <f>IF(N328="snížená",J328,0)</f>
        <v>0</v>
      </c>
      <c r="BG328" s="105">
        <f>IF(N328="zákl. přenesená",J328,0)</f>
        <v>0</v>
      </c>
      <c r="BH328" s="105">
        <f>IF(N328="sníž. přenesená",J328,0)</f>
        <v>0</v>
      </c>
      <c r="BI328" s="105">
        <f>IF(N328="nulová",J328,0)</f>
        <v>0</v>
      </c>
      <c r="BJ328" s="10" t="s">
        <v>78</v>
      </c>
      <c r="BK328" s="105">
        <f>ROUND(I328*H328,2)</f>
        <v>8500</v>
      </c>
      <c r="BL328" s="10" t="s">
        <v>78</v>
      </c>
      <c r="BM328" s="104" t="s">
        <v>820</v>
      </c>
    </row>
    <row r="329" spans="2:65" s="1" customFormat="1" ht="19.5">
      <c r="B329" s="21"/>
      <c r="D329" s="106" t="s">
        <v>109</v>
      </c>
      <c r="F329" s="107" t="s">
        <v>819</v>
      </c>
      <c r="L329" s="21"/>
      <c r="M329" s="108"/>
      <c r="T329" s="42"/>
      <c r="AT329" s="10" t="s">
        <v>109</v>
      </c>
      <c r="AU329" s="10" t="s">
        <v>80</v>
      </c>
    </row>
    <row r="330" spans="2:65" s="1" customFormat="1" ht="24.2" customHeight="1">
      <c r="B330" s="21"/>
      <c r="C330" s="109" t="s">
        <v>821</v>
      </c>
      <c r="D330" s="109" t="s">
        <v>112</v>
      </c>
      <c r="E330" s="110" t="s">
        <v>822</v>
      </c>
      <c r="F330" s="111" t="s">
        <v>823</v>
      </c>
      <c r="G330" s="112" t="s">
        <v>115</v>
      </c>
      <c r="H330" s="113">
        <v>2000</v>
      </c>
      <c r="I330" s="114">
        <v>13.9</v>
      </c>
      <c r="J330" s="114">
        <f>ROUND(I330*H330,2)</f>
        <v>27800</v>
      </c>
      <c r="K330" s="115"/>
      <c r="L330" s="116"/>
      <c r="M330" s="117" t="s">
        <v>1</v>
      </c>
      <c r="N330" s="118" t="s">
        <v>35</v>
      </c>
      <c r="O330" s="102">
        <v>0</v>
      </c>
      <c r="P330" s="102">
        <f>O330*H330</f>
        <v>0</v>
      </c>
      <c r="Q330" s="102">
        <v>0</v>
      </c>
      <c r="R330" s="102">
        <f>Q330*H330</f>
        <v>0</v>
      </c>
      <c r="S330" s="102">
        <v>0</v>
      </c>
      <c r="T330" s="103">
        <f>S330*H330</f>
        <v>0</v>
      </c>
      <c r="AR330" s="104" t="s">
        <v>116</v>
      </c>
      <c r="AT330" s="104" t="s">
        <v>112</v>
      </c>
      <c r="AU330" s="104" t="s">
        <v>80</v>
      </c>
      <c r="AY330" s="10" t="s">
        <v>100</v>
      </c>
      <c r="BE330" s="105">
        <f>IF(N330="základní",J330,0)</f>
        <v>27800</v>
      </c>
      <c r="BF330" s="105">
        <f>IF(N330="snížená",J330,0)</f>
        <v>0</v>
      </c>
      <c r="BG330" s="105">
        <f>IF(N330="zákl. přenesená",J330,0)</f>
        <v>0</v>
      </c>
      <c r="BH330" s="105">
        <f>IF(N330="sníž. přenesená",J330,0)</f>
        <v>0</v>
      </c>
      <c r="BI330" s="105">
        <f>IF(N330="nulová",J330,0)</f>
        <v>0</v>
      </c>
      <c r="BJ330" s="10" t="s">
        <v>78</v>
      </c>
      <c r="BK330" s="105">
        <f>ROUND(I330*H330,2)</f>
        <v>27800</v>
      </c>
      <c r="BL330" s="10" t="s">
        <v>107</v>
      </c>
      <c r="BM330" s="104" t="s">
        <v>824</v>
      </c>
    </row>
    <row r="331" spans="2:65" s="1" customFormat="1" ht="19.5">
      <c r="B331" s="21"/>
      <c r="D331" s="106" t="s">
        <v>109</v>
      </c>
      <c r="F331" s="107" t="s">
        <v>823</v>
      </c>
      <c r="L331" s="21"/>
      <c r="M331" s="108"/>
      <c r="T331" s="42"/>
      <c r="AT331" s="10" t="s">
        <v>109</v>
      </c>
      <c r="AU331" s="10" t="s">
        <v>80</v>
      </c>
    </row>
    <row r="332" spans="2:65" s="1" customFormat="1" ht="24.2" customHeight="1">
      <c r="B332" s="21"/>
      <c r="C332" s="109" t="s">
        <v>825</v>
      </c>
      <c r="D332" s="109" t="s">
        <v>112</v>
      </c>
      <c r="E332" s="110" t="s">
        <v>826</v>
      </c>
      <c r="F332" s="111" t="s">
        <v>827</v>
      </c>
      <c r="G332" s="112" t="s">
        <v>115</v>
      </c>
      <c r="H332" s="113">
        <v>400</v>
      </c>
      <c r="I332" s="114">
        <v>34.4</v>
      </c>
      <c r="J332" s="114">
        <f>ROUND(I332*H332,2)</f>
        <v>13760</v>
      </c>
      <c r="K332" s="115"/>
      <c r="L332" s="116"/>
      <c r="M332" s="117" t="s">
        <v>1</v>
      </c>
      <c r="N332" s="118" t="s">
        <v>35</v>
      </c>
      <c r="O332" s="102">
        <v>0</v>
      </c>
      <c r="P332" s="102">
        <f>O332*H332</f>
        <v>0</v>
      </c>
      <c r="Q332" s="102">
        <v>0</v>
      </c>
      <c r="R332" s="102">
        <f>Q332*H332</f>
        <v>0</v>
      </c>
      <c r="S332" s="102">
        <v>0</v>
      </c>
      <c r="T332" s="103">
        <f>S332*H332</f>
        <v>0</v>
      </c>
      <c r="AR332" s="104" t="s">
        <v>116</v>
      </c>
      <c r="AT332" s="104" t="s">
        <v>112</v>
      </c>
      <c r="AU332" s="104" t="s">
        <v>80</v>
      </c>
      <c r="AY332" s="10" t="s">
        <v>100</v>
      </c>
      <c r="BE332" s="105">
        <f>IF(N332="základní",J332,0)</f>
        <v>13760</v>
      </c>
      <c r="BF332" s="105">
        <f>IF(N332="snížená",J332,0)</f>
        <v>0</v>
      </c>
      <c r="BG332" s="105">
        <f>IF(N332="zákl. přenesená",J332,0)</f>
        <v>0</v>
      </c>
      <c r="BH332" s="105">
        <f>IF(N332="sníž. přenesená",J332,0)</f>
        <v>0</v>
      </c>
      <c r="BI332" s="105">
        <f>IF(N332="nulová",J332,0)</f>
        <v>0</v>
      </c>
      <c r="BJ332" s="10" t="s">
        <v>78</v>
      </c>
      <c r="BK332" s="105">
        <f>ROUND(I332*H332,2)</f>
        <v>13760</v>
      </c>
      <c r="BL332" s="10" t="s">
        <v>107</v>
      </c>
      <c r="BM332" s="104" t="s">
        <v>828</v>
      </c>
    </row>
    <row r="333" spans="2:65" s="1" customFormat="1" ht="19.5">
      <c r="B333" s="21"/>
      <c r="D333" s="106" t="s">
        <v>109</v>
      </c>
      <c r="F333" s="107" t="s">
        <v>827</v>
      </c>
      <c r="L333" s="21"/>
      <c r="M333" s="108"/>
      <c r="T333" s="42"/>
      <c r="AT333" s="10" t="s">
        <v>109</v>
      </c>
      <c r="AU333" s="10" t="s">
        <v>80</v>
      </c>
    </row>
    <row r="334" spans="2:65" s="1" customFormat="1" ht="37.9" customHeight="1">
      <c r="B334" s="21"/>
      <c r="C334" s="109" t="s">
        <v>829</v>
      </c>
      <c r="D334" s="109" t="s">
        <v>112</v>
      </c>
      <c r="E334" s="110" t="s">
        <v>830</v>
      </c>
      <c r="F334" s="111" t="s">
        <v>831</v>
      </c>
      <c r="G334" s="112" t="s">
        <v>115</v>
      </c>
      <c r="H334" s="113">
        <v>300</v>
      </c>
      <c r="I334" s="114">
        <v>95.5</v>
      </c>
      <c r="J334" s="114">
        <f>ROUND(I334*H334,2)</f>
        <v>28650</v>
      </c>
      <c r="K334" s="115"/>
      <c r="L334" s="116"/>
      <c r="M334" s="117" t="s">
        <v>1</v>
      </c>
      <c r="N334" s="118" t="s">
        <v>35</v>
      </c>
      <c r="O334" s="102">
        <v>0</v>
      </c>
      <c r="P334" s="102">
        <f>O334*H334</f>
        <v>0</v>
      </c>
      <c r="Q334" s="102">
        <v>0</v>
      </c>
      <c r="R334" s="102">
        <f>Q334*H334</f>
        <v>0</v>
      </c>
      <c r="S334" s="102">
        <v>0</v>
      </c>
      <c r="T334" s="103">
        <f>S334*H334</f>
        <v>0</v>
      </c>
      <c r="AR334" s="104" t="s">
        <v>80</v>
      </c>
      <c r="AT334" s="104" t="s">
        <v>112</v>
      </c>
      <c r="AU334" s="104" t="s">
        <v>80</v>
      </c>
      <c r="AY334" s="10" t="s">
        <v>100</v>
      </c>
      <c r="BE334" s="105">
        <f>IF(N334="základní",J334,0)</f>
        <v>28650</v>
      </c>
      <c r="BF334" s="105">
        <f>IF(N334="snížená",J334,0)</f>
        <v>0</v>
      </c>
      <c r="BG334" s="105">
        <f>IF(N334="zákl. přenesená",J334,0)</f>
        <v>0</v>
      </c>
      <c r="BH334" s="105">
        <f>IF(N334="sníž. přenesená",J334,0)</f>
        <v>0</v>
      </c>
      <c r="BI334" s="105">
        <f>IF(N334="nulová",J334,0)</f>
        <v>0</v>
      </c>
      <c r="BJ334" s="10" t="s">
        <v>78</v>
      </c>
      <c r="BK334" s="105">
        <f>ROUND(I334*H334,2)</f>
        <v>28650</v>
      </c>
      <c r="BL334" s="10" t="s">
        <v>78</v>
      </c>
      <c r="BM334" s="104" t="s">
        <v>832</v>
      </c>
    </row>
    <row r="335" spans="2:65" s="1" customFormat="1" ht="19.5">
      <c r="B335" s="21"/>
      <c r="D335" s="106" t="s">
        <v>109</v>
      </c>
      <c r="F335" s="107" t="s">
        <v>831</v>
      </c>
      <c r="L335" s="21"/>
      <c r="M335" s="108"/>
      <c r="T335" s="42"/>
      <c r="AT335" s="10" t="s">
        <v>109</v>
      </c>
      <c r="AU335" s="10" t="s">
        <v>80</v>
      </c>
    </row>
    <row r="336" spans="2:65" s="1" customFormat="1" ht="24.2" customHeight="1">
      <c r="B336" s="21"/>
      <c r="C336" s="109" t="s">
        <v>833</v>
      </c>
      <c r="D336" s="109" t="s">
        <v>112</v>
      </c>
      <c r="E336" s="110" t="s">
        <v>834</v>
      </c>
      <c r="F336" s="111" t="s">
        <v>835</v>
      </c>
      <c r="G336" s="112" t="s">
        <v>115</v>
      </c>
      <c r="H336" s="113">
        <v>400</v>
      </c>
      <c r="I336" s="114">
        <v>45.6</v>
      </c>
      <c r="J336" s="114">
        <f>ROUND(I336*H336,2)</f>
        <v>18240</v>
      </c>
      <c r="K336" s="115"/>
      <c r="L336" s="116"/>
      <c r="M336" s="117" t="s">
        <v>1</v>
      </c>
      <c r="N336" s="118" t="s">
        <v>35</v>
      </c>
      <c r="O336" s="102">
        <v>0</v>
      </c>
      <c r="P336" s="102">
        <f>O336*H336</f>
        <v>0</v>
      </c>
      <c r="Q336" s="102">
        <v>0</v>
      </c>
      <c r="R336" s="102">
        <f>Q336*H336</f>
        <v>0</v>
      </c>
      <c r="S336" s="102">
        <v>0</v>
      </c>
      <c r="T336" s="103">
        <f>S336*H336</f>
        <v>0</v>
      </c>
      <c r="AR336" s="104" t="s">
        <v>116</v>
      </c>
      <c r="AT336" s="104" t="s">
        <v>112</v>
      </c>
      <c r="AU336" s="104" t="s">
        <v>80</v>
      </c>
      <c r="AY336" s="10" t="s">
        <v>100</v>
      </c>
      <c r="BE336" s="105">
        <f>IF(N336="základní",J336,0)</f>
        <v>18240</v>
      </c>
      <c r="BF336" s="105">
        <f>IF(N336="snížená",J336,0)</f>
        <v>0</v>
      </c>
      <c r="BG336" s="105">
        <f>IF(N336="zákl. přenesená",J336,0)</f>
        <v>0</v>
      </c>
      <c r="BH336" s="105">
        <f>IF(N336="sníž. přenesená",J336,0)</f>
        <v>0</v>
      </c>
      <c r="BI336" s="105">
        <f>IF(N336="nulová",J336,0)</f>
        <v>0</v>
      </c>
      <c r="BJ336" s="10" t="s">
        <v>78</v>
      </c>
      <c r="BK336" s="105">
        <f>ROUND(I336*H336,2)</f>
        <v>18240</v>
      </c>
      <c r="BL336" s="10" t="s">
        <v>107</v>
      </c>
      <c r="BM336" s="104" t="s">
        <v>836</v>
      </c>
    </row>
    <row r="337" spans="2:65" s="1" customFormat="1" ht="19.5">
      <c r="B337" s="21"/>
      <c r="D337" s="106" t="s">
        <v>109</v>
      </c>
      <c r="F337" s="107" t="s">
        <v>835</v>
      </c>
      <c r="L337" s="21"/>
      <c r="M337" s="108"/>
      <c r="T337" s="42"/>
      <c r="AT337" s="10" t="s">
        <v>109</v>
      </c>
      <c r="AU337" s="10" t="s">
        <v>80</v>
      </c>
    </row>
    <row r="338" spans="2:65" s="1" customFormat="1" ht="24.2" customHeight="1">
      <c r="B338" s="21"/>
      <c r="C338" s="93" t="s">
        <v>837</v>
      </c>
      <c r="D338" s="93" t="s">
        <v>103</v>
      </c>
      <c r="E338" s="94" t="s">
        <v>838</v>
      </c>
      <c r="F338" s="95" t="s">
        <v>839</v>
      </c>
      <c r="G338" s="96" t="s">
        <v>115</v>
      </c>
      <c r="H338" s="97">
        <v>1600</v>
      </c>
      <c r="I338" s="98">
        <v>47.8</v>
      </c>
      <c r="J338" s="98">
        <f>ROUND(I338*H338,2)</f>
        <v>76480</v>
      </c>
      <c r="K338" s="99"/>
      <c r="L338" s="21"/>
      <c r="M338" s="100" t="s">
        <v>1</v>
      </c>
      <c r="N338" s="101" t="s">
        <v>35</v>
      </c>
      <c r="O338" s="102">
        <v>0</v>
      </c>
      <c r="P338" s="102">
        <f>O338*H338</f>
        <v>0</v>
      </c>
      <c r="Q338" s="102">
        <v>0</v>
      </c>
      <c r="R338" s="102">
        <f>Q338*H338</f>
        <v>0</v>
      </c>
      <c r="S338" s="102">
        <v>0</v>
      </c>
      <c r="T338" s="103">
        <f>S338*H338</f>
        <v>0</v>
      </c>
      <c r="AR338" s="104" t="s">
        <v>107</v>
      </c>
      <c r="AT338" s="104" t="s">
        <v>103</v>
      </c>
      <c r="AU338" s="104" t="s">
        <v>80</v>
      </c>
      <c r="AY338" s="10" t="s">
        <v>100</v>
      </c>
      <c r="BE338" s="105">
        <f>IF(N338="základní",J338,0)</f>
        <v>76480</v>
      </c>
      <c r="BF338" s="105">
        <f>IF(N338="snížená",J338,0)</f>
        <v>0</v>
      </c>
      <c r="BG338" s="105">
        <f>IF(N338="zákl. přenesená",J338,0)</f>
        <v>0</v>
      </c>
      <c r="BH338" s="105">
        <f>IF(N338="sníž. přenesená",J338,0)</f>
        <v>0</v>
      </c>
      <c r="BI338" s="105">
        <f>IF(N338="nulová",J338,0)</f>
        <v>0</v>
      </c>
      <c r="BJ338" s="10" t="s">
        <v>78</v>
      </c>
      <c r="BK338" s="105">
        <f>ROUND(I338*H338,2)</f>
        <v>76480</v>
      </c>
      <c r="BL338" s="10" t="s">
        <v>107</v>
      </c>
      <c r="BM338" s="104" t="s">
        <v>840</v>
      </c>
    </row>
    <row r="339" spans="2:65" s="1" customFormat="1">
      <c r="B339" s="21"/>
      <c r="D339" s="106" t="s">
        <v>109</v>
      </c>
      <c r="F339" s="107" t="s">
        <v>839</v>
      </c>
      <c r="L339" s="21"/>
      <c r="M339" s="108"/>
      <c r="T339" s="42"/>
      <c r="AT339" s="10" t="s">
        <v>109</v>
      </c>
      <c r="AU339" s="10" t="s">
        <v>80</v>
      </c>
    </row>
    <row r="340" spans="2:65" s="1" customFormat="1" ht="24.2" customHeight="1">
      <c r="B340" s="21"/>
      <c r="C340" s="93" t="s">
        <v>841</v>
      </c>
      <c r="D340" s="93" t="s">
        <v>103</v>
      </c>
      <c r="E340" s="94" t="s">
        <v>842</v>
      </c>
      <c r="F340" s="95" t="s">
        <v>843</v>
      </c>
      <c r="G340" s="96" t="s">
        <v>115</v>
      </c>
      <c r="H340" s="97">
        <v>800</v>
      </c>
      <c r="I340" s="98">
        <v>61.2</v>
      </c>
      <c r="J340" s="98">
        <f>ROUND(I340*H340,2)</f>
        <v>48960</v>
      </c>
      <c r="K340" s="99"/>
      <c r="L340" s="21"/>
      <c r="M340" s="100" t="s">
        <v>1</v>
      </c>
      <c r="N340" s="101" t="s">
        <v>35</v>
      </c>
      <c r="O340" s="102">
        <v>0</v>
      </c>
      <c r="P340" s="102">
        <f>O340*H340</f>
        <v>0</v>
      </c>
      <c r="Q340" s="102">
        <v>0</v>
      </c>
      <c r="R340" s="102">
        <f>Q340*H340</f>
        <v>0</v>
      </c>
      <c r="S340" s="102">
        <v>0</v>
      </c>
      <c r="T340" s="103">
        <f>S340*H340</f>
        <v>0</v>
      </c>
      <c r="AR340" s="104" t="s">
        <v>844</v>
      </c>
      <c r="AT340" s="104" t="s">
        <v>103</v>
      </c>
      <c r="AU340" s="104" t="s">
        <v>80</v>
      </c>
      <c r="AY340" s="10" t="s">
        <v>100</v>
      </c>
      <c r="BE340" s="105">
        <f>IF(N340="základní",J340,0)</f>
        <v>48960</v>
      </c>
      <c r="BF340" s="105">
        <f>IF(N340="snížená",J340,0)</f>
        <v>0</v>
      </c>
      <c r="BG340" s="105">
        <f>IF(N340="zákl. přenesená",J340,0)</f>
        <v>0</v>
      </c>
      <c r="BH340" s="105">
        <f>IF(N340="sníž. přenesená",J340,0)</f>
        <v>0</v>
      </c>
      <c r="BI340" s="105">
        <f>IF(N340="nulová",J340,0)</f>
        <v>0</v>
      </c>
      <c r="BJ340" s="10" t="s">
        <v>78</v>
      </c>
      <c r="BK340" s="105">
        <f>ROUND(I340*H340,2)</f>
        <v>48960</v>
      </c>
      <c r="BL340" s="10" t="s">
        <v>844</v>
      </c>
      <c r="BM340" s="104" t="s">
        <v>845</v>
      </c>
    </row>
    <row r="341" spans="2:65" s="1" customFormat="1">
      <c r="B341" s="21"/>
      <c r="D341" s="106" t="s">
        <v>109</v>
      </c>
      <c r="F341" s="107" t="s">
        <v>843</v>
      </c>
      <c r="L341" s="21"/>
      <c r="M341" s="108"/>
      <c r="T341" s="42"/>
      <c r="AT341" s="10" t="s">
        <v>109</v>
      </c>
      <c r="AU341" s="10" t="s">
        <v>80</v>
      </c>
    </row>
    <row r="342" spans="2:65" s="1" customFormat="1" ht="24.2" customHeight="1">
      <c r="B342" s="21"/>
      <c r="C342" s="93" t="s">
        <v>846</v>
      </c>
      <c r="D342" s="93" t="s">
        <v>103</v>
      </c>
      <c r="E342" s="94" t="s">
        <v>847</v>
      </c>
      <c r="F342" s="95" t="s">
        <v>848</v>
      </c>
      <c r="G342" s="96" t="s">
        <v>115</v>
      </c>
      <c r="H342" s="97">
        <v>200</v>
      </c>
      <c r="I342" s="98">
        <v>75.8</v>
      </c>
      <c r="J342" s="98">
        <f>ROUND(I342*H342,2)</f>
        <v>15160</v>
      </c>
      <c r="K342" s="99"/>
      <c r="L342" s="21"/>
      <c r="M342" s="100" t="s">
        <v>1</v>
      </c>
      <c r="N342" s="101" t="s">
        <v>35</v>
      </c>
      <c r="O342" s="102">
        <v>0</v>
      </c>
      <c r="P342" s="102">
        <f>O342*H342</f>
        <v>0</v>
      </c>
      <c r="Q342" s="102">
        <v>0</v>
      </c>
      <c r="R342" s="102">
        <f>Q342*H342</f>
        <v>0</v>
      </c>
      <c r="S342" s="102">
        <v>0</v>
      </c>
      <c r="T342" s="103">
        <f>S342*H342</f>
        <v>0</v>
      </c>
      <c r="AR342" s="104" t="s">
        <v>78</v>
      </c>
      <c r="AT342" s="104" t="s">
        <v>103</v>
      </c>
      <c r="AU342" s="104" t="s">
        <v>80</v>
      </c>
      <c r="AY342" s="10" t="s">
        <v>100</v>
      </c>
      <c r="BE342" s="105">
        <f>IF(N342="základní",J342,0)</f>
        <v>15160</v>
      </c>
      <c r="BF342" s="105">
        <f>IF(N342="snížená",J342,0)</f>
        <v>0</v>
      </c>
      <c r="BG342" s="105">
        <f>IF(N342="zákl. přenesená",J342,0)</f>
        <v>0</v>
      </c>
      <c r="BH342" s="105">
        <f>IF(N342="sníž. přenesená",J342,0)</f>
        <v>0</v>
      </c>
      <c r="BI342" s="105">
        <f>IF(N342="nulová",J342,0)</f>
        <v>0</v>
      </c>
      <c r="BJ342" s="10" t="s">
        <v>78</v>
      </c>
      <c r="BK342" s="105">
        <f>ROUND(I342*H342,2)</f>
        <v>15160</v>
      </c>
      <c r="BL342" s="10" t="s">
        <v>78</v>
      </c>
      <c r="BM342" s="104" t="s">
        <v>849</v>
      </c>
    </row>
    <row r="343" spans="2:65" s="1" customFormat="1">
      <c r="B343" s="21"/>
      <c r="D343" s="106" t="s">
        <v>109</v>
      </c>
      <c r="F343" s="107" t="s">
        <v>848</v>
      </c>
      <c r="L343" s="21"/>
      <c r="M343" s="108"/>
      <c r="T343" s="42"/>
      <c r="AT343" s="10" t="s">
        <v>109</v>
      </c>
      <c r="AU343" s="10" t="s">
        <v>80</v>
      </c>
    </row>
    <row r="344" spans="2:65" s="1" customFormat="1" ht="24.2" customHeight="1">
      <c r="B344" s="21"/>
      <c r="C344" s="93" t="s">
        <v>850</v>
      </c>
      <c r="D344" s="93" t="s">
        <v>103</v>
      </c>
      <c r="E344" s="94" t="s">
        <v>851</v>
      </c>
      <c r="F344" s="95" t="s">
        <v>852</v>
      </c>
      <c r="G344" s="96" t="s">
        <v>115</v>
      </c>
      <c r="H344" s="97">
        <v>200</v>
      </c>
      <c r="I344" s="98">
        <v>97.2</v>
      </c>
      <c r="J344" s="98">
        <f>ROUND(I344*H344,2)</f>
        <v>19440</v>
      </c>
      <c r="K344" s="99"/>
      <c r="L344" s="21"/>
      <c r="M344" s="100" t="s">
        <v>1</v>
      </c>
      <c r="N344" s="101" t="s">
        <v>35</v>
      </c>
      <c r="O344" s="102">
        <v>0</v>
      </c>
      <c r="P344" s="102">
        <f>O344*H344</f>
        <v>0</v>
      </c>
      <c r="Q344" s="102">
        <v>0</v>
      </c>
      <c r="R344" s="102">
        <f>Q344*H344</f>
        <v>0</v>
      </c>
      <c r="S344" s="102">
        <v>0</v>
      </c>
      <c r="T344" s="103">
        <f>S344*H344</f>
        <v>0</v>
      </c>
      <c r="AR344" s="104" t="s">
        <v>78</v>
      </c>
      <c r="AT344" s="104" t="s">
        <v>103</v>
      </c>
      <c r="AU344" s="104" t="s">
        <v>80</v>
      </c>
      <c r="AY344" s="10" t="s">
        <v>100</v>
      </c>
      <c r="BE344" s="105">
        <f>IF(N344="základní",J344,0)</f>
        <v>19440</v>
      </c>
      <c r="BF344" s="105">
        <f>IF(N344="snížená",J344,0)</f>
        <v>0</v>
      </c>
      <c r="BG344" s="105">
        <f>IF(N344="zákl. přenesená",J344,0)</f>
        <v>0</v>
      </c>
      <c r="BH344" s="105">
        <f>IF(N344="sníž. přenesená",J344,0)</f>
        <v>0</v>
      </c>
      <c r="BI344" s="105">
        <f>IF(N344="nulová",J344,0)</f>
        <v>0</v>
      </c>
      <c r="BJ344" s="10" t="s">
        <v>78</v>
      </c>
      <c r="BK344" s="105">
        <f>ROUND(I344*H344,2)</f>
        <v>19440</v>
      </c>
      <c r="BL344" s="10" t="s">
        <v>78</v>
      </c>
      <c r="BM344" s="104" t="s">
        <v>853</v>
      </c>
    </row>
    <row r="345" spans="2:65" s="1" customFormat="1">
      <c r="B345" s="21"/>
      <c r="D345" s="106" t="s">
        <v>109</v>
      </c>
      <c r="F345" s="107" t="s">
        <v>852</v>
      </c>
      <c r="L345" s="21"/>
      <c r="M345" s="108"/>
      <c r="T345" s="42"/>
      <c r="AT345" s="10" t="s">
        <v>109</v>
      </c>
      <c r="AU345" s="10" t="s">
        <v>80</v>
      </c>
    </row>
    <row r="346" spans="2:65" s="1" customFormat="1" ht="33" customHeight="1">
      <c r="B346" s="21"/>
      <c r="C346" s="109" t="s">
        <v>854</v>
      </c>
      <c r="D346" s="109" t="s">
        <v>112</v>
      </c>
      <c r="E346" s="110" t="s">
        <v>855</v>
      </c>
      <c r="F346" s="111" t="s">
        <v>856</v>
      </c>
      <c r="G346" s="112" t="s">
        <v>115</v>
      </c>
      <c r="H346" s="113">
        <v>1500</v>
      </c>
      <c r="I346" s="114">
        <v>4.2</v>
      </c>
      <c r="J346" s="114">
        <f>ROUND(I346*H346,2)</f>
        <v>6300</v>
      </c>
      <c r="K346" s="115"/>
      <c r="L346" s="116"/>
      <c r="M346" s="117" t="s">
        <v>1</v>
      </c>
      <c r="N346" s="118" t="s">
        <v>35</v>
      </c>
      <c r="O346" s="102">
        <v>0</v>
      </c>
      <c r="P346" s="102">
        <f>O346*H346</f>
        <v>0</v>
      </c>
      <c r="Q346" s="102">
        <v>0</v>
      </c>
      <c r="R346" s="102">
        <f>Q346*H346</f>
        <v>0</v>
      </c>
      <c r="S346" s="102">
        <v>0</v>
      </c>
      <c r="T346" s="103">
        <f>S346*H346</f>
        <v>0</v>
      </c>
      <c r="AR346" s="104" t="s">
        <v>80</v>
      </c>
      <c r="AT346" s="104" t="s">
        <v>112</v>
      </c>
      <c r="AU346" s="104" t="s">
        <v>80</v>
      </c>
      <c r="AY346" s="10" t="s">
        <v>100</v>
      </c>
      <c r="BE346" s="105">
        <f>IF(N346="základní",J346,0)</f>
        <v>6300</v>
      </c>
      <c r="BF346" s="105">
        <f>IF(N346="snížená",J346,0)</f>
        <v>0</v>
      </c>
      <c r="BG346" s="105">
        <f>IF(N346="zákl. přenesená",J346,0)</f>
        <v>0</v>
      </c>
      <c r="BH346" s="105">
        <f>IF(N346="sníž. přenesená",J346,0)</f>
        <v>0</v>
      </c>
      <c r="BI346" s="105">
        <f>IF(N346="nulová",J346,0)</f>
        <v>0</v>
      </c>
      <c r="BJ346" s="10" t="s">
        <v>78</v>
      </c>
      <c r="BK346" s="105">
        <f>ROUND(I346*H346,2)</f>
        <v>6300</v>
      </c>
      <c r="BL346" s="10" t="s">
        <v>78</v>
      </c>
      <c r="BM346" s="104" t="s">
        <v>857</v>
      </c>
    </row>
    <row r="347" spans="2:65" s="1" customFormat="1" ht="19.5">
      <c r="B347" s="21"/>
      <c r="D347" s="106" t="s">
        <v>109</v>
      </c>
      <c r="F347" s="107" t="s">
        <v>856</v>
      </c>
      <c r="L347" s="21"/>
      <c r="M347" s="108"/>
      <c r="T347" s="42"/>
      <c r="AT347" s="10" t="s">
        <v>109</v>
      </c>
      <c r="AU347" s="10" t="s">
        <v>80</v>
      </c>
    </row>
    <row r="348" spans="2:65" s="1" customFormat="1" ht="33" customHeight="1">
      <c r="B348" s="21"/>
      <c r="C348" s="109" t="s">
        <v>858</v>
      </c>
      <c r="D348" s="109" t="s">
        <v>112</v>
      </c>
      <c r="E348" s="110" t="s">
        <v>859</v>
      </c>
      <c r="F348" s="111" t="s">
        <v>860</v>
      </c>
      <c r="G348" s="112" t="s">
        <v>115</v>
      </c>
      <c r="H348" s="113">
        <v>1500</v>
      </c>
      <c r="I348" s="114">
        <v>4.8</v>
      </c>
      <c r="J348" s="114">
        <f>ROUND(I348*H348,2)</f>
        <v>7200</v>
      </c>
      <c r="K348" s="115"/>
      <c r="L348" s="116"/>
      <c r="M348" s="117" t="s">
        <v>1</v>
      </c>
      <c r="N348" s="118" t="s">
        <v>35</v>
      </c>
      <c r="O348" s="102">
        <v>0</v>
      </c>
      <c r="P348" s="102">
        <f>O348*H348</f>
        <v>0</v>
      </c>
      <c r="Q348" s="102">
        <v>0</v>
      </c>
      <c r="R348" s="102">
        <f>Q348*H348</f>
        <v>0</v>
      </c>
      <c r="S348" s="102">
        <v>0</v>
      </c>
      <c r="T348" s="103">
        <f>S348*H348</f>
        <v>0</v>
      </c>
      <c r="AR348" s="104" t="s">
        <v>80</v>
      </c>
      <c r="AT348" s="104" t="s">
        <v>112</v>
      </c>
      <c r="AU348" s="104" t="s">
        <v>80</v>
      </c>
      <c r="AY348" s="10" t="s">
        <v>100</v>
      </c>
      <c r="BE348" s="105">
        <f>IF(N348="základní",J348,0)</f>
        <v>7200</v>
      </c>
      <c r="BF348" s="105">
        <f>IF(N348="snížená",J348,0)</f>
        <v>0</v>
      </c>
      <c r="BG348" s="105">
        <f>IF(N348="zákl. přenesená",J348,0)</f>
        <v>0</v>
      </c>
      <c r="BH348" s="105">
        <f>IF(N348="sníž. přenesená",J348,0)</f>
        <v>0</v>
      </c>
      <c r="BI348" s="105">
        <f>IF(N348="nulová",J348,0)</f>
        <v>0</v>
      </c>
      <c r="BJ348" s="10" t="s">
        <v>78</v>
      </c>
      <c r="BK348" s="105">
        <f>ROUND(I348*H348,2)</f>
        <v>7200</v>
      </c>
      <c r="BL348" s="10" t="s">
        <v>78</v>
      </c>
      <c r="BM348" s="104" t="s">
        <v>861</v>
      </c>
    </row>
    <row r="349" spans="2:65" s="1" customFormat="1" ht="19.5">
      <c r="B349" s="21"/>
      <c r="D349" s="106" t="s">
        <v>109</v>
      </c>
      <c r="F349" s="107" t="s">
        <v>860</v>
      </c>
      <c r="L349" s="21"/>
      <c r="M349" s="108"/>
      <c r="T349" s="42"/>
      <c r="AT349" s="10" t="s">
        <v>109</v>
      </c>
      <c r="AU349" s="10" t="s">
        <v>80</v>
      </c>
    </row>
    <row r="350" spans="2:65" s="1" customFormat="1" ht="16.5" customHeight="1">
      <c r="B350" s="21"/>
      <c r="C350" s="93" t="s">
        <v>862</v>
      </c>
      <c r="D350" s="93" t="s">
        <v>103</v>
      </c>
      <c r="E350" s="94" t="s">
        <v>863</v>
      </c>
      <c r="F350" s="95" t="s">
        <v>864</v>
      </c>
      <c r="G350" s="96" t="s">
        <v>115</v>
      </c>
      <c r="H350" s="97">
        <v>3000</v>
      </c>
      <c r="I350" s="98">
        <v>50.4</v>
      </c>
      <c r="J350" s="98">
        <f>ROUND(I350*H350,2)</f>
        <v>151200</v>
      </c>
      <c r="K350" s="99"/>
      <c r="L350" s="21"/>
      <c r="M350" s="100" t="s">
        <v>1</v>
      </c>
      <c r="N350" s="101" t="s">
        <v>35</v>
      </c>
      <c r="O350" s="102">
        <v>0</v>
      </c>
      <c r="P350" s="102">
        <f>O350*H350</f>
        <v>0</v>
      </c>
      <c r="Q350" s="102">
        <v>0</v>
      </c>
      <c r="R350" s="102">
        <f>Q350*H350</f>
        <v>0</v>
      </c>
      <c r="S350" s="102">
        <v>0</v>
      </c>
      <c r="T350" s="103">
        <f>S350*H350</f>
        <v>0</v>
      </c>
      <c r="AR350" s="104" t="s">
        <v>78</v>
      </c>
      <c r="AT350" s="104" t="s">
        <v>103</v>
      </c>
      <c r="AU350" s="104" t="s">
        <v>80</v>
      </c>
      <c r="AY350" s="10" t="s">
        <v>100</v>
      </c>
      <c r="BE350" s="105">
        <f>IF(N350="základní",J350,0)</f>
        <v>151200</v>
      </c>
      <c r="BF350" s="105">
        <f>IF(N350="snížená",J350,0)</f>
        <v>0</v>
      </c>
      <c r="BG350" s="105">
        <f>IF(N350="zákl. přenesená",J350,0)</f>
        <v>0</v>
      </c>
      <c r="BH350" s="105">
        <f>IF(N350="sníž. přenesená",J350,0)</f>
        <v>0</v>
      </c>
      <c r="BI350" s="105">
        <f>IF(N350="nulová",J350,0)</f>
        <v>0</v>
      </c>
      <c r="BJ350" s="10" t="s">
        <v>78</v>
      </c>
      <c r="BK350" s="105">
        <f>ROUND(I350*H350,2)</f>
        <v>151200</v>
      </c>
      <c r="BL350" s="10" t="s">
        <v>78</v>
      </c>
      <c r="BM350" s="104" t="s">
        <v>865</v>
      </c>
    </row>
    <row r="351" spans="2:65" s="1" customFormat="1">
      <c r="B351" s="21"/>
      <c r="D351" s="106" t="s">
        <v>109</v>
      </c>
      <c r="F351" s="107" t="s">
        <v>864</v>
      </c>
      <c r="L351" s="21"/>
      <c r="M351" s="108"/>
      <c r="T351" s="42"/>
      <c r="AT351" s="10" t="s">
        <v>109</v>
      </c>
      <c r="AU351" s="10" t="s">
        <v>80</v>
      </c>
    </row>
    <row r="352" spans="2:65" s="1" customFormat="1" ht="24.2" customHeight="1">
      <c r="B352" s="21"/>
      <c r="C352" s="109" t="s">
        <v>866</v>
      </c>
      <c r="D352" s="109" t="s">
        <v>112</v>
      </c>
      <c r="E352" s="110" t="s">
        <v>867</v>
      </c>
      <c r="F352" s="111" t="s">
        <v>868</v>
      </c>
      <c r="G352" s="112" t="s">
        <v>115</v>
      </c>
      <c r="H352" s="113">
        <v>4000</v>
      </c>
      <c r="I352" s="114">
        <v>38.4</v>
      </c>
      <c r="J352" s="114">
        <f>ROUND(I352*H352,2)</f>
        <v>153600</v>
      </c>
      <c r="K352" s="115"/>
      <c r="L352" s="116"/>
      <c r="M352" s="117" t="s">
        <v>1</v>
      </c>
      <c r="N352" s="118" t="s">
        <v>35</v>
      </c>
      <c r="O352" s="102">
        <v>0</v>
      </c>
      <c r="P352" s="102">
        <f>O352*H352</f>
        <v>0</v>
      </c>
      <c r="Q352" s="102">
        <v>0</v>
      </c>
      <c r="R352" s="102">
        <f>Q352*H352</f>
        <v>0</v>
      </c>
      <c r="S352" s="102">
        <v>0</v>
      </c>
      <c r="T352" s="103">
        <f>S352*H352</f>
        <v>0</v>
      </c>
      <c r="AR352" s="104" t="s">
        <v>80</v>
      </c>
      <c r="AT352" s="104" t="s">
        <v>112</v>
      </c>
      <c r="AU352" s="104" t="s">
        <v>80</v>
      </c>
      <c r="AY352" s="10" t="s">
        <v>100</v>
      </c>
      <c r="BE352" s="105">
        <f>IF(N352="základní",J352,0)</f>
        <v>153600</v>
      </c>
      <c r="BF352" s="105">
        <f>IF(N352="snížená",J352,0)</f>
        <v>0</v>
      </c>
      <c r="BG352" s="105">
        <f>IF(N352="zákl. přenesená",J352,0)</f>
        <v>0</v>
      </c>
      <c r="BH352" s="105">
        <f>IF(N352="sníž. přenesená",J352,0)</f>
        <v>0</v>
      </c>
      <c r="BI352" s="105">
        <f>IF(N352="nulová",J352,0)</f>
        <v>0</v>
      </c>
      <c r="BJ352" s="10" t="s">
        <v>78</v>
      </c>
      <c r="BK352" s="105">
        <f>ROUND(I352*H352,2)</f>
        <v>153600</v>
      </c>
      <c r="BL352" s="10" t="s">
        <v>78</v>
      </c>
      <c r="BM352" s="104" t="s">
        <v>869</v>
      </c>
    </row>
    <row r="353" spans="2:65" s="1" customFormat="1" ht="19.5">
      <c r="B353" s="21"/>
      <c r="D353" s="106" t="s">
        <v>109</v>
      </c>
      <c r="F353" s="107" t="s">
        <v>868</v>
      </c>
      <c r="L353" s="21"/>
      <c r="M353" s="108"/>
      <c r="T353" s="42"/>
      <c r="AT353" s="10" t="s">
        <v>109</v>
      </c>
      <c r="AU353" s="10" t="s">
        <v>80</v>
      </c>
    </row>
    <row r="354" spans="2:65" s="1" customFormat="1" ht="24.2" customHeight="1">
      <c r="B354" s="21"/>
      <c r="C354" s="109" t="s">
        <v>870</v>
      </c>
      <c r="D354" s="109" t="s">
        <v>112</v>
      </c>
      <c r="E354" s="110" t="s">
        <v>871</v>
      </c>
      <c r="F354" s="111" t="s">
        <v>872</v>
      </c>
      <c r="G354" s="112" t="s">
        <v>115</v>
      </c>
      <c r="H354" s="113">
        <v>2000</v>
      </c>
      <c r="I354" s="114">
        <v>54.3</v>
      </c>
      <c r="J354" s="114">
        <f>ROUND(I354*H354,2)</f>
        <v>108600</v>
      </c>
      <c r="K354" s="115"/>
      <c r="L354" s="116"/>
      <c r="M354" s="117" t="s">
        <v>1</v>
      </c>
      <c r="N354" s="118" t="s">
        <v>35</v>
      </c>
      <c r="O354" s="102">
        <v>0</v>
      </c>
      <c r="P354" s="102">
        <f>O354*H354</f>
        <v>0</v>
      </c>
      <c r="Q354" s="102">
        <v>0</v>
      </c>
      <c r="R354" s="102">
        <f>Q354*H354</f>
        <v>0</v>
      </c>
      <c r="S354" s="102">
        <v>0</v>
      </c>
      <c r="T354" s="103">
        <f>S354*H354</f>
        <v>0</v>
      </c>
      <c r="AR354" s="104" t="s">
        <v>80</v>
      </c>
      <c r="AT354" s="104" t="s">
        <v>112</v>
      </c>
      <c r="AU354" s="104" t="s">
        <v>80</v>
      </c>
      <c r="AY354" s="10" t="s">
        <v>100</v>
      </c>
      <c r="BE354" s="105">
        <f>IF(N354="základní",J354,0)</f>
        <v>108600</v>
      </c>
      <c r="BF354" s="105">
        <f>IF(N354="snížená",J354,0)</f>
        <v>0</v>
      </c>
      <c r="BG354" s="105">
        <f>IF(N354="zákl. přenesená",J354,0)</f>
        <v>0</v>
      </c>
      <c r="BH354" s="105">
        <f>IF(N354="sníž. přenesená",J354,0)</f>
        <v>0</v>
      </c>
      <c r="BI354" s="105">
        <f>IF(N354="nulová",J354,0)</f>
        <v>0</v>
      </c>
      <c r="BJ354" s="10" t="s">
        <v>78</v>
      </c>
      <c r="BK354" s="105">
        <f>ROUND(I354*H354,2)</f>
        <v>108600</v>
      </c>
      <c r="BL354" s="10" t="s">
        <v>78</v>
      </c>
      <c r="BM354" s="104" t="s">
        <v>873</v>
      </c>
    </row>
    <row r="355" spans="2:65" s="1" customFormat="1" ht="19.5">
      <c r="B355" s="21"/>
      <c r="D355" s="106" t="s">
        <v>109</v>
      </c>
      <c r="F355" s="107" t="s">
        <v>872</v>
      </c>
      <c r="L355" s="21"/>
      <c r="M355" s="108"/>
      <c r="T355" s="42"/>
      <c r="AT355" s="10" t="s">
        <v>109</v>
      </c>
      <c r="AU355" s="10" t="s">
        <v>80</v>
      </c>
    </row>
    <row r="356" spans="2:65" s="1" customFormat="1" ht="33" customHeight="1">
      <c r="B356" s="21"/>
      <c r="C356" s="109" t="s">
        <v>874</v>
      </c>
      <c r="D356" s="109" t="s">
        <v>112</v>
      </c>
      <c r="E356" s="110" t="s">
        <v>875</v>
      </c>
      <c r="F356" s="111" t="s">
        <v>876</v>
      </c>
      <c r="G356" s="112" t="s">
        <v>269</v>
      </c>
      <c r="H356" s="113">
        <v>20</v>
      </c>
      <c r="I356" s="114">
        <v>112</v>
      </c>
      <c r="J356" s="114">
        <f>ROUND(I356*H356,2)</f>
        <v>2240</v>
      </c>
      <c r="K356" s="115"/>
      <c r="L356" s="116"/>
      <c r="M356" s="117" t="s">
        <v>1</v>
      </c>
      <c r="N356" s="118" t="s">
        <v>35</v>
      </c>
      <c r="O356" s="102">
        <v>0</v>
      </c>
      <c r="P356" s="102">
        <f>O356*H356</f>
        <v>0</v>
      </c>
      <c r="Q356" s="102">
        <v>0</v>
      </c>
      <c r="R356" s="102">
        <f>Q356*H356</f>
        <v>0</v>
      </c>
      <c r="S356" s="102">
        <v>0</v>
      </c>
      <c r="T356" s="103">
        <f>S356*H356</f>
        <v>0</v>
      </c>
      <c r="AR356" s="104" t="s">
        <v>80</v>
      </c>
      <c r="AT356" s="104" t="s">
        <v>112</v>
      </c>
      <c r="AU356" s="104" t="s">
        <v>80</v>
      </c>
      <c r="AY356" s="10" t="s">
        <v>100</v>
      </c>
      <c r="BE356" s="105">
        <f>IF(N356="základní",J356,0)</f>
        <v>2240</v>
      </c>
      <c r="BF356" s="105">
        <f>IF(N356="snížená",J356,0)</f>
        <v>0</v>
      </c>
      <c r="BG356" s="105">
        <f>IF(N356="zákl. přenesená",J356,0)</f>
        <v>0</v>
      </c>
      <c r="BH356" s="105">
        <f>IF(N356="sníž. přenesená",J356,0)</f>
        <v>0</v>
      </c>
      <c r="BI356" s="105">
        <f>IF(N356="nulová",J356,0)</f>
        <v>0</v>
      </c>
      <c r="BJ356" s="10" t="s">
        <v>78</v>
      </c>
      <c r="BK356" s="105">
        <f>ROUND(I356*H356,2)</f>
        <v>2240</v>
      </c>
      <c r="BL356" s="10" t="s">
        <v>78</v>
      </c>
      <c r="BM356" s="104" t="s">
        <v>877</v>
      </c>
    </row>
    <row r="357" spans="2:65" s="1" customFormat="1" ht="19.5">
      <c r="B357" s="21"/>
      <c r="D357" s="106" t="s">
        <v>109</v>
      </c>
      <c r="F357" s="107" t="s">
        <v>876</v>
      </c>
      <c r="L357" s="21"/>
      <c r="M357" s="108"/>
      <c r="T357" s="42"/>
      <c r="AT357" s="10" t="s">
        <v>109</v>
      </c>
      <c r="AU357" s="10" t="s">
        <v>80</v>
      </c>
    </row>
    <row r="358" spans="2:65" s="1" customFormat="1" ht="33" customHeight="1">
      <c r="B358" s="21"/>
      <c r="C358" s="109" t="s">
        <v>878</v>
      </c>
      <c r="D358" s="109" t="s">
        <v>112</v>
      </c>
      <c r="E358" s="110" t="s">
        <v>879</v>
      </c>
      <c r="F358" s="111" t="s">
        <v>880</v>
      </c>
      <c r="G358" s="112" t="s">
        <v>269</v>
      </c>
      <c r="H358" s="113">
        <v>20</v>
      </c>
      <c r="I358" s="114">
        <v>195</v>
      </c>
      <c r="J358" s="114">
        <f>ROUND(I358*H358,2)</f>
        <v>3900</v>
      </c>
      <c r="K358" s="115"/>
      <c r="L358" s="116"/>
      <c r="M358" s="117" t="s">
        <v>1</v>
      </c>
      <c r="N358" s="118" t="s">
        <v>35</v>
      </c>
      <c r="O358" s="102">
        <v>0</v>
      </c>
      <c r="P358" s="102">
        <f>O358*H358</f>
        <v>0</v>
      </c>
      <c r="Q358" s="102">
        <v>0</v>
      </c>
      <c r="R358" s="102">
        <f>Q358*H358</f>
        <v>0</v>
      </c>
      <c r="S358" s="102">
        <v>0</v>
      </c>
      <c r="T358" s="103">
        <f>S358*H358</f>
        <v>0</v>
      </c>
      <c r="AR358" s="104" t="s">
        <v>80</v>
      </c>
      <c r="AT358" s="104" t="s">
        <v>112</v>
      </c>
      <c r="AU358" s="104" t="s">
        <v>80</v>
      </c>
      <c r="AY358" s="10" t="s">
        <v>100</v>
      </c>
      <c r="BE358" s="105">
        <f>IF(N358="základní",J358,0)</f>
        <v>3900</v>
      </c>
      <c r="BF358" s="105">
        <f>IF(N358="snížená",J358,0)</f>
        <v>0</v>
      </c>
      <c r="BG358" s="105">
        <f>IF(N358="zákl. přenesená",J358,0)</f>
        <v>0</v>
      </c>
      <c r="BH358" s="105">
        <f>IF(N358="sníž. přenesená",J358,0)</f>
        <v>0</v>
      </c>
      <c r="BI358" s="105">
        <f>IF(N358="nulová",J358,0)</f>
        <v>0</v>
      </c>
      <c r="BJ358" s="10" t="s">
        <v>78</v>
      </c>
      <c r="BK358" s="105">
        <f>ROUND(I358*H358,2)</f>
        <v>3900</v>
      </c>
      <c r="BL358" s="10" t="s">
        <v>78</v>
      </c>
      <c r="BM358" s="104" t="s">
        <v>881</v>
      </c>
    </row>
    <row r="359" spans="2:65" s="1" customFormat="1" ht="19.5">
      <c r="B359" s="21"/>
      <c r="D359" s="106" t="s">
        <v>109</v>
      </c>
      <c r="F359" s="107" t="s">
        <v>880</v>
      </c>
      <c r="L359" s="21"/>
      <c r="M359" s="108"/>
      <c r="T359" s="42"/>
      <c r="AT359" s="10" t="s">
        <v>109</v>
      </c>
      <c r="AU359" s="10" t="s">
        <v>80</v>
      </c>
    </row>
    <row r="360" spans="2:65" s="1" customFormat="1" ht="37.9" customHeight="1">
      <c r="B360" s="21"/>
      <c r="C360" s="109" t="s">
        <v>882</v>
      </c>
      <c r="D360" s="109" t="s">
        <v>112</v>
      </c>
      <c r="E360" s="110" t="s">
        <v>883</v>
      </c>
      <c r="F360" s="111" t="s">
        <v>884</v>
      </c>
      <c r="G360" s="112" t="s">
        <v>269</v>
      </c>
      <c r="H360" s="113">
        <v>50</v>
      </c>
      <c r="I360" s="114">
        <v>313</v>
      </c>
      <c r="J360" s="114">
        <f>ROUND(I360*H360,2)</f>
        <v>15650</v>
      </c>
      <c r="K360" s="115"/>
      <c r="L360" s="116"/>
      <c r="M360" s="117" t="s">
        <v>1</v>
      </c>
      <c r="N360" s="118" t="s">
        <v>35</v>
      </c>
      <c r="O360" s="102">
        <v>0</v>
      </c>
      <c r="P360" s="102">
        <f>O360*H360</f>
        <v>0</v>
      </c>
      <c r="Q360" s="102">
        <v>0</v>
      </c>
      <c r="R360" s="102">
        <f>Q360*H360</f>
        <v>0</v>
      </c>
      <c r="S360" s="102">
        <v>0</v>
      </c>
      <c r="T360" s="103">
        <f>S360*H360</f>
        <v>0</v>
      </c>
      <c r="AR360" s="104" t="s">
        <v>80</v>
      </c>
      <c r="AT360" s="104" t="s">
        <v>112</v>
      </c>
      <c r="AU360" s="104" t="s">
        <v>80</v>
      </c>
      <c r="AY360" s="10" t="s">
        <v>100</v>
      </c>
      <c r="BE360" s="105">
        <f>IF(N360="základní",J360,0)</f>
        <v>15650</v>
      </c>
      <c r="BF360" s="105">
        <f>IF(N360="snížená",J360,0)</f>
        <v>0</v>
      </c>
      <c r="BG360" s="105">
        <f>IF(N360="zákl. přenesená",J360,0)</f>
        <v>0</v>
      </c>
      <c r="BH360" s="105">
        <f>IF(N360="sníž. přenesená",J360,0)</f>
        <v>0</v>
      </c>
      <c r="BI360" s="105">
        <f>IF(N360="nulová",J360,0)</f>
        <v>0</v>
      </c>
      <c r="BJ360" s="10" t="s">
        <v>78</v>
      </c>
      <c r="BK360" s="105">
        <f>ROUND(I360*H360,2)</f>
        <v>15650</v>
      </c>
      <c r="BL360" s="10" t="s">
        <v>78</v>
      </c>
      <c r="BM360" s="104" t="s">
        <v>885</v>
      </c>
    </row>
    <row r="361" spans="2:65" s="1" customFormat="1" ht="19.5">
      <c r="B361" s="21"/>
      <c r="D361" s="106" t="s">
        <v>109</v>
      </c>
      <c r="F361" s="107" t="s">
        <v>884</v>
      </c>
      <c r="L361" s="21"/>
      <c r="M361" s="108"/>
      <c r="T361" s="42"/>
      <c r="AT361" s="10" t="s">
        <v>109</v>
      </c>
      <c r="AU361" s="10" t="s">
        <v>80</v>
      </c>
    </row>
    <row r="362" spans="2:65" s="1" customFormat="1" ht="24.2" customHeight="1">
      <c r="B362" s="21"/>
      <c r="C362" s="93" t="s">
        <v>886</v>
      </c>
      <c r="D362" s="93" t="s">
        <v>103</v>
      </c>
      <c r="E362" s="94" t="s">
        <v>887</v>
      </c>
      <c r="F362" s="95" t="s">
        <v>888</v>
      </c>
      <c r="G362" s="96" t="s">
        <v>115</v>
      </c>
      <c r="H362" s="97">
        <v>6000</v>
      </c>
      <c r="I362" s="98">
        <v>60.4</v>
      </c>
      <c r="J362" s="98">
        <f>ROUND(I362*H362,2)</f>
        <v>362400</v>
      </c>
      <c r="K362" s="99"/>
      <c r="L362" s="21"/>
      <c r="M362" s="100" t="s">
        <v>1</v>
      </c>
      <c r="N362" s="101" t="s">
        <v>35</v>
      </c>
      <c r="O362" s="102">
        <v>0</v>
      </c>
      <c r="P362" s="102">
        <f>O362*H362</f>
        <v>0</v>
      </c>
      <c r="Q362" s="102">
        <v>0</v>
      </c>
      <c r="R362" s="102">
        <f>Q362*H362</f>
        <v>0</v>
      </c>
      <c r="S362" s="102">
        <v>0</v>
      </c>
      <c r="T362" s="103">
        <f>S362*H362</f>
        <v>0</v>
      </c>
      <c r="AR362" s="104" t="s">
        <v>78</v>
      </c>
      <c r="AT362" s="104" t="s">
        <v>103</v>
      </c>
      <c r="AU362" s="104" t="s">
        <v>80</v>
      </c>
      <c r="AY362" s="10" t="s">
        <v>100</v>
      </c>
      <c r="BE362" s="105">
        <f>IF(N362="základní",J362,0)</f>
        <v>362400</v>
      </c>
      <c r="BF362" s="105">
        <f>IF(N362="snížená",J362,0)</f>
        <v>0</v>
      </c>
      <c r="BG362" s="105">
        <f>IF(N362="zákl. přenesená",J362,0)</f>
        <v>0</v>
      </c>
      <c r="BH362" s="105">
        <f>IF(N362="sníž. přenesená",J362,0)</f>
        <v>0</v>
      </c>
      <c r="BI362" s="105">
        <f>IF(N362="nulová",J362,0)</f>
        <v>0</v>
      </c>
      <c r="BJ362" s="10" t="s">
        <v>78</v>
      </c>
      <c r="BK362" s="105">
        <f>ROUND(I362*H362,2)</f>
        <v>362400</v>
      </c>
      <c r="BL362" s="10" t="s">
        <v>78</v>
      </c>
      <c r="BM362" s="104" t="s">
        <v>889</v>
      </c>
    </row>
    <row r="363" spans="2:65" s="1" customFormat="1" ht="19.5">
      <c r="B363" s="21"/>
      <c r="D363" s="106" t="s">
        <v>109</v>
      </c>
      <c r="F363" s="107" t="s">
        <v>888</v>
      </c>
      <c r="L363" s="21"/>
      <c r="M363" s="108"/>
      <c r="T363" s="42"/>
      <c r="AT363" s="10" t="s">
        <v>109</v>
      </c>
      <c r="AU363" s="10" t="s">
        <v>80</v>
      </c>
    </row>
    <row r="364" spans="2:65" s="1" customFormat="1" ht="21.75" customHeight="1">
      <c r="B364" s="21"/>
      <c r="C364" s="93" t="s">
        <v>890</v>
      </c>
      <c r="D364" s="93" t="s">
        <v>103</v>
      </c>
      <c r="E364" s="94" t="s">
        <v>891</v>
      </c>
      <c r="F364" s="95" t="s">
        <v>892</v>
      </c>
      <c r="G364" s="96" t="s">
        <v>269</v>
      </c>
      <c r="H364" s="97">
        <v>2</v>
      </c>
      <c r="I364" s="98">
        <v>8520</v>
      </c>
      <c r="J364" s="98">
        <f>ROUND(I364*H364,2)</f>
        <v>17040</v>
      </c>
      <c r="K364" s="99"/>
      <c r="L364" s="21"/>
      <c r="M364" s="100" t="s">
        <v>1</v>
      </c>
      <c r="N364" s="101" t="s">
        <v>35</v>
      </c>
      <c r="O364" s="102">
        <v>0</v>
      </c>
      <c r="P364" s="102">
        <f>O364*H364</f>
        <v>0</v>
      </c>
      <c r="Q364" s="102">
        <v>0</v>
      </c>
      <c r="R364" s="102">
        <f>Q364*H364</f>
        <v>0</v>
      </c>
      <c r="S364" s="102">
        <v>0</v>
      </c>
      <c r="T364" s="103">
        <f>S364*H364</f>
        <v>0</v>
      </c>
      <c r="AR364" s="104" t="s">
        <v>78</v>
      </c>
      <c r="AT364" s="104" t="s">
        <v>103</v>
      </c>
      <c r="AU364" s="104" t="s">
        <v>80</v>
      </c>
      <c r="AY364" s="10" t="s">
        <v>100</v>
      </c>
      <c r="BE364" s="105">
        <f>IF(N364="základní",J364,0)</f>
        <v>17040</v>
      </c>
      <c r="BF364" s="105">
        <f>IF(N364="snížená",J364,0)</f>
        <v>0</v>
      </c>
      <c r="BG364" s="105">
        <f>IF(N364="zákl. přenesená",J364,0)</f>
        <v>0</v>
      </c>
      <c r="BH364" s="105">
        <f>IF(N364="sníž. přenesená",J364,0)</f>
        <v>0</v>
      </c>
      <c r="BI364" s="105">
        <f>IF(N364="nulová",J364,0)</f>
        <v>0</v>
      </c>
      <c r="BJ364" s="10" t="s">
        <v>78</v>
      </c>
      <c r="BK364" s="105">
        <f>ROUND(I364*H364,2)</f>
        <v>17040</v>
      </c>
      <c r="BL364" s="10" t="s">
        <v>78</v>
      </c>
      <c r="BM364" s="104" t="s">
        <v>893</v>
      </c>
    </row>
    <row r="365" spans="2:65" s="1" customFormat="1">
      <c r="B365" s="21"/>
      <c r="D365" s="106" t="s">
        <v>109</v>
      </c>
      <c r="F365" s="107" t="s">
        <v>892</v>
      </c>
      <c r="L365" s="21"/>
      <c r="M365" s="108"/>
      <c r="T365" s="42"/>
      <c r="AT365" s="10" t="s">
        <v>109</v>
      </c>
      <c r="AU365" s="10" t="s">
        <v>80</v>
      </c>
    </row>
    <row r="366" spans="2:65" s="1" customFormat="1" ht="24.2" customHeight="1">
      <c r="B366" s="21"/>
      <c r="C366" s="93" t="s">
        <v>894</v>
      </c>
      <c r="D366" s="93" t="s">
        <v>103</v>
      </c>
      <c r="E366" s="94" t="s">
        <v>895</v>
      </c>
      <c r="F366" s="95" t="s">
        <v>896</v>
      </c>
      <c r="G366" s="96" t="s">
        <v>269</v>
      </c>
      <c r="H366" s="97">
        <v>50</v>
      </c>
      <c r="I366" s="98">
        <v>302</v>
      </c>
      <c r="J366" s="98">
        <f>ROUND(I366*H366,2)</f>
        <v>15100</v>
      </c>
      <c r="K366" s="99"/>
      <c r="L366" s="21"/>
      <c r="M366" s="100" t="s">
        <v>1</v>
      </c>
      <c r="N366" s="101" t="s">
        <v>35</v>
      </c>
      <c r="O366" s="102">
        <v>0</v>
      </c>
      <c r="P366" s="102">
        <f>O366*H366</f>
        <v>0</v>
      </c>
      <c r="Q366" s="102">
        <v>0</v>
      </c>
      <c r="R366" s="102">
        <f>Q366*H366</f>
        <v>0</v>
      </c>
      <c r="S366" s="102">
        <v>0</v>
      </c>
      <c r="T366" s="103">
        <f>S366*H366</f>
        <v>0</v>
      </c>
      <c r="AR366" s="104" t="s">
        <v>78</v>
      </c>
      <c r="AT366" s="104" t="s">
        <v>103</v>
      </c>
      <c r="AU366" s="104" t="s">
        <v>80</v>
      </c>
      <c r="AY366" s="10" t="s">
        <v>100</v>
      </c>
      <c r="BE366" s="105">
        <f>IF(N366="základní",J366,0)</f>
        <v>15100</v>
      </c>
      <c r="BF366" s="105">
        <f>IF(N366="snížená",J366,0)</f>
        <v>0</v>
      </c>
      <c r="BG366" s="105">
        <f>IF(N366="zákl. přenesená",J366,0)</f>
        <v>0</v>
      </c>
      <c r="BH366" s="105">
        <f>IF(N366="sníž. přenesená",J366,0)</f>
        <v>0</v>
      </c>
      <c r="BI366" s="105">
        <f>IF(N366="nulová",J366,0)</f>
        <v>0</v>
      </c>
      <c r="BJ366" s="10" t="s">
        <v>78</v>
      </c>
      <c r="BK366" s="105">
        <f>ROUND(I366*H366,2)</f>
        <v>15100</v>
      </c>
      <c r="BL366" s="10" t="s">
        <v>78</v>
      </c>
      <c r="BM366" s="104" t="s">
        <v>897</v>
      </c>
    </row>
    <row r="367" spans="2:65" s="1" customFormat="1">
      <c r="B367" s="21"/>
      <c r="D367" s="106" t="s">
        <v>109</v>
      </c>
      <c r="F367" s="107" t="s">
        <v>896</v>
      </c>
      <c r="L367" s="21"/>
      <c r="M367" s="108"/>
      <c r="T367" s="42"/>
      <c r="AT367" s="10" t="s">
        <v>109</v>
      </c>
      <c r="AU367" s="10" t="s">
        <v>80</v>
      </c>
    </row>
    <row r="368" spans="2:65" s="1" customFormat="1" ht="24.2" customHeight="1">
      <c r="B368" s="21"/>
      <c r="C368" s="93" t="s">
        <v>898</v>
      </c>
      <c r="D368" s="93" t="s">
        <v>103</v>
      </c>
      <c r="E368" s="94" t="s">
        <v>899</v>
      </c>
      <c r="F368" s="95" t="s">
        <v>900</v>
      </c>
      <c r="G368" s="96" t="s">
        <v>269</v>
      </c>
      <c r="H368" s="97">
        <v>100</v>
      </c>
      <c r="I368" s="98">
        <v>928</v>
      </c>
      <c r="J368" s="98">
        <f>ROUND(I368*H368,2)</f>
        <v>92800</v>
      </c>
      <c r="K368" s="99"/>
      <c r="L368" s="21"/>
      <c r="M368" s="100" t="s">
        <v>1</v>
      </c>
      <c r="N368" s="101" t="s">
        <v>35</v>
      </c>
      <c r="O368" s="102">
        <v>0</v>
      </c>
      <c r="P368" s="102">
        <f>O368*H368</f>
        <v>0</v>
      </c>
      <c r="Q368" s="102">
        <v>0</v>
      </c>
      <c r="R368" s="102">
        <f>Q368*H368</f>
        <v>0</v>
      </c>
      <c r="S368" s="102">
        <v>0</v>
      </c>
      <c r="T368" s="103">
        <f>S368*H368</f>
        <v>0</v>
      </c>
      <c r="AR368" s="104" t="s">
        <v>107</v>
      </c>
      <c r="AT368" s="104" t="s">
        <v>103</v>
      </c>
      <c r="AU368" s="104" t="s">
        <v>80</v>
      </c>
      <c r="AY368" s="10" t="s">
        <v>100</v>
      </c>
      <c r="BE368" s="105">
        <f>IF(N368="základní",J368,0)</f>
        <v>92800</v>
      </c>
      <c r="BF368" s="105">
        <f>IF(N368="snížená",J368,0)</f>
        <v>0</v>
      </c>
      <c r="BG368" s="105">
        <f>IF(N368="zákl. přenesená",J368,0)</f>
        <v>0</v>
      </c>
      <c r="BH368" s="105">
        <f>IF(N368="sníž. přenesená",J368,0)</f>
        <v>0</v>
      </c>
      <c r="BI368" s="105">
        <f>IF(N368="nulová",J368,0)</f>
        <v>0</v>
      </c>
      <c r="BJ368" s="10" t="s">
        <v>78</v>
      </c>
      <c r="BK368" s="105">
        <f>ROUND(I368*H368,2)</f>
        <v>92800</v>
      </c>
      <c r="BL368" s="10" t="s">
        <v>107</v>
      </c>
      <c r="BM368" s="104" t="s">
        <v>901</v>
      </c>
    </row>
    <row r="369" spans="2:65" s="1" customFormat="1" ht="48.75">
      <c r="B369" s="21"/>
      <c r="D369" s="106" t="s">
        <v>109</v>
      </c>
      <c r="F369" s="107" t="s">
        <v>902</v>
      </c>
      <c r="L369" s="21"/>
      <c r="M369" s="108"/>
      <c r="T369" s="42"/>
      <c r="AT369" s="10" t="s">
        <v>109</v>
      </c>
      <c r="AU369" s="10" t="s">
        <v>80</v>
      </c>
    </row>
    <row r="370" spans="2:65" s="1" customFormat="1" ht="24.2" customHeight="1">
      <c r="B370" s="21"/>
      <c r="C370" s="93" t="s">
        <v>903</v>
      </c>
      <c r="D370" s="93" t="s">
        <v>103</v>
      </c>
      <c r="E370" s="94" t="s">
        <v>904</v>
      </c>
      <c r="F370" s="95" t="s">
        <v>905</v>
      </c>
      <c r="G370" s="96" t="s">
        <v>269</v>
      </c>
      <c r="H370" s="97">
        <v>100</v>
      </c>
      <c r="I370" s="98">
        <v>1260</v>
      </c>
      <c r="J370" s="98">
        <f>ROUND(I370*H370,2)</f>
        <v>126000</v>
      </c>
      <c r="K370" s="99"/>
      <c r="L370" s="21"/>
      <c r="M370" s="100" t="s">
        <v>1</v>
      </c>
      <c r="N370" s="101" t="s">
        <v>35</v>
      </c>
      <c r="O370" s="102">
        <v>0</v>
      </c>
      <c r="P370" s="102">
        <f>O370*H370</f>
        <v>0</v>
      </c>
      <c r="Q370" s="102">
        <v>0</v>
      </c>
      <c r="R370" s="102">
        <f>Q370*H370</f>
        <v>0</v>
      </c>
      <c r="S370" s="102">
        <v>0</v>
      </c>
      <c r="T370" s="103">
        <f>S370*H370</f>
        <v>0</v>
      </c>
      <c r="AR370" s="104" t="s">
        <v>844</v>
      </c>
      <c r="AT370" s="104" t="s">
        <v>103</v>
      </c>
      <c r="AU370" s="104" t="s">
        <v>80</v>
      </c>
      <c r="AY370" s="10" t="s">
        <v>100</v>
      </c>
      <c r="BE370" s="105">
        <f>IF(N370="základní",J370,0)</f>
        <v>126000</v>
      </c>
      <c r="BF370" s="105">
        <f>IF(N370="snížená",J370,0)</f>
        <v>0</v>
      </c>
      <c r="BG370" s="105">
        <f>IF(N370="zákl. přenesená",J370,0)</f>
        <v>0</v>
      </c>
      <c r="BH370" s="105">
        <f>IF(N370="sníž. přenesená",J370,0)</f>
        <v>0</v>
      </c>
      <c r="BI370" s="105">
        <f>IF(N370="nulová",J370,0)</f>
        <v>0</v>
      </c>
      <c r="BJ370" s="10" t="s">
        <v>78</v>
      </c>
      <c r="BK370" s="105">
        <f>ROUND(I370*H370,2)</f>
        <v>126000</v>
      </c>
      <c r="BL370" s="10" t="s">
        <v>844</v>
      </c>
      <c r="BM370" s="104" t="s">
        <v>906</v>
      </c>
    </row>
    <row r="371" spans="2:65" s="1" customFormat="1" ht="48.75">
      <c r="B371" s="21"/>
      <c r="D371" s="106" t="s">
        <v>109</v>
      </c>
      <c r="F371" s="107" t="s">
        <v>907</v>
      </c>
      <c r="L371" s="21"/>
      <c r="M371" s="108"/>
      <c r="T371" s="42"/>
      <c r="AT371" s="10" t="s">
        <v>109</v>
      </c>
      <c r="AU371" s="10" t="s">
        <v>80</v>
      </c>
    </row>
    <row r="372" spans="2:65" s="1" customFormat="1" ht="24.2" customHeight="1">
      <c r="B372" s="21"/>
      <c r="C372" s="93" t="s">
        <v>908</v>
      </c>
      <c r="D372" s="93" t="s">
        <v>103</v>
      </c>
      <c r="E372" s="94" t="s">
        <v>909</v>
      </c>
      <c r="F372" s="95" t="s">
        <v>910</v>
      </c>
      <c r="G372" s="96" t="s">
        <v>269</v>
      </c>
      <c r="H372" s="97">
        <v>100</v>
      </c>
      <c r="I372" s="98">
        <v>1570</v>
      </c>
      <c r="J372" s="98">
        <f>ROUND(I372*H372,2)</f>
        <v>157000</v>
      </c>
      <c r="K372" s="99"/>
      <c r="L372" s="21"/>
      <c r="M372" s="100" t="s">
        <v>1</v>
      </c>
      <c r="N372" s="101" t="s">
        <v>35</v>
      </c>
      <c r="O372" s="102">
        <v>0</v>
      </c>
      <c r="P372" s="102">
        <f>O372*H372</f>
        <v>0</v>
      </c>
      <c r="Q372" s="102">
        <v>0</v>
      </c>
      <c r="R372" s="102">
        <f>Q372*H372</f>
        <v>0</v>
      </c>
      <c r="S372" s="102">
        <v>0</v>
      </c>
      <c r="T372" s="103">
        <f>S372*H372</f>
        <v>0</v>
      </c>
      <c r="AR372" s="104" t="s">
        <v>844</v>
      </c>
      <c r="AT372" s="104" t="s">
        <v>103</v>
      </c>
      <c r="AU372" s="104" t="s">
        <v>80</v>
      </c>
      <c r="AY372" s="10" t="s">
        <v>100</v>
      </c>
      <c r="BE372" s="105">
        <f>IF(N372="základní",J372,0)</f>
        <v>157000</v>
      </c>
      <c r="BF372" s="105">
        <f>IF(N372="snížená",J372,0)</f>
        <v>0</v>
      </c>
      <c r="BG372" s="105">
        <f>IF(N372="zákl. přenesená",J372,0)</f>
        <v>0</v>
      </c>
      <c r="BH372" s="105">
        <f>IF(N372="sníž. přenesená",J372,0)</f>
        <v>0</v>
      </c>
      <c r="BI372" s="105">
        <f>IF(N372="nulová",J372,0)</f>
        <v>0</v>
      </c>
      <c r="BJ372" s="10" t="s">
        <v>78</v>
      </c>
      <c r="BK372" s="105">
        <f>ROUND(I372*H372,2)</f>
        <v>157000</v>
      </c>
      <c r="BL372" s="10" t="s">
        <v>844</v>
      </c>
      <c r="BM372" s="104" t="s">
        <v>911</v>
      </c>
    </row>
    <row r="373" spans="2:65" s="1" customFormat="1" ht="48.75">
      <c r="B373" s="21"/>
      <c r="D373" s="106" t="s">
        <v>109</v>
      </c>
      <c r="F373" s="107" t="s">
        <v>912</v>
      </c>
      <c r="L373" s="21"/>
      <c r="M373" s="108"/>
      <c r="T373" s="42"/>
      <c r="AT373" s="10" t="s">
        <v>109</v>
      </c>
      <c r="AU373" s="10" t="s">
        <v>80</v>
      </c>
    </row>
    <row r="374" spans="2:65" s="1" customFormat="1" ht="37.9" customHeight="1">
      <c r="B374" s="21"/>
      <c r="C374" s="93" t="s">
        <v>913</v>
      </c>
      <c r="D374" s="93" t="s">
        <v>103</v>
      </c>
      <c r="E374" s="94" t="s">
        <v>914</v>
      </c>
      <c r="F374" s="95" t="s">
        <v>915</v>
      </c>
      <c r="G374" s="96" t="s">
        <v>269</v>
      </c>
      <c r="H374" s="97">
        <v>20</v>
      </c>
      <c r="I374" s="98">
        <v>476</v>
      </c>
      <c r="J374" s="98">
        <f>ROUND(I374*H374,2)</f>
        <v>9520</v>
      </c>
      <c r="K374" s="99"/>
      <c r="L374" s="21"/>
      <c r="M374" s="100" t="s">
        <v>1</v>
      </c>
      <c r="N374" s="101" t="s">
        <v>35</v>
      </c>
      <c r="O374" s="102">
        <v>0</v>
      </c>
      <c r="P374" s="102">
        <f>O374*H374</f>
        <v>0</v>
      </c>
      <c r="Q374" s="102">
        <v>0</v>
      </c>
      <c r="R374" s="102">
        <f>Q374*H374</f>
        <v>0</v>
      </c>
      <c r="S374" s="102">
        <v>0</v>
      </c>
      <c r="T374" s="103">
        <f>S374*H374</f>
        <v>0</v>
      </c>
      <c r="AR374" s="104" t="s">
        <v>107</v>
      </c>
      <c r="AT374" s="104" t="s">
        <v>103</v>
      </c>
      <c r="AU374" s="104" t="s">
        <v>80</v>
      </c>
      <c r="AY374" s="10" t="s">
        <v>100</v>
      </c>
      <c r="BE374" s="105">
        <f>IF(N374="základní",J374,0)</f>
        <v>9520</v>
      </c>
      <c r="BF374" s="105">
        <f>IF(N374="snížená",J374,0)</f>
        <v>0</v>
      </c>
      <c r="BG374" s="105">
        <f>IF(N374="zákl. přenesená",J374,0)</f>
        <v>0</v>
      </c>
      <c r="BH374" s="105">
        <f>IF(N374="sníž. přenesená",J374,0)</f>
        <v>0</v>
      </c>
      <c r="BI374" s="105">
        <f>IF(N374="nulová",J374,0)</f>
        <v>0</v>
      </c>
      <c r="BJ374" s="10" t="s">
        <v>78</v>
      </c>
      <c r="BK374" s="105">
        <f>ROUND(I374*H374,2)</f>
        <v>9520</v>
      </c>
      <c r="BL374" s="10" t="s">
        <v>107</v>
      </c>
      <c r="BM374" s="104" t="s">
        <v>916</v>
      </c>
    </row>
    <row r="375" spans="2:65" s="1" customFormat="1" ht="58.5">
      <c r="B375" s="21"/>
      <c r="D375" s="106" t="s">
        <v>109</v>
      </c>
      <c r="F375" s="107" t="s">
        <v>917</v>
      </c>
      <c r="L375" s="21"/>
      <c r="M375" s="108"/>
      <c r="T375" s="42"/>
      <c r="AT375" s="10" t="s">
        <v>109</v>
      </c>
      <c r="AU375" s="10" t="s">
        <v>80</v>
      </c>
    </row>
    <row r="376" spans="2:65" s="1" customFormat="1" ht="33" customHeight="1">
      <c r="B376" s="21"/>
      <c r="C376" s="93" t="s">
        <v>918</v>
      </c>
      <c r="D376" s="93" t="s">
        <v>103</v>
      </c>
      <c r="E376" s="94" t="s">
        <v>919</v>
      </c>
      <c r="F376" s="95" t="s">
        <v>920</v>
      </c>
      <c r="G376" s="96" t="s">
        <v>269</v>
      </c>
      <c r="H376" s="97">
        <v>40</v>
      </c>
      <c r="I376" s="98">
        <v>2130</v>
      </c>
      <c r="J376" s="98">
        <f>ROUND(I376*H376,2)</f>
        <v>85200</v>
      </c>
      <c r="K376" s="99"/>
      <c r="L376" s="21"/>
      <c r="M376" s="100" t="s">
        <v>1</v>
      </c>
      <c r="N376" s="101" t="s">
        <v>35</v>
      </c>
      <c r="O376" s="102">
        <v>0</v>
      </c>
      <c r="P376" s="102">
        <f>O376*H376</f>
        <v>0</v>
      </c>
      <c r="Q376" s="102">
        <v>0</v>
      </c>
      <c r="R376" s="102">
        <f>Q376*H376</f>
        <v>0</v>
      </c>
      <c r="S376" s="102">
        <v>0</v>
      </c>
      <c r="T376" s="103">
        <f>S376*H376</f>
        <v>0</v>
      </c>
      <c r="AR376" s="104" t="s">
        <v>107</v>
      </c>
      <c r="AT376" s="104" t="s">
        <v>103</v>
      </c>
      <c r="AU376" s="104" t="s">
        <v>80</v>
      </c>
      <c r="AY376" s="10" t="s">
        <v>100</v>
      </c>
      <c r="BE376" s="105">
        <f>IF(N376="základní",J376,0)</f>
        <v>85200</v>
      </c>
      <c r="BF376" s="105">
        <f>IF(N376="snížená",J376,0)</f>
        <v>0</v>
      </c>
      <c r="BG376" s="105">
        <f>IF(N376="zákl. přenesená",J376,0)</f>
        <v>0</v>
      </c>
      <c r="BH376" s="105">
        <f>IF(N376="sníž. přenesená",J376,0)</f>
        <v>0</v>
      </c>
      <c r="BI376" s="105">
        <f>IF(N376="nulová",J376,0)</f>
        <v>0</v>
      </c>
      <c r="BJ376" s="10" t="s">
        <v>78</v>
      </c>
      <c r="BK376" s="105">
        <f>ROUND(I376*H376,2)</f>
        <v>85200</v>
      </c>
      <c r="BL376" s="10" t="s">
        <v>107</v>
      </c>
      <c r="BM376" s="104" t="s">
        <v>921</v>
      </c>
    </row>
    <row r="377" spans="2:65" s="1" customFormat="1" ht="58.5">
      <c r="B377" s="21"/>
      <c r="D377" s="106" t="s">
        <v>109</v>
      </c>
      <c r="F377" s="107" t="s">
        <v>922</v>
      </c>
      <c r="L377" s="21"/>
      <c r="M377" s="108"/>
      <c r="T377" s="42"/>
      <c r="AT377" s="10" t="s">
        <v>109</v>
      </c>
      <c r="AU377" s="10" t="s">
        <v>80</v>
      </c>
    </row>
    <row r="378" spans="2:65" s="1" customFormat="1" ht="33" customHeight="1">
      <c r="B378" s="21"/>
      <c r="C378" s="93" t="s">
        <v>923</v>
      </c>
      <c r="D378" s="93" t="s">
        <v>103</v>
      </c>
      <c r="E378" s="94" t="s">
        <v>924</v>
      </c>
      <c r="F378" s="95" t="s">
        <v>925</v>
      </c>
      <c r="G378" s="96" t="s">
        <v>269</v>
      </c>
      <c r="H378" s="97">
        <v>60</v>
      </c>
      <c r="I378" s="98">
        <v>2310</v>
      </c>
      <c r="J378" s="98">
        <f>ROUND(I378*H378,2)</f>
        <v>138600</v>
      </c>
      <c r="K378" s="99"/>
      <c r="L378" s="21"/>
      <c r="M378" s="100" t="s">
        <v>1</v>
      </c>
      <c r="N378" s="101" t="s">
        <v>35</v>
      </c>
      <c r="O378" s="102">
        <v>0</v>
      </c>
      <c r="P378" s="102">
        <f>O378*H378</f>
        <v>0</v>
      </c>
      <c r="Q378" s="102">
        <v>0</v>
      </c>
      <c r="R378" s="102">
        <f>Q378*H378</f>
        <v>0</v>
      </c>
      <c r="S378" s="102">
        <v>0</v>
      </c>
      <c r="T378" s="103">
        <f>S378*H378</f>
        <v>0</v>
      </c>
      <c r="AR378" s="104" t="s">
        <v>107</v>
      </c>
      <c r="AT378" s="104" t="s">
        <v>103</v>
      </c>
      <c r="AU378" s="104" t="s">
        <v>80</v>
      </c>
      <c r="AY378" s="10" t="s">
        <v>100</v>
      </c>
      <c r="BE378" s="105">
        <f>IF(N378="základní",J378,0)</f>
        <v>138600</v>
      </c>
      <c r="BF378" s="105">
        <f>IF(N378="snížená",J378,0)</f>
        <v>0</v>
      </c>
      <c r="BG378" s="105">
        <f>IF(N378="zákl. přenesená",J378,0)</f>
        <v>0</v>
      </c>
      <c r="BH378" s="105">
        <f>IF(N378="sníž. přenesená",J378,0)</f>
        <v>0</v>
      </c>
      <c r="BI378" s="105">
        <f>IF(N378="nulová",J378,0)</f>
        <v>0</v>
      </c>
      <c r="BJ378" s="10" t="s">
        <v>78</v>
      </c>
      <c r="BK378" s="105">
        <f>ROUND(I378*H378,2)</f>
        <v>138600</v>
      </c>
      <c r="BL378" s="10" t="s">
        <v>107</v>
      </c>
      <c r="BM378" s="104" t="s">
        <v>926</v>
      </c>
    </row>
    <row r="379" spans="2:65" s="1" customFormat="1" ht="58.5">
      <c r="B379" s="21"/>
      <c r="D379" s="106" t="s">
        <v>109</v>
      </c>
      <c r="F379" s="107" t="s">
        <v>927</v>
      </c>
      <c r="L379" s="21"/>
      <c r="M379" s="108"/>
      <c r="T379" s="42"/>
      <c r="AT379" s="10" t="s">
        <v>109</v>
      </c>
      <c r="AU379" s="10" t="s">
        <v>80</v>
      </c>
    </row>
    <row r="380" spans="2:65" s="1" customFormat="1" ht="33" customHeight="1">
      <c r="B380" s="21"/>
      <c r="C380" s="93" t="s">
        <v>928</v>
      </c>
      <c r="D380" s="93" t="s">
        <v>103</v>
      </c>
      <c r="E380" s="94" t="s">
        <v>929</v>
      </c>
      <c r="F380" s="95" t="s">
        <v>930</v>
      </c>
      <c r="G380" s="96" t="s">
        <v>269</v>
      </c>
      <c r="H380" s="97">
        <v>100</v>
      </c>
      <c r="I380" s="98">
        <v>2880</v>
      </c>
      <c r="J380" s="98">
        <f>ROUND(I380*H380,2)</f>
        <v>288000</v>
      </c>
      <c r="K380" s="99"/>
      <c r="L380" s="21"/>
      <c r="M380" s="100" t="s">
        <v>1</v>
      </c>
      <c r="N380" s="101" t="s">
        <v>35</v>
      </c>
      <c r="O380" s="102">
        <v>0</v>
      </c>
      <c r="P380" s="102">
        <f>O380*H380</f>
        <v>0</v>
      </c>
      <c r="Q380" s="102">
        <v>0</v>
      </c>
      <c r="R380" s="102">
        <f>Q380*H380</f>
        <v>0</v>
      </c>
      <c r="S380" s="102">
        <v>0</v>
      </c>
      <c r="T380" s="103">
        <f>S380*H380</f>
        <v>0</v>
      </c>
      <c r="AR380" s="104" t="s">
        <v>107</v>
      </c>
      <c r="AT380" s="104" t="s">
        <v>103</v>
      </c>
      <c r="AU380" s="104" t="s">
        <v>80</v>
      </c>
      <c r="AY380" s="10" t="s">
        <v>100</v>
      </c>
      <c r="BE380" s="105">
        <f>IF(N380="základní",J380,0)</f>
        <v>288000</v>
      </c>
      <c r="BF380" s="105">
        <f>IF(N380="snížená",J380,0)</f>
        <v>0</v>
      </c>
      <c r="BG380" s="105">
        <f>IF(N380="zákl. přenesená",J380,0)</f>
        <v>0</v>
      </c>
      <c r="BH380" s="105">
        <f>IF(N380="sníž. přenesená",J380,0)</f>
        <v>0</v>
      </c>
      <c r="BI380" s="105">
        <f>IF(N380="nulová",J380,0)</f>
        <v>0</v>
      </c>
      <c r="BJ380" s="10" t="s">
        <v>78</v>
      </c>
      <c r="BK380" s="105">
        <f>ROUND(I380*H380,2)</f>
        <v>288000</v>
      </c>
      <c r="BL380" s="10" t="s">
        <v>107</v>
      </c>
      <c r="BM380" s="104" t="s">
        <v>931</v>
      </c>
    </row>
    <row r="381" spans="2:65" s="1" customFormat="1" ht="58.5">
      <c r="B381" s="21"/>
      <c r="D381" s="106" t="s">
        <v>109</v>
      </c>
      <c r="F381" s="107" t="s">
        <v>932</v>
      </c>
      <c r="L381" s="21"/>
      <c r="M381" s="108"/>
      <c r="T381" s="42"/>
      <c r="AT381" s="10" t="s">
        <v>109</v>
      </c>
      <c r="AU381" s="10" t="s">
        <v>80</v>
      </c>
    </row>
    <row r="382" spans="2:65" s="1" customFormat="1" ht="33" customHeight="1">
      <c r="B382" s="21"/>
      <c r="C382" s="93" t="s">
        <v>933</v>
      </c>
      <c r="D382" s="93" t="s">
        <v>103</v>
      </c>
      <c r="E382" s="94" t="s">
        <v>934</v>
      </c>
      <c r="F382" s="95" t="s">
        <v>935</v>
      </c>
      <c r="G382" s="96" t="s">
        <v>269</v>
      </c>
      <c r="H382" s="97">
        <v>40</v>
      </c>
      <c r="I382" s="98">
        <v>3790</v>
      </c>
      <c r="J382" s="98">
        <f>ROUND(I382*H382,2)</f>
        <v>151600</v>
      </c>
      <c r="K382" s="99"/>
      <c r="L382" s="21"/>
      <c r="M382" s="100" t="s">
        <v>1</v>
      </c>
      <c r="N382" s="101" t="s">
        <v>35</v>
      </c>
      <c r="O382" s="102">
        <v>0</v>
      </c>
      <c r="P382" s="102">
        <f>O382*H382</f>
        <v>0</v>
      </c>
      <c r="Q382" s="102">
        <v>0</v>
      </c>
      <c r="R382" s="102">
        <f>Q382*H382</f>
        <v>0</v>
      </c>
      <c r="S382" s="102">
        <v>0</v>
      </c>
      <c r="T382" s="103">
        <f>S382*H382</f>
        <v>0</v>
      </c>
      <c r="AR382" s="104" t="s">
        <v>107</v>
      </c>
      <c r="AT382" s="104" t="s">
        <v>103</v>
      </c>
      <c r="AU382" s="104" t="s">
        <v>80</v>
      </c>
      <c r="AY382" s="10" t="s">
        <v>100</v>
      </c>
      <c r="BE382" s="105">
        <f>IF(N382="základní",J382,0)</f>
        <v>151600</v>
      </c>
      <c r="BF382" s="105">
        <f>IF(N382="snížená",J382,0)</f>
        <v>0</v>
      </c>
      <c r="BG382" s="105">
        <f>IF(N382="zákl. přenesená",J382,0)</f>
        <v>0</v>
      </c>
      <c r="BH382" s="105">
        <f>IF(N382="sníž. přenesená",J382,0)</f>
        <v>0</v>
      </c>
      <c r="BI382" s="105">
        <f>IF(N382="nulová",J382,0)</f>
        <v>0</v>
      </c>
      <c r="BJ382" s="10" t="s">
        <v>78</v>
      </c>
      <c r="BK382" s="105">
        <f>ROUND(I382*H382,2)</f>
        <v>151600</v>
      </c>
      <c r="BL382" s="10" t="s">
        <v>107</v>
      </c>
      <c r="BM382" s="104" t="s">
        <v>936</v>
      </c>
    </row>
    <row r="383" spans="2:65" s="1" customFormat="1" ht="58.5">
      <c r="B383" s="21"/>
      <c r="D383" s="106" t="s">
        <v>109</v>
      </c>
      <c r="F383" s="107" t="s">
        <v>937</v>
      </c>
      <c r="L383" s="21"/>
      <c r="M383" s="108"/>
      <c r="T383" s="42"/>
      <c r="AT383" s="10" t="s">
        <v>109</v>
      </c>
      <c r="AU383" s="10" t="s">
        <v>80</v>
      </c>
    </row>
    <row r="384" spans="2:65" s="1" customFormat="1" ht="33" customHeight="1">
      <c r="B384" s="21"/>
      <c r="C384" s="93" t="s">
        <v>938</v>
      </c>
      <c r="D384" s="93" t="s">
        <v>103</v>
      </c>
      <c r="E384" s="94" t="s">
        <v>939</v>
      </c>
      <c r="F384" s="95" t="s">
        <v>940</v>
      </c>
      <c r="G384" s="96" t="s">
        <v>269</v>
      </c>
      <c r="H384" s="97">
        <v>20</v>
      </c>
      <c r="I384" s="98">
        <v>4590</v>
      </c>
      <c r="J384" s="98">
        <f>ROUND(I384*H384,2)</f>
        <v>91800</v>
      </c>
      <c r="K384" s="99"/>
      <c r="L384" s="21"/>
      <c r="M384" s="100" t="s">
        <v>1</v>
      </c>
      <c r="N384" s="101" t="s">
        <v>35</v>
      </c>
      <c r="O384" s="102">
        <v>0</v>
      </c>
      <c r="P384" s="102">
        <f>O384*H384</f>
        <v>0</v>
      </c>
      <c r="Q384" s="102">
        <v>0</v>
      </c>
      <c r="R384" s="102">
        <f>Q384*H384</f>
        <v>0</v>
      </c>
      <c r="S384" s="102">
        <v>0</v>
      </c>
      <c r="T384" s="103">
        <f>S384*H384</f>
        <v>0</v>
      </c>
      <c r="AR384" s="104" t="s">
        <v>107</v>
      </c>
      <c r="AT384" s="104" t="s">
        <v>103</v>
      </c>
      <c r="AU384" s="104" t="s">
        <v>80</v>
      </c>
      <c r="AY384" s="10" t="s">
        <v>100</v>
      </c>
      <c r="BE384" s="105">
        <f>IF(N384="základní",J384,0)</f>
        <v>91800</v>
      </c>
      <c r="BF384" s="105">
        <f>IF(N384="snížená",J384,0)</f>
        <v>0</v>
      </c>
      <c r="BG384" s="105">
        <f>IF(N384="zákl. přenesená",J384,0)</f>
        <v>0</v>
      </c>
      <c r="BH384" s="105">
        <f>IF(N384="sníž. přenesená",J384,0)</f>
        <v>0</v>
      </c>
      <c r="BI384" s="105">
        <f>IF(N384="nulová",J384,0)</f>
        <v>0</v>
      </c>
      <c r="BJ384" s="10" t="s">
        <v>78</v>
      </c>
      <c r="BK384" s="105">
        <f>ROUND(I384*H384,2)</f>
        <v>91800</v>
      </c>
      <c r="BL384" s="10" t="s">
        <v>107</v>
      </c>
      <c r="BM384" s="104" t="s">
        <v>941</v>
      </c>
    </row>
    <row r="385" spans="2:65" s="1" customFormat="1" ht="58.5">
      <c r="B385" s="21"/>
      <c r="D385" s="106" t="s">
        <v>109</v>
      </c>
      <c r="F385" s="107" t="s">
        <v>942</v>
      </c>
      <c r="L385" s="21"/>
      <c r="M385" s="108"/>
      <c r="T385" s="42"/>
      <c r="AT385" s="10" t="s">
        <v>109</v>
      </c>
      <c r="AU385" s="10" t="s">
        <v>80</v>
      </c>
    </row>
    <row r="386" spans="2:65" s="1" customFormat="1" ht="33" customHeight="1">
      <c r="B386" s="21"/>
      <c r="C386" s="93" t="s">
        <v>943</v>
      </c>
      <c r="D386" s="93" t="s">
        <v>103</v>
      </c>
      <c r="E386" s="94" t="s">
        <v>944</v>
      </c>
      <c r="F386" s="95" t="s">
        <v>945</v>
      </c>
      <c r="G386" s="96" t="s">
        <v>269</v>
      </c>
      <c r="H386" s="97">
        <v>20</v>
      </c>
      <c r="I386" s="98">
        <v>6130</v>
      </c>
      <c r="J386" s="98">
        <f>ROUND(I386*H386,2)</f>
        <v>122600</v>
      </c>
      <c r="K386" s="99"/>
      <c r="L386" s="21"/>
      <c r="M386" s="100" t="s">
        <v>1</v>
      </c>
      <c r="N386" s="101" t="s">
        <v>35</v>
      </c>
      <c r="O386" s="102">
        <v>0</v>
      </c>
      <c r="P386" s="102">
        <f>O386*H386</f>
        <v>0</v>
      </c>
      <c r="Q386" s="102">
        <v>0</v>
      </c>
      <c r="R386" s="102">
        <f>Q386*H386</f>
        <v>0</v>
      </c>
      <c r="S386" s="102">
        <v>0</v>
      </c>
      <c r="T386" s="103">
        <f>S386*H386</f>
        <v>0</v>
      </c>
      <c r="AR386" s="104" t="s">
        <v>107</v>
      </c>
      <c r="AT386" s="104" t="s">
        <v>103</v>
      </c>
      <c r="AU386" s="104" t="s">
        <v>80</v>
      </c>
      <c r="AY386" s="10" t="s">
        <v>100</v>
      </c>
      <c r="BE386" s="105">
        <f>IF(N386="základní",J386,0)</f>
        <v>122600</v>
      </c>
      <c r="BF386" s="105">
        <f>IF(N386="snížená",J386,0)</f>
        <v>0</v>
      </c>
      <c r="BG386" s="105">
        <f>IF(N386="zákl. přenesená",J386,0)</f>
        <v>0</v>
      </c>
      <c r="BH386" s="105">
        <f>IF(N386="sníž. přenesená",J386,0)</f>
        <v>0</v>
      </c>
      <c r="BI386" s="105">
        <f>IF(N386="nulová",J386,0)</f>
        <v>0</v>
      </c>
      <c r="BJ386" s="10" t="s">
        <v>78</v>
      </c>
      <c r="BK386" s="105">
        <f>ROUND(I386*H386,2)</f>
        <v>122600</v>
      </c>
      <c r="BL386" s="10" t="s">
        <v>107</v>
      </c>
      <c r="BM386" s="104" t="s">
        <v>946</v>
      </c>
    </row>
    <row r="387" spans="2:65" s="1" customFormat="1" ht="58.5">
      <c r="B387" s="21"/>
      <c r="D387" s="106" t="s">
        <v>109</v>
      </c>
      <c r="F387" s="107" t="s">
        <v>947</v>
      </c>
      <c r="L387" s="21"/>
      <c r="M387" s="108"/>
      <c r="T387" s="42"/>
      <c r="AT387" s="10" t="s">
        <v>109</v>
      </c>
      <c r="AU387" s="10" t="s">
        <v>80</v>
      </c>
    </row>
    <row r="388" spans="2:65" s="1" customFormat="1" ht="33" customHeight="1">
      <c r="B388" s="21"/>
      <c r="C388" s="93" t="s">
        <v>948</v>
      </c>
      <c r="D388" s="93" t="s">
        <v>103</v>
      </c>
      <c r="E388" s="94" t="s">
        <v>949</v>
      </c>
      <c r="F388" s="95" t="s">
        <v>950</v>
      </c>
      <c r="G388" s="96" t="s">
        <v>269</v>
      </c>
      <c r="H388" s="97">
        <v>32</v>
      </c>
      <c r="I388" s="98">
        <v>7270</v>
      </c>
      <c r="J388" s="98">
        <f>ROUND(I388*H388,2)</f>
        <v>232640</v>
      </c>
      <c r="K388" s="99"/>
      <c r="L388" s="21"/>
      <c r="M388" s="100" t="s">
        <v>1</v>
      </c>
      <c r="N388" s="101" t="s">
        <v>35</v>
      </c>
      <c r="O388" s="102">
        <v>0</v>
      </c>
      <c r="P388" s="102">
        <f>O388*H388</f>
        <v>0</v>
      </c>
      <c r="Q388" s="102">
        <v>0</v>
      </c>
      <c r="R388" s="102">
        <f>Q388*H388</f>
        <v>0</v>
      </c>
      <c r="S388" s="102">
        <v>0</v>
      </c>
      <c r="T388" s="103">
        <f>S388*H388</f>
        <v>0</v>
      </c>
      <c r="AR388" s="104" t="s">
        <v>107</v>
      </c>
      <c r="AT388" s="104" t="s">
        <v>103</v>
      </c>
      <c r="AU388" s="104" t="s">
        <v>80</v>
      </c>
      <c r="AY388" s="10" t="s">
        <v>100</v>
      </c>
      <c r="BE388" s="105">
        <f>IF(N388="základní",J388,0)</f>
        <v>232640</v>
      </c>
      <c r="BF388" s="105">
        <f>IF(N388="snížená",J388,0)</f>
        <v>0</v>
      </c>
      <c r="BG388" s="105">
        <f>IF(N388="zákl. přenesená",J388,0)</f>
        <v>0</v>
      </c>
      <c r="BH388" s="105">
        <f>IF(N388="sníž. přenesená",J388,0)</f>
        <v>0</v>
      </c>
      <c r="BI388" s="105">
        <f>IF(N388="nulová",J388,0)</f>
        <v>0</v>
      </c>
      <c r="BJ388" s="10" t="s">
        <v>78</v>
      </c>
      <c r="BK388" s="105">
        <f>ROUND(I388*H388,2)</f>
        <v>232640</v>
      </c>
      <c r="BL388" s="10" t="s">
        <v>107</v>
      </c>
      <c r="BM388" s="104" t="s">
        <v>951</v>
      </c>
    </row>
    <row r="389" spans="2:65" s="1" customFormat="1" ht="58.5">
      <c r="B389" s="21"/>
      <c r="D389" s="106" t="s">
        <v>109</v>
      </c>
      <c r="F389" s="107" t="s">
        <v>952</v>
      </c>
      <c r="L389" s="21"/>
      <c r="M389" s="108"/>
      <c r="T389" s="42"/>
      <c r="AT389" s="10" t="s">
        <v>109</v>
      </c>
      <c r="AU389" s="10" t="s">
        <v>80</v>
      </c>
    </row>
    <row r="390" spans="2:65" s="1" customFormat="1" ht="33" customHeight="1">
      <c r="B390" s="21"/>
      <c r="C390" s="93" t="s">
        <v>953</v>
      </c>
      <c r="D390" s="93" t="s">
        <v>103</v>
      </c>
      <c r="E390" s="94" t="s">
        <v>954</v>
      </c>
      <c r="F390" s="95" t="s">
        <v>955</v>
      </c>
      <c r="G390" s="96" t="s">
        <v>269</v>
      </c>
      <c r="H390" s="97">
        <v>12</v>
      </c>
      <c r="I390" s="98">
        <v>10600</v>
      </c>
      <c r="J390" s="98">
        <f>ROUND(I390*H390,2)</f>
        <v>127200</v>
      </c>
      <c r="K390" s="99"/>
      <c r="L390" s="21"/>
      <c r="M390" s="100" t="s">
        <v>1</v>
      </c>
      <c r="N390" s="101" t="s">
        <v>35</v>
      </c>
      <c r="O390" s="102">
        <v>0</v>
      </c>
      <c r="P390" s="102">
        <f>O390*H390</f>
        <v>0</v>
      </c>
      <c r="Q390" s="102">
        <v>0</v>
      </c>
      <c r="R390" s="102">
        <f>Q390*H390</f>
        <v>0</v>
      </c>
      <c r="S390" s="102">
        <v>0</v>
      </c>
      <c r="T390" s="103">
        <f>S390*H390</f>
        <v>0</v>
      </c>
      <c r="AR390" s="104" t="s">
        <v>107</v>
      </c>
      <c r="AT390" s="104" t="s">
        <v>103</v>
      </c>
      <c r="AU390" s="104" t="s">
        <v>80</v>
      </c>
      <c r="AY390" s="10" t="s">
        <v>100</v>
      </c>
      <c r="BE390" s="105">
        <f>IF(N390="základní",J390,0)</f>
        <v>127200</v>
      </c>
      <c r="BF390" s="105">
        <f>IF(N390="snížená",J390,0)</f>
        <v>0</v>
      </c>
      <c r="BG390" s="105">
        <f>IF(N390="zákl. přenesená",J390,0)</f>
        <v>0</v>
      </c>
      <c r="BH390" s="105">
        <f>IF(N390="sníž. přenesená",J390,0)</f>
        <v>0</v>
      </c>
      <c r="BI390" s="105">
        <f>IF(N390="nulová",J390,0)</f>
        <v>0</v>
      </c>
      <c r="BJ390" s="10" t="s">
        <v>78</v>
      </c>
      <c r="BK390" s="105">
        <f>ROUND(I390*H390,2)</f>
        <v>127200</v>
      </c>
      <c r="BL390" s="10" t="s">
        <v>107</v>
      </c>
      <c r="BM390" s="104" t="s">
        <v>956</v>
      </c>
    </row>
    <row r="391" spans="2:65" s="1" customFormat="1" ht="58.5">
      <c r="B391" s="21"/>
      <c r="D391" s="106" t="s">
        <v>109</v>
      </c>
      <c r="F391" s="107" t="s">
        <v>957</v>
      </c>
      <c r="L391" s="21"/>
      <c r="M391" s="108"/>
      <c r="T391" s="42"/>
      <c r="AT391" s="10" t="s">
        <v>109</v>
      </c>
      <c r="AU391" s="10" t="s">
        <v>80</v>
      </c>
    </row>
    <row r="392" spans="2:65" s="1" customFormat="1" ht="16.5" customHeight="1">
      <c r="B392" s="21"/>
      <c r="C392" s="93" t="s">
        <v>958</v>
      </c>
      <c r="D392" s="93" t="s">
        <v>103</v>
      </c>
      <c r="E392" s="94" t="s">
        <v>959</v>
      </c>
      <c r="F392" s="95" t="s">
        <v>960</v>
      </c>
      <c r="G392" s="96" t="s">
        <v>269</v>
      </c>
      <c r="H392" s="97">
        <v>25</v>
      </c>
      <c r="I392" s="98">
        <v>510</v>
      </c>
      <c r="J392" s="98">
        <f>ROUND(I392*H392,2)</f>
        <v>12750</v>
      </c>
      <c r="K392" s="99"/>
      <c r="L392" s="21"/>
      <c r="M392" s="100" t="s">
        <v>1</v>
      </c>
      <c r="N392" s="101" t="s">
        <v>35</v>
      </c>
      <c r="O392" s="102">
        <v>0</v>
      </c>
      <c r="P392" s="102">
        <f>O392*H392</f>
        <v>0</v>
      </c>
      <c r="Q392" s="102">
        <v>0</v>
      </c>
      <c r="R392" s="102">
        <f>Q392*H392</f>
        <v>0</v>
      </c>
      <c r="S392" s="102">
        <v>0</v>
      </c>
      <c r="T392" s="103">
        <f>S392*H392</f>
        <v>0</v>
      </c>
      <c r="AR392" s="104" t="s">
        <v>107</v>
      </c>
      <c r="AT392" s="104" t="s">
        <v>103</v>
      </c>
      <c r="AU392" s="104" t="s">
        <v>80</v>
      </c>
      <c r="AY392" s="10" t="s">
        <v>100</v>
      </c>
      <c r="BE392" s="105">
        <f>IF(N392="základní",J392,0)</f>
        <v>12750</v>
      </c>
      <c r="BF392" s="105">
        <f>IF(N392="snížená",J392,0)</f>
        <v>0</v>
      </c>
      <c r="BG392" s="105">
        <f>IF(N392="zákl. přenesená",J392,0)</f>
        <v>0</v>
      </c>
      <c r="BH392" s="105">
        <f>IF(N392="sníž. přenesená",J392,0)</f>
        <v>0</v>
      </c>
      <c r="BI392" s="105">
        <f>IF(N392="nulová",J392,0)</f>
        <v>0</v>
      </c>
      <c r="BJ392" s="10" t="s">
        <v>78</v>
      </c>
      <c r="BK392" s="105">
        <f>ROUND(I392*H392,2)</f>
        <v>12750</v>
      </c>
      <c r="BL392" s="10" t="s">
        <v>107</v>
      </c>
      <c r="BM392" s="104" t="s">
        <v>961</v>
      </c>
    </row>
    <row r="393" spans="2:65" s="1" customFormat="1">
      <c r="B393" s="21"/>
      <c r="D393" s="106" t="s">
        <v>109</v>
      </c>
      <c r="F393" s="107" t="s">
        <v>960</v>
      </c>
      <c r="L393" s="21"/>
      <c r="M393" s="108"/>
      <c r="T393" s="42"/>
      <c r="AT393" s="10" t="s">
        <v>109</v>
      </c>
      <c r="AU393" s="10" t="s">
        <v>80</v>
      </c>
    </row>
    <row r="394" spans="2:65" s="1" customFormat="1" ht="16.5" customHeight="1">
      <c r="B394" s="21"/>
      <c r="C394" s="93" t="s">
        <v>962</v>
      </c>
      <c r="D394" s="93" t="s">
        <v>103</v>
      </c>
      <c r="E394" s="94" t="s">
        <v>963</v>
      </c>
      <c r="F394" s="95" t="s">
        <v>964</v>
      </c>
      <c r="G394" s="96" t="s">
        <v>269</v>
      </c>
      <c r="H394" s="97">
        <v>60</v>
      </c>
      <c r="I394" s="98">
        <v>389</v>
      </c>
      <c r="J394" s="98">
        <f>ROUND(I394*H394,2)</f>
        <v>23340</v>
      </c>
      <c r="K394" s="99"/>
      <c r="L394" s="21"/>
      <c r="M394" s="100" t="s">
        <v>1</v>
      </c>
      <c r="N394" s="101" t="s">
        <v>35</v>
      </c>
      <c r="O394" s="102">
        <v>0</v>
      </c>
      <c r="P394" s="102">
        <f>O394*H394</f>
        <v>0</v>
      </c>
      <c r="Q394" s="102">
        <v>0</v>
      </c>
      <c r="R394" s="102">
        <f>Q394*H394</f>
        <v>0</v>
      </c>
      <c r="S394" s="102">
        <v>0</v>
      </c>
      <c r="T394" s="103">
        <f>S394*H394</f>
        <v>0</v>
      </c>
      <c r="AR394" s="104" t="s">
        <v>107</v>
      </c>
      <c r="AT394" s="104" t="s">
        <v>103</v>
      </c>
      <c r="AU394" s="104" t="s">
        <v>80</v>
      </c>
      <c r="AY394" s="10" t="s">
        <v>100</v>
      </c>
      <c r="BE394" s="105">
        <f>IF(N394="základní",J394,0)</f>
        <v>23340</v>
      </c>
      <c r="BF394" s="105">
        <f>IF(N394="snížená",J394,0)</f>
        <v>0</v>
      </c>
      <c r="BG394" s="105">
        <f>IF(N394="zákl. přenesená",J394,0)</f>
        <v>0</v>
      </c>
      <c r="BH394" s="105">
        <f>IF(N394="sníž. přenesená",J394,0)</f>
        <v>0</v>
      </c>
      <c r="BI394" s="105">
        <f>IF(N394="nulová",J394,0)</f>
        <v>0</v>
      </c>
      <c r="BJ394" s="10" t="s">
        <v>78</v>
      </c>
      <c r="BK394" s="105">
        <f>ROUND(I394*H394,2)</f>
        <v>23340</v>
      </c>
      <c r="BL394" s="10" t="s">
        <v>107</v>
      </c>
      <c r="BM394" s="104" t="s">
        <v>965</v>
      </c>
    </row>
    <row r="395" spans="2:65" s="1" customFormat="1">
      <c r="B395" s="21"/>
      <c r="D395" s="106" t="s">
        <v>109</v>
      </c>
      <c r="F395" s="107" t="s">
        <v>964</v>
      </c>
      <c r="L395" s="21"/>
      <c r="M395" s="108"/>
      <c r="T395" s="42"/>
      <c r="AT395" s="10" t="s">
        <v>109</v>
      </c>
      <c r="AU395" s="10" t="s">
        <v>80</v>
      </c>
    </row>
    <row r="396" spans="2:65" s="1" customFormat="1" ht="24.2" customHeight="1">
      <c r="B396" s="21"/>
      <c r="C396" s="109" t="s">
        <v>966</v>
      </c>
      <c r="D396" s="109" t="s">
        <v>112</v>
      </c>
      <c r="E396" s="110" t="s">
        <v>967</v>
      </c>
      <c r="F396" s="111" t="s">
        <v>968</v>
      </c>
      <c r="G396" s="112" t="s">
        <v>269</v>
      </c>
      <c r="H396" s="113">
        <v>40</v>
      </c>
      <c r="I396" s="114">
        <v>402</v>
      </c>
      <c r="J396" s="114">
        <f>ROUND(I396*H396,2)</f>
        <v>16080</v>
      </c>
      <c r="K396" s="115"/>
      <c r="L396" s="116"/>
      <c r="M396" s="117" t="s">
        <v>1</v>
      </c>
      <c r="N396" s="118" t="s">
        <v>35</v>
      </c>
      <c r="O396" s="102">
        <v>0</v>
      </c>
      <c r="P396" s="102">
        <f>O396*H396</f>
        <v>0</v>
      </c>
      <c r="Q396" s="102">
        <v>0</v>
      </c>
      <c r="R396" s="102">
        <f>Q396*H396</f>
        <v>0</v>
      </c>
      <c r="S396" s="102">
        <v>0</v>
      </c>
      <c r="T396" s="103">
        <f>S396*H396</f>
        <v>0</v>
      </c>
      <c r="AR396" s="104" t="s">
        <v>116</v>
      </c>
      <c r="AT396" s="104" t="s">
        <v>112</v>
      </c>
      <c r="AU396" s="104" t="s">
        <v>80</v>
      </c>
      <c r="AY396" s="10" t="s">
        <v>100</v>
      </c>
      <c r="BE396" s="105">
        <f>IF(N396="základní",J396,0)</f>
        <v>16080</v>
      </c>
      <c r="BF396" s="105">
        <f>IF(N396="snížená",J396,0)</f>
        <v>0</v>
      </c>
      <c r="BG396" s="105">
        <f>IF(N396="zákl. přenesená",J396,0)</f>
        <v>0</v>
      </c>
      <c r="BH396" s="105">
        <f>IF(N396="sníž. přenesená",J396,0)</f>
        <v>0</v>
      </c>
      <c r="BI396" s="105">
        <f>IF(N396="nulová",J396,0)</f>
        <v>0</v>
      </c>
      <c r="BJ396" s="10" t="s">
        <v>78</v>
      </c>
      <c r="BK396" s="105">
        <f>ROUND(I396*H396,2)</f>
        <v>16080</v>
      </c>
      <c r="BL396" s="10" t="s">
        <v>107</v>
      </c>
      <c r="BM396" s="104" t="s">
        <v>969</v>
      </c>
    </row>
    <row r="397" spans="2:65" s="1" customFormat="1">
      <c r="B397" s="21"/>
      <c r="D397" s="106" t="s">
        <v>109</v>
      </c>
      <c r="F397" s="107" t="s">
        <v>968</v>
      </c>
      <c r="L397" s="21"/>
      <c r="M397" s="108"/>
      <c r="T397" s="42"/>
      <c r="AT397" s="10" t="s">
        <v>109</v>
      </c>
      <c r="AU397" s="10" t="s">
        <v>80</v>
      </c>
    </row>
    <row r="398" spans="2:65" s="1" customFormat="1" ht="24.2" customHeight="1">
      <c r="B398" s="21"/>
      <c r="C398" s="109" t="s">
        <v>970</v>
      </c>
      <c r="D398" s="109" t="s">
        <v>112</v>
      </c>
      <c r="E398" s="110" t="s">
        <v>971</v>
      </c>
      <c r="F398" s="111" t="s">
        <v>972</v>
      </c>
      <c r="G398" s="112" t="s">
        <v>269</v>
      </c>
      <c r="H398" s="113">
        <v>40</v>
      </c>
      <c r="I398" s="114">
        <v>500</v>
      </c>
      <c r="J398" s="114">
        <f>ROUND(I398*H398,2)</f>
        <v>20000</v>
      </c>
      <c r="K398" s="115"/>
      <c r="L398" s="116"/>
      <c r="M398" s="117" t="s">
        <v>1</v>
      </c>
      <c r="N398" s="118" t="s">
        <v>35</v>
      </c>
      <c r="O398" s="102">
        <v>0</v>
      </c>
      <c r="P398" s="102">
        <f>O398*H398</f>
        <v>0</v>
      </c>
      <c r="Q398" s="102">
        <v>0</v>
      </c>
      <c r="R398" s="102">
        <f>Q398*H398</f>
        <v>0</v>
      </c>
      <c r="S398" s="102">
        <v>0</v>
      </c>
      <c r="T398" s="103">
        <f>S398*H398</f>
        <v>0</v>
      </c>
      <c r="AR398" s="104" t="s">
        <v>116</v>
      </c>
      <c r="AT398" s="104" t="s">
        <v>112</v>
      </c>
      <c r="AU398" s="104" t="s">
        <v>80</v>
      </c>
      <c r="AY398" s="10" t="s">
        <v>100</v>
      </c>
      <c r="BE398" s="105">
        <f>IF(N398="základní",J398,0)</f>
        <v>20000</v>
      </c>
      <c r="BF398" s="105">
        <f>IF(N398="snížená",J398,0)</f>
        <v>0</v>
      </c>
      <c r="BG398" s="105">
        <f>IF(N398="zákl. přenesená",J398,0)</f>
        <v>0</v>
      </c>
      <c r="BH398" s="105">
        <f>IF(N398="sníž. přenesená",J398,0)</f>
        <v>0</v>
      </c>
      <c r="BI398" s="105">
        <f>IF(N398="nulová",J398,0)</f>
        <v>0</v>
      </c>
      <c r="BJ398" s="10" t="s">
        <v>78</v>
      </c>
      <c r="BK398" s="105">
        <f>ROUND(I398*H398,2)</f>
        <v>20000</v>
      </c>
      <c r="BL398" s="10" t="s">
        <v>107</v>
      </c>
      <c r="BM398" s="104" t="s">
        <v>973</v>
      </c>
    </row>
    <row r="399" spans="2:65" s="1" customFormat="1">
      <c r="B399" s="21"/>
      <c r="D399" s="106" t="s">
        <v>109</v>
      </c>
      <c r="F399" s="107" t="s">
        <v>972</v>
      </c>
      <c r="L399" s="21"/>
      <c r="M399" s="108"/>
      <c r="T399" s="42"/>
      <c r="AT399" s="10" t="s">
        <v>109</v>
      </c>
      <c r="AU399" s="10" t="s">
        <v>80</v>
      </c>
    </row>
    <row r="400" spans="2:65" s="1" customFormat="1" ht="24.2" customHeight="1">
      <c r="B400" s="21"/>
      <c r="C400" s="109" t="s">
        <v>974</v>
      </c>
      <c r="D400" s="109" t="s">
        <v>112</v>
      </c>
      <c r="E400" s="110" t="s">
        <v>975</v>
      </c>
      <c r="F400" s="111" t="s">
        <v>976</v>
      </c>
      <c r="G400" s="112" t="s">
        <v>269</v>
      </c>
      <c r="H400" s="113">
        <v>40</v>
      </c>
      <c r="I400" s="114">
        <v>588</v>
      </c>
      <c r="J400" s="114">
        <f>ROUND(I400*H400,2)</f>
        <v>23520</v>
      </c>
      <c r="K400" s="115"/>
      <c r="L400" s="116"/>
      <c r="M400" s="117" t="s">
        <v>1</v>
      </c>
      <c r="N400" s="118" t="s">
        <v>35</v>
      </c>
      <c r="O400" s="102">
        <v>0</v>
      </c>
      <c r="P400" s="102">
        <f>O400*H400</f>
        <v>0</v>
      </c>
      <c r="Q400" s="102">
        <v>0</v>
      </c>
      <c r="R400" s="102">
        <f>Q400*H400</f>
        <v>0</v>
      </c>
      <c r="S400" s="102">
        <v>0</v>
      </c>
      <c r="T400" s="103">
        <f>S400*H400</f>
        <v>0</v>
      </c>
      <c r="AR400" s="104" t="s">
        <v>116</v>
      </c>
      <c r="AT400" s="104" t="s">
        <v>112</v>
      </c>
      <c r="AU400" s="104" t="s">
        <v>80</v>
      </c>
      <c r="AY400" s="10" t="s">
        <v>100</v>
      </c>
      <c r="BE400" s="105">
        <f>IF(N400="základní",J400,0)</f>
        <v>23520</v>
      </c>
      <c r="BF400" s="105">
        <f>IF(N400="snížená",J400,0)</f>
        <v>0</v>
      </c>
      <c r="BG400" s="105">
        <f>IF(N400="zákl. přenesená",J400,0)</f>
        <v>0</v>
      </c>
      <c r="BH400" s="105">
        <f>IF(N400="sníž. přenesená",J400,0)</f>
        <v>0</v>
      </c>
      <c r="BI400" s="105">
        <f>IF(N400="nulová",J400,0)</f>
        <v>0</v>
      </c>
      <c r="BJ400" s="10" t="s">
        <v>78</v>
      </c>
      <c r="BK400" s="105">
        <f>ROUND(I400*H400,2)</f>
        <v>23520</v>
      </c>
      <c r="BL400" s="10" t="s">
        <v>107</v>
      </c>
      <c r="BM400" s="104" t="s">
        <v>977</v>
      </c>
    </row>
    <row r="401" spans="2:65" s="1" customFormat="1">
      <c r="B401" s="21"/>
      <c r="D401" s="106" t="s">
        <v>109</v>
      </c>
      <c r="F401" s="107" t="s">
        <v>976</v>
      </c>
      <c r="L401" s="21"/>
      <c r="M401" s="108"/>
      <c r="T401" s="42"/>
      <c r="AT401" s="10" t="s">
        <v>109</v>
      </c>
      <c r="AU401" s="10" t="s">
        <v>80</v>
      </c>
    </row>
    <row r="402" spans="2:65" s="1" customFormat="1" ht="16.5" customHeight="1">
      <c r="B402" s="21"/>
      <c r="C402" s="93" t="s">
        <v>978</v>
      </c>
      <c r="D402" s="93" t="s">
        <v>103</v>
      </c>
      <c r="E402" s="94" t="s">
        <v>979</v>
      </c>
      <c r="F402" s="95" t="s">
        <v>980</v>
      </c>
      <c r="G402" s="96" t="s">
        <v>269</v>
      </c>
      <c r="H402" s="97">
        <v>120</v>
      </c>
      <c r="I402" s="98">
        <v>338</v>
      </c>
      <c r="J402" s="98">
        <f>ROUND(I402*H402,2)</f>
        <v>40560</v>
      </c>
      <c r="K402" s="99"/>
      <c r="L402" s="21"/>
      <c r="M402" s="100" t="s">
        <v>1</v>
      </c>
      <c r="N402" s="101" t="s">
        <v>35</v>
      </c>
      <c r="O402" s="102">
        <v>0</v>
      </c>
      <c r="P402" s="102">
        <f>O402*H402</f>
        <v>0</v>
      </c>
      <c r="Q402" s="102">
        <v>0</v>
      </c>
      <c r="R402" s="102">
        <f>Q402*H402</f>
        <v>0</v>
      </c>
      <c r="S402" s="102">
        <v>0</v>
      </c>
      <c r="T402" s="103">
        <f>S402*H402</f>
        <v>0</v>
      </c>
      <c r="AR402" s="104" t="s">
        <v>107</v>
      </c>
      <c r="AT402" s="104" t="s">
        <v>103</v>
      </c>
      <c r="AU402" s="104" t="s">
        <v>80</v>
      </c>
      <c r="AY402" s="10" t="s">
        <v>100</v>
      </c>
      <c r="BE402" s="105">
        <f>IF(N402="základní",J402,0)</f>
        <v>40560</v>
      </c>
      <c r="BF402" s="105">
        <f>IF(N402="snížená",J402,0)</f>
        <v>0</v>
      </c>
      <c r="BG402" s="105">
        <f>IF(N402="zákl. přenesená",J402,0)</f>
        <v>0</v>
      </c>
      <c r="BH402" s="105">
        <f>IF(N402="sníž. přenesená",J402,0)</f>
        <v>0</v>
      </c>
      <c r="BI402" s="105">
        <f>IF(N402="nulová",J402,0)</f>
        <v>0</v>
      </c>
      <c r="BJ402" s="10" t="s">
        <v>78</v>
      </c>
      <c r="BK402" s="105">
        <f>ROUND(I402*H402,2)</f>
        <v>40560</v>
      </c>
      <c r="BL402" s="10" t="s">
        <v>107</v>
      </c>
      <c r="BM402" s="104" t="s">
        <v>981</v>
      </c>
    </row>
    <row r="403" spans="2:65" s="1" customFormat="1">
      <c r="B403" s="21"/>
      <c r="D403" s="106" t="s">
        <v>109</v>
      </c>
      <c r="F403" s="107" t="s">
        <v>980</v>
      </c>
      <c r="L403" s="21"/>
      <c r="M403" s="108"/>
      <c r="T403" s="42"/>
      <c r="AT403" s="10" t="s">
        <v>109</v>
      </c>
      <c r="AU403" s="10" t="s">
        <v>80</v>
      </c>
    </row>
    <row r="404" spans="2:65" s="1" customFormat="1" ht="33" customHeight="1">
      <c r="B404" s="21"/>
      <c r="C404" s="109" t="s">
        <v>982</v>
      </c>
      <c r="D404" s="109" t="s">
        <v>112</v>
      </c>
      <c r="E404" s="110" t="s">
        <v>983</v>
      </c>
      <c r="F404" s="111" t="s">
        <v>984</v>
      </c>
      <c r="G404" s="112" t="s">
        <v>269</v>
      </c>
      <c r="H404" s="113">
        <v>400</v>
      </c>
      <c r="I404" s="114">
        <v>10.3</v>
      </c>
      <c r="J404" s="114">
        <f>ROUND(I404*H404,2)</f>
        <v>4120</v>
      </c>
      <c r="K404" s="115"/>
      <c r="L404" s="116"/>
      <c r="M404" s="117" t="s">
        <v>1</v>
      </c>
      <c r="N404" s="118" t="s">
        <v>35</v>
      </c>
      <c r="O404" s="102">
        <v>0</v>
      </c>
      <c r="P404" s="102">
        <f>O404*H404</f>
        <v>0</v>
      </c>
      <c r="Q404" s="102">
        <v>0</v>
      </c>
      <c r="R404" s="102">
        <f>Q404*H404</f>
        <v>0</v>
      </c>
      <c r="S404" s="102">
        <v>0</v>
      </c>
      <c r="T404" s="103">
        <f>S404*H404</f>
        <v>0</v>
      </c>
      <c r="AR404" s="104" t="s">
        <v>116</v>
      </c>
      <c r="AT404" s="104" t="s">
        <v>112</v>
      </c>
      <c r="AU404" s="104" t="s">
        <v>80</v>
      </c>
      <c r="AY404" s="10" t="s">
        <v>100</v>
      </c>
      <c r="BE404" s="105">
        <f>IF(N404="základní",J404,0)</f>
        <v>4120</v>
      </c>
      <c r="BF404" s="105">
        <f>IF(N404="snížená",J404,0)</f>
        <v>0</v>
      </c>
      <c r="BG404" s="105">
        <f>IF(N404="zákl. přenesená",J404,0)</f>
        <v>0</v>
      </c>
      <c r="BH404" s="105">
        <f>IF(N404="sníž. přenesená",J404,0)</f>
        <v>0</v>
      </c>
      <c r="BI404" s="105">
        <f>IF(N404="nulová",J404,0)</f>
        <v>0</v>
      </c>
      <c r="BJ404" s="10" t="s">
        <v>78</v>
      </c>
      <c r="BK404" s="105">
        <f>ROUND(I404*H404,2)</f>
        <v>4120</v>
      </c>
      <c r="BL404" s="10" t="s">
        <v>107</v>
      </c>
      <c r="BM404" s="104" t="s">
        <v>985</v>
      </c>
    </row>
    <row r="405" spans="2:65" s="1" customFormat="1" ht="19.5">
      <c r="B405" s="21"/>
      <c r="D405" s="106" t="s">
        <v>109</v>
      </c>
      <c r="F405" s="107" t="s">
        <v>984</v>
      </c>
      <c r="L405" s="21"/>
      <c r="M405" s="108"/>
      <c r="T405" s="42"/>
      <c r="AT405" s="10" t="s">
        <v>109</v>
      </c>
      <c r="AU405" s="10" t="s">
        <v>80</v>
      </c>
    </row>
    <row r="406" spans="2:65" s="1" customFormat="1" ht="33" customHeight="1">
      <c r="B406" s="21"/>
      <c r="C406" s="109" t="s">
        <v>986</v>
      </c>
      <c r="D406" s="109" t="s">
        <v>112</v>
      </c>
      <c r="E406" s="110" t="s">
        <v>987</v>
      </c>
      <c r="F406" s="111" t="s">
        <v>988</v>
      </c>
      <c r="G406" s="112" t="s">
        <v>269</v>
      </c>
      <c r="H406" s="113">
        <v>381</v>
      </c>
      <c r="I406" s="114">
        <v>23.2</v>
      </c>
      <c r="J406" s="114">
        <f>ROUND(I406*H406,2)</f>
        <v>8839.2000000000007</v>
      </c>
      <c r="K406" s="115"/>
      <c r="L406" s="116"/>
      <c r="M406" s="117" t="s">
        <v>1</v>
      </c>
      <c r="N406" s="118" t="s">
        <v>35</v>
      </c>
      <c r="O406" s="102">
        <v>0</v>
      </c>
      <c r="P406" s="102">
        <f>O406*H406</f>
        <v>0</v>
      </c>
      <c r="Q406" s="102">
        <v>0</v>
      </c>
      <c r="R406" s="102">
        <f>Q406*H406</f>
        <v>0</v>
      </c>
      <c r="S406" s="102">
        <v>0</v>
      </c>
      <c r="T406" s="103">
        <f>S406*H406</f>
        <v>0</v>
      </c>
      <c r="AR406" s="104" t="s">
        <v>116</v>
      </c>
      <c r="AT406" s="104" t="s">
        <v>112</v>
      </c>
      <c r="AU406" s="104" t="s">
        <v>80</v>
      </c>
      <c r="AY406" s="10" t="s">
        <v>100</v>
      </c>
      <c r="BE406" s="105">
        <f>IF(N406="základní",J406,0)</f>
        <v>8839.2000000000007</v>
      </c>
      <c r="BF406" s="105">
        <f>IF(N406="snížená",J406,0)</f>
        <v>0</v>
      </c>
      <c r="BG406" s="105">
        <f>IF(N406="zákl. přenesená",J406,0)</f>
        <v>0</v>
      </c>
      <c r="BH406" s="105">
        <f>IF(N406="sníž. přenesená",J406,0)</f>
        <v>0</v>
      </c>
      <c r="BI406" s="105">
        <f>IF(N406="nulová",J406,0)</f>
        <v>0</v>
      </c>
      <c r="BJ406" s="10" t="s">
        <v>78</v>
      </c>
      <c r="BK406" s="105">
        <f>ROUND(I406*H406,2)</f>
        <v>8839.2000000000007</v>
      </c>
      <c r="BL406" s="10" t="s">
        <v>107</v>
      </c>
      <c r="BM406" s="104" t="s">
        <v>989</v>
      </c>
    </row>
    <row r="407" spans="2:65" s="1" customFormat="1" ht="19.5">
      <c r="B407" s="21"/>
      <c r="D407" s="106" t="s">
        <v>109</v>
      </c>
      <c r="F407" s="107" t="s">
        <v>988</v>
      </c>
      <c r="L407" s="21"/>
      <c r="M407" s="108"/>
      <c r="T407" s="42"/>
      <c r="AT407" s="10" t="s">
        <v>109</v>
      </c>
      <c r="AU407" s="10" t="s">
        <v>80</v>
      </c>
    </row>
    <row r="408" spans="2:65" s="1" customFormat="1" ht="16.5" customHeight="1">
      <c r="B408" s="21"/>
      <c r="C408" s="93" t="s">
        <v>990</v>
      </c>
      <c r="D408" s="93" t="s">
        <v>103</v>
      </c>
      <c r="E408" s="94" t="s">
        <v>991</v>
      </c>
      <c r="F408" s="95" t="s">
        <v>992</v>
      </c>
      <c r="G408" s="96" t="s">
        <v>269</v>
      </c>
      <c r="H408" s="97">
        <v>780</v>
      </c>
      <c r="I408" s="98">
        <v>72.599999999999994</v>
      </c>
      <c r="J408" s="98">
        <f>ROUND(I408*H408,2)</f>
        <v>56628</v>
      </c>
      <c r="K408" s="99"/>
      <c r="L408" s="21"/>
      <c r="M408" s="100" t="s">
        <v>1</v>
      </c>
      <c r="N408" s="101" t="s">
        <v>35</v>
      </c>
      <c r="O408" s="102">
        <v>0</v>
      </c>
      <c r="P408" s="102">
        <f>O408*H408</f>
        <v>0</v>
      </c>
      <c r="Q408" s="102">
        <v>0</v>
      </c>
      <c r="R408" s="102">
        <f>Q408*H408</f>
        <v>0</v>
      </c>
      <c r="S408" s="102">
        <v>0</v>
      </c>
      <c r="T408" s="103">
        <f>S408*H408</f>
        <v>0</v>
      </c>
      <c r="AR408" s="104" t="s">
        <v>107</v>
      </c>
      <c r="AT408" s="104" t="s">
        <v>103</v>
      </c>
      <c r="AU408" s="104" t="s">
        <v>80</v>
      </c>
      <c r="AY408" s="10" t="s">
        <v>100</v>
      </c>
      <c r="BE408" s="105">
        <f>IF(N408="základní",J408,0)</f>
        <v>56628</v>
      </c>
      <c r="BF408" s="105">
        <f>IF(N408="snížená",J408,0)</f>
        <v>0</v>
      </c>
      <c r="BG408" s="105">
        <f>IF(N408="zákl. přenesená",J408,0)</f>
        <v>0</v>
      </c>
      <c r="BH408" s="105">
        <f>IF(N408="sníž. přenesená",J408,0)</f>
        <v>0</v>
      </c>
      <c r="BI408" s="105">
        <f>IF(N408="nulová",J408,0)</f>
        <v>0</v>
      </c>
      <c r="BJ408" s="10" t="s">
        <v>78</v>
      </c>
      <c r="BK408" s="105">
        <f>ROUND(I408*H408,2)</f>
        <v>56628</v>
      </c>
      <c r="BL408" s="10" t="s">
        <v>107</v>
      </c>
      <c r="BM408" s="104" t="s">
        <v>993</v>
      </c>
    </row>
    <row r="409" spans="2:65" s="1" customFormat="1">
      <c r="B409" s="21"/>
      <c r="D409" s="106" t="s">
        <v>109</v>
      </c>
      <c r="F409" s="107" t="s">
        <v>992</v>
      </c>
      <c r="L409" s="21"/>
      <c r="M409" s="108"/>
      <c r="T409" s="42"/>
      <c r="AT409" s="10" t="s">
        <v>109</v>
      </c>
      <c r="AU409" s="10" t="s">
        <v>80</v>
      </c>
    </row>
    <row r="410" spans="2:65" s="1" customFormat="1" ht="16.5" customHeight="1">
      <c r="B410" s="21"/>
      <c r="C410" s="93" t="s">
        <v>994</v>
      </c>
      <c r="D410" s="93" t="s">
        <v>103</v>
      </c>
      <c r="E410" s="94" t="s">
        <v>995</v>
      </c>
      <c r="F410" s="95" t="s">
        <v>996</v>
      </c>
      <c r="G410" s="96" t="s">
        <v>269</v>
      </c>
      <c r="H410" s="97">
        <v>30</v>
      </c>
      <c r="I410" s="98">
        <v>598</v>
      </c>
      <c r="J410" s="98">
        <f>ROUND(I410*H410,2)</f>
        <v>17940</v>
      </c>
      <c r="K410" s="99"/>
      <c r="L410" s="21"/>
      <c r="M410" s="100" t="s">
        <v>1</v>
      </c>
      <c r="N410" s="101" t="s">
        <v>35</v>
      </c>
      <c r="O410" s="102">
        <v>0</v>
      </c>
      <c r="P410" s="102">
        <f>O410*H410</f>
        <v>0</v>
      </c>
      <c r="Q410" s="102">
        <v>0</v>
      </c>
      <c r="R410" s="102">
        <f>Q410*H410</f>
        <v>0</v>
      </c>
      <c r="S410" s="102">
        <v>0</v>
      </c>
      <c r="T410" s="103">
        <f>S410*H410</f>
        <v>0</v>
      </c>
      <c r="AR410" s="104" t="s">
        <v>107</v>
      </c>
      <c r="AT410" s="104" t="s">
        <v>103</v>
      </c>
      <c r="AU410" s="104" t="s">
        <v>80</v>
      </c>
      <c r="AY410" s="10" t="s">
        <v>100</v>
      </c>
      <c r="BE410" s="105">
        <f>IF(N410="základní",J410,0)</f>
        <v>17940</v>
      </c>
      <c r="BF410" s="105">
        <f>IF(N410="snížená",J410,0)</f>
        <v>0</v>
      </c>
      <c r="BG410" s="105">
        <f>IF(N410="zákl. přenesená",J410,0)</f>
        <v>0</v>
      </c>
      <c r="BH410" s="105">
        <f>IF(N410="sníž. přenesená",J410,0)</f>
        <v>0</v>
      </c>
      <c r="BI410" s="105">
        <f>IF(N410="nulová",J410,0)</f>
        <v>0</v>
      </c>
      <c r="BJ410" s="10" t="s">
        <v>78</v>
      </c>
      <c r="BK410" s="105">
        <f>ROUND(I410*H410,2)</f>
        <v>17940</v>
      </c>
      <c r="BL410" s="10" t="s">
        <v>107</v>
      </c>
      <c r="BM410" s="104" t="s">
        <v>997</v>
      </c>
    </row>
    <row r="411" spans="2:65" s="1" customFormat="1">
      <c r="B411" s="21"/>
      <c r="D411" s="106" t="s">
        <v>109</v>
      </c>
      <c r="F411" s="107" t="s">
        <v>996</v>
      </c>
      <c r="L411" s="21"/>
      <c r="M411" s="108"/>
      <c r="T411" s="42"/>
      <c r="AT411" s="10" t="s">
        <v>109</v>
      </c>
      <c r="AU411" s="10" t="s">
        <v>80</v>
      </c>
    </row>
    <row r="412" spans="2:65" s="1" customFormat="1" ht="21.75" customHeight="1">
      <c r="B412" s="21"/>
      <c r="C412" s="109" t="s">
        <v>998</v>
      </c>
      <c r="D412" s="109" t="s">
        <v>112</v>
      </c>
      <c r="E412" s="110" t="s">
        <v>999</v>
      </c>
      <c r="F412" s="111" t="s">
        <v>1000</v>
      </c>
      <c r="G412" s="112" t="s">
        <v>269</v>
      </c>
      <c r="H412" s="113">
        <v>6</v>
      </c>
      <c r="I412" s="114">
        <v>8290</v>
      </c>
      <c r="J412" s="114">
        <f>ROUND(I412*H412,2)</f>
        <v>49740</v>
      </c>
      <c r="K412" s="115"/>
      <c r="L412" s="116"/>
      <c r="M412" s="117" t="s">
        <v>1</v>
      </c>
      <c r="N412" s="118" t="s">
        <v>35</v>
      </c>
      <c r="O412" s="102">
        <v>0</v>
      </c>
      <c r="P412" s="102">
        <f>O412*H412</f>
        <v>0</v>
      </c>
      <c r="Q412" s="102">
        <v>0</v>
      </c>
      <c r="R412" s="102">
        <f>Q412*H412</f>
        <v>0</v>
      </c>
      <c r="S412" s="102">
        <v>0</v>
      </c>
      <c r="T412" s="103">
        <f>S412*H412</f>
        <v>0</v>
      </c>
      <c r="AR412" s="104" t="s">
        <v>116</v>
      </c>
      <c r="AT412" s="104" t="s">
        <v>112</v>
      </c>
      <c r="AU412" s="104" t="s">
        <v>80</v>
      </c>
      <c r="AY412" s="10" t="s">
        <v>100</v>
      </c>
      <c r="BE412" s="105">
        <f>IF(N412="základní",J412,0)</f>
        <v>49740</v>
      </c>
      <c r="BF412" s="105">
        <f>IF(N412="snížená",J412,0)</f>
        <v>0</v>
      </c>
      <c r="BG412" s="105">
        <f>IF(N412="zákl. přenesená",J412,0)</f>
        <v>0</v>
      </c>
      <c r="BH412" s="105">
        <f>IF(N412="sníž. přenesená",J412,0)</f>
        <v>0</v>
      </c>
      <c r="BI412" s="105">
        <f>IF(N412="nulová",J412,0)</f>
        <v>0</v>
      </c>
      <c r="BJ412" s="10" t="s">
        <v>78</v>
      </c>
      <c r="BK412" s="105">
        <f>ROUND(I412*H412,2)</f>
        <v>49740</v>
      </c>
      <c r="BL412" s="10" t="s">
        <v>107</v>
      </c>
      <c r="BM412" s="104" t="s">
        <v>1001</v>
      </c>
    </row>
    <row r="413" spans="2:65" s="1" customFormat="1">
      <c r="B413" s="21"/>
      <c r="D413" s="106" t="s">
        <v>109</v>
      </c>
      <c r="F413" s="107" t="s">
        <v>1000</v>
      </c>
      <c r="L413" s="21"/>
      <c r="M413" s="108"/>
      <c r="T413" s="42"/>
      <c r="AT413" s="10" t="s">
        <v>109</v>
      </c>
      <c r="AU413" s="10" t="s">
        <v>80</v>
      </c>
    </row>
    <row r="414" spans="2:65" s="1" customFormat="1" ht="21.75" customHeight="1">
      <c r="B414" s="21"/>
      <c r="C414" s="93" t="s">
        <v>1002</v>
      </c>
      <c r="D414" s="93" t="s">
        <v>103</v>
      </c>
      <c r="E414" s="94" t="s">
        <v>1003</v>
      </c>
      <c r="F414" s="95" t="s">
        <v>1004</v>
      </c>
      <c r="G414" s="96" t="s">
        <v>269</v>
      </c>
      <c r="H414" s="97">
        <v>120</v>
      </c>
      <c r="I414" s="98">
        <v>340</v>
      </c>
      <c r="J414" s="98">
        <f>ROUND(I414*H414,2)</f>
        <v>40800</v>
      </c>
      <c r="K414" s="99"/>
      <c r="L414" s="21"/>
      <c r="M414" s="100" t="s">
        <v>1</v>
      </c>
      <c r="N414" s="101" t="s">
        <v>35</v>
      </c>
      <c r="O414" s="102">
        <v>0</v>
      </c>
      <c r="P414" s="102">
        <f>O414*H414</f>
        <v>0</v>
      </c>
      <c r="Q414" s="102">
        <v>0</v>
      </c>
      <c r="R414" s="102">
        <f>Q414*H414</f>
        <v>0</v>
      </c>
      <c r="S414" s="102">
        <v>0</v>
      </c>
      <c r="T414" s="103">
        <f>S414*H414</f>
        <v>0</v>
      </c>
      <c r="AR414" s="104" t="s">
        <v>107</v>
      </c>
      <c r="AT414" s="104" t="s">
        <v>103</v>
      </c>
      <c r="AU414" s="104" t="s">
        <v>80</v>
      </c>
      <c r="AY414" s="10" t="s">
        <v>100</v>
      </c>
      <c r="BE414" s="105">
        <f>IF(N414="základní",J414,0)</f>
        <v>40800</v>
      </c>
      <c r="BF414" s="105">
        <f>IF(N414="snížená",J414,0)</f>
        <v>0</v>
      </c>
      <c r="BG414" s="105">
        <f>IF(N414="zákl. přenesená",J414,0)</f>
        <v>0</v>
      </c>
      <c r="BH414" s="105">
        <f>IF(N414="sníž. přenesená",J414,0)</f>
        <v>0</v>
      </c>
      <c r="BI414" s="105">
        <f>IF(N414="nulová",J414,0)</f>
        <v>0</v>
      </c>
      <c r="BJ414" s="10" t="s">
        <v>78</v>
      </c>
      <c r="BK414" s="105">
        <f>ROUND(I414*H414,2)</f>
        <v>40800</v>
      </c>
      <c r="BL414" s="10" t="s">
        <v>107</v>
      </c>
      <c r="BM414" s="104" t="s">
        <v>1005</v>
      </c>
    </row>
    <row r="415" spans="2:65" s="1" customFormat="1">
      <c r="B415" s="21"/>
      <c r="D415" s="106" t="s">
        <v>109</v>
      </c>
      <c r="F415" s="107" t="s">
        <v>1004</v>
      </c>
      <c r="L415" s="21"/>
      <c r="M415" s="108"/>
      <c r="T415" s="42"/>
      <c r="AT415" s="10" t="s">
        <v>109</v>
      </c>
      <c r="AU415" s="10" t="s">
        <v>80</v>
      </c>
    </row>
    <row r="416" spans="2:65" s="1" customFormat="1" ht="21.75" customHeight="1">
      <c r="B416" s="21"/>
      <c r="C416" s="93" t="s">
        <v>1006</v>
      </c>
      <c r="D416" s="93" t="s">
        <v>103</v>
      </c>
      <c r="E416" s="94" t="s">
        <v>1007</v>
      </c>
      <c r="F416" s="95" t="s">
        <v>1008</v>
      </c>
      <c r="G416" s="96" t="s">
        <v>269</v>
      </c>
      <c r="H416" s="97">
        <v>80</v>
      </c>
      <c r="I416" s="98">
        <v>372</v>
      </c>
      <c r="J416" s="98">
        <f>ROUND(I416*H416,2)</f>
        <v>29760</v>
      </c>
      <c r="K416" s="99"/>
      <c r="L416" s="21"/>
      <c r="M416" s="100" t="s">
        <v>1</v>
      </c>
      <c r="N416" s="101" t="s">
        <v>35</v>
      </c>
      <c r="O416" s="102">
        <v>0</v>
      </c>
      <c r="P416" s="102">
        <f>O416*H416</f>
        <v>0</v>
      </c>
      <c r="Q416" s="102">
        <v>0</v>
      </c>
      <c r="R416" s="102">
        <f>Q416*H416</f>
        <v>0</v>
      </c>
      <c r="S416" s="102">
        <v>0</v>
      </c>
      <c r="T416" s="103">
        <f>S416*H416</f>
        <v>0</v>
      </c>
      <c r="AR416" s="104" t="s">
        <v>107</v>
      </c>
      <c r="AT416" s="104" t="s">
        <v>103</v>
      </c>
      <c r="AU416" s="104" t="s">
        <v>80</v>
      </c>
      <c r="AY416" s="10" t="s">
        <v>100</v>
      </c>
      <c r="BE416" s="105">
        <f>IF(N416="základní",J416,0)</f>
        <v>29760</v>
      </c>
      <c r="BF416" s="105">
        <f>IF(N416="snížená",J416,0)</f>
        <v>0</v>
      </c>
      <c r="BG416" s="105">
        <f>IF(N416="zákl. přenesená",J416,0)</f>
        <v>0</v>
      </c>
      <c r="BH416" s="105">
        <f>IF(N416="sníž. přenesená",J416,0)</f>
        <v>0</v>
      </c>
      <c r="BI416" s="105">
        <f>IF(N416="nulová",J416,0)</f>
        <v>0</v>
      </c>
      <c r="BJ416" s="10" t="s">
        <v>78</v>
      </c>
      <c r="BK416" s="105">
        <f>ROUND(I416*H416,2)</f>
        <v>29760</v>
      </c>
      <c r="BL416" s="10" t="s">
        <v>107</v>
      </c>
      <c r="BM416" s="104" t="s">
        <v>1009</v>
      </c>
    </row>
    <row r="417" spans="2:65" s="1" customFormat="1">
      <c r="B417" s="21"/>
      <c r="D417" s="106" t="s">
        <v>109</v>
      </c>
      <c r="F417" s="107" t="s">
        <v>1008</v>
      </c>
      <c r="L417" s="21"/>
      <c r="M417" s="108"/>
      <c r="T417" s="42"/>
      <c r="AT417" s="10" t="s">
        <v>109</v>
      </c>
      <c r="AU417" s="10" t="s">
        <v>80</v>
      </c>
    </row>
    <row r="418" spans="2:65" s="1" customFormat="1" ht="21.75" customHeight="1">
      <c r="B418" s="21"/>
      <c r="C418" s="93" t="s">
        <v>1010</v>
      </c>
      <c r="D418" s="93" t="s">
        <v>103</v>
      </c>
      <c r="E418" s="94" t="s">
        <v>1011</v>
      </c>
      <c r="F418" s="95" t="s">
        <v>1012</v>
      </c>
      <c r="G418" s="96" t="s">
        <v>269</v>
      </c>
      <c r="H418" s="97">
        <v>20</v>
      </c>
      <c r="I418" s="98">
        <v>488</v>
      </c>
      <c r="J418" s="98">
        <f>ROUND(I418*H418,2)</f>
        <v>9760</v>
      </c>
      <c r="K418" s="99"/>
      <c r="L418" s="21"/>
      <c r="M418" s="100" t="s">
        <v>1</v>
      </c>
      <c r="N418" s="101" t="s">
        <v>35</v>
      </c>
      <c r="O418" s="102">
        <v>0</v>
      </c>
      <c r="P418" s="102">
        <f>O418*H418</f>
        <v>0</v>
      </c>
      <c r="Q418" s="102">
        <v>0</v>
      </c>
      <c r="R418" s="102">
        <f>Q418*H418</f>
        <v>0</v>
      </c>
      <c r="S418" s="102">
        <v>0</v>
      </c>
      <c r="T418" s="103">
        <f>S418*H418</f>
        <v>0</v>
      </c>
      <c r="AR418" s="104" t="s">
        <v>107</v>
      </c>
      <c r="AT418" s="104" t="s">
        <v>103</v>
      </c>
      <c r="AU418" s="104" t="s">
        <v>80</v>
      </c>
      <c r="AY418" s="10" t="s">
        <v>100</v>
      </c>
      <c r="BE418" s="105">
        <f>IF(N418="základní",J418,0)</f>
        <v>9760</v>
      </c>
      <c r="BF418" s="105">
        <f>IF(N418="snížená",J418,0)</f>
        <v>0</v>
      </c>
      <c r="BG418" s="105">
        <f>IF(N418="zákl. přenesená",J418,0)</f>
        <v>0</v>
      </c>
      <c r="BH418" s="105">
        <f>IF(N418="sníž. přenesená",J418,0)</f>
        <v>0</v>
      </c>
      <c r="BI418" s="105">
        <f>IF(N418="nulová",J418,0)</f>
        <v>0</v>
      </c>
      <c r="BJ418" s="10" t="s">
        <v>78</v>
      </c>
      <c r="BK418" s="105">
        <f>ROUND(I418*H418,2)</f>
        <v>9760</v>
      </c>
      <c r="BL418" s="10" t="s">
        <v>107</v>
      </c>
      <c r="BM418" s="104" t="s">
        <v>1013</v>
      </c>
    </row>
    <row r="419" spans="2:65" s="1" customFormat="1">
      <c r="B419" s="21"/>
      <c r="D419" s="106" t="s">
        <v>109</v>
      </c>
      <c r="F419" s="107" t="s">
        <v>1012</v>
      </c>
      <c r="L419" s="21"/>
      <c r="M419" s="108"/>
      <c r="T419" s="42"/>
      <c r="AT419" s="10" t="s">
        <v>109</v>
      </c>
      <c r="AU419" s="10" t="s">
        <v>80</v>
      </c>
    </row>
    <row r="420" spans="2:65" s="1" customFormat="1" ht="21.75" customHeight="1">
      <c r="B420" s="21"/>
      <c r="C420" s="93" t="s">
        <v>1014</v>
      </c>
      <c r="D420" s="93" t="s">
        <v>103</v>
      </c>
      <c r="E420" s="94" t="s">
        <v>1015</v>
      </c>
      <c r="F420" s="95" t="s">
        <v>1016</v>
      </c>
      <c r="G420" s="96" t="s">
        <v>269</v>
      </c>
      <c r="H420" s="97">
        <v>4</v>
      </c>
      <c r="I420" s="98">
        <v>626</v>
      </c>
      <c r="J420" s="98">
        <f>ROUND(I420*H420,2)</f>
        <v>2504</v>
      </c>
      <c r="K420" s="99"/>
      <c r="L420" s="21"/>
      <c r="M420" s="100" t="s">
        <v>1</v>
      </c>
      <c r="N420" s="101" t="s">
        <v>35</v>
      </c>
      <c r="O420" s="102">
        <v>0</v>
      </c>
      <c r="P420" s="102">
        <f>O420*H420</f>
        <v>0</v>
      </c>
      <c r="Q420" s="102">
        <v>0</v>
      </c>
      <c r="R420" s="102">
        <f>Q420*H420</f>
        <v>0</v>
      </c>
      <c r="S420" s="102">
        <v>0</v>
      </c>
      <c r="T420" s="103">
        <f>S420*H420</f>
        <v>0</v>
      </c>
      <c r="AR420" s="104" t="s">
        <v>107</v>
      </c>
      <c r="AT420" s="104" t="s">
        <v>103</v>
      </c>
      <c r="AU420" s="104" t="s">
        <v>80</v>
      </c>
      <c r="AY420" s="10" t="s">
        <v>100</v>
      </c>
      <c r="BE420" s="105">
        <f>IF(N420="základní",J420,0)</f>
        <v>2504</v>
      </c>
      <c r="BF420" s="105">
        <f>IF(N420="snížená",J420,0)</f>
        <v>0</v>
      </c>
      <c r="BG420" s="105">
        <f>IF(N420="zákl. přenesená",J420,0)</f>
        <v>0</v>
      </c>
      <c r="BH420" s="105">
        <f>IF(N420="sníž. přenesená",J420,0)</f>
        <v>0</v>
      </c>
      <c r="BI420" s="105">
        <f>IF(N420="nulová",J420,0)</f>
        <v>0</v>
      </c>
      <c r="BJ420" s="10" t="s">
        <v>78</v>
      </c>
      <c r="BK420" s="105">
        <f>ROUND(I420*H420,2)</f>
        <v>2504</v>
      </c>
      <c r="BL420" s="10" t="s">
        <v>107</v>
      </c>
      <c r="BM420" s="104" t="s">
        <v>1017</v>
      </c>
    </row>
    <row r="421" spans="2:65" s="1" customFormat="1">
      <c r="B421" s="21"/>
      <c r="D421" s="106" t="s">
        <v>109</v>
      </c>
      <c r="F421" s="107" t="s">
        <v>1016</v>
      </c>
      <c r="L421" s="21"/>
      <c r="M421" s="108"/>
      <c r="T421" s="42"/>
      <c r="AT421" s="10" t="s">
        <v>109</v>
      </c>
      <c r="AU421" s="10" t="s">
        <v>80</v>
      </c>
    </row>
    <row r="422" spans="2:65" s="1" customFormat="1" ht="21.75" customHeight="1">
      <c r="B422" s="21"/>
      <c r="C422" s="93" t="s">
        <v>1018</v>
      </c>
      <c r="D422" s="93" t="s">
        <v>103</v>
      </c>
      <c r="E422" s="94" t="s">
        <v>1019</v>
      </c>
      <c r="F422" s="95" t="s">
        <v>1020</v>
      </c>
      <c r="G422" s="96" t="s">
        <v>269</v>
      </c>
      <c r="H422" s="97">
        <v>14</v>
      </c>
      <c r="I422" s="98">
        <v>776</v>
      </c>
      <c r="J422" s="98">
        <f>ROUND(I422*H422,2)</f>
        <v>10864</v>
      </c>
      <c r="K422" s="99"/>
      <c r="L422" s="21"/>
      <c r="M422" s="100" t="s">
        <v>1</v>
      </c>
      <c r="N422" s="101" t="s">
        <v>35</v>
      </c>
      <c r="O422" s="102">
        <v>0</v>
      </c>
      <c r="P422" s="102">
        <f>O422*H422</f>
        <v>0</v>
      </c>
      <c r="Q422" s="102">
        <v>0</v>
      </c>
      <c r="R422" s="102">
        <f>Q422*H422</f>
        <v>0</v>
      </c>
      <c r="S422" s="102">
        <v>0</v>
      </c>
      <c r="T422" s="103">
        <f>S422*H422</f>
        <v>0</v>
      </c>
      <c r="AR422" s="104" t="s">
        <v>107</v>
      </c>
      <c r="AT422" s="104" t="s">
        <v>103</v>
      </c>
      <c r="AU422" s="104" t="s">
        <v>80</v>
      </c>
      <c r="AY422" s="10" t="s">
        <v>100</v>
      </c>
      <c r="BE422" s="105">
        <f>IF(N422="základní",J422,0)</f>
        <v>10864</v>
      </c>
      <c r="BF422" s="105">
        <f>IF(N422="snížená",J422,0)</f>
        <v>0</v>
      </c>
      <c r="BG422" s="105">
        <f>IF(N422="zákl. přenesená",J422,0)</f>
        <v>0</v>
      </c>
      <c r="BH422" s="105">
        <f>IF(N422="sníž. přenesená",J422,0)</f>
        <v>0</v>
      </c>
      <c r="BI422" s="105">
        <f>IF(N422="nulová",J422,0)</f>
        <v>0</v>
      </c>
      <c r="BJ422" s="10" t="s">
        <v>78</v>
      </c>
      <c r="BK422" s="105">
        <f>ROUND(I422*H422,2)</f>
        <v>10864</v>
      </c>
      <c r="BL422" s="10" t="s">
        <v>107</v>
      </c>
      <c r="BM422" s="104" t="s">
        <v>1021</v>
      </c>
    </row>
    <row r="423" spans="2:65" s="1" customFormat="1">
      <c r="B423" s="21"/>
      <c r="D423" s="106" t="s">
        <v>109</v>
      </c>
      <c r="F423" s="107" t="s">
        <v>1020</v>
      </c>
      <c r="L423" s="21"/>
      <c r="M423" s="108"/>
      <c r="T423" s="42"/>
      <c r="AT423" s="10" t="s">
        <v>109</v>
      </c>
      <c r="AU423" s="10" t="s">
        <v>80</v>
      </c>
    </row>
    <row r="424" spans="2:65" s="1" customFormat="1" ht="21.75" customHeight="1">
      <c r="B424" s="21"/>
      <c r="C424" s="93" t="s">
        <v>1022</v>
      </c>
      <c r="D424" s="93" t="s">
        <v>103</v>
      </c>
      <c r="E424" s="94" t="s">
        <v>1023</v>
      </c>
      <c r="F424" s="95" t="s">
        <v>1024</v>
      </c>
      <c r="G424" s="96" t="s">
        <v>269</v>
      </c>
      <c r="H424" s="97">
        <v>10</v>
      </c>
      <c r="I424" s="98">
        <v>1540</v>
      </c>
      <c r="J424" s="98">
        <f>ROUND(I424*H424,2)</f>
        <v>15400</v>
      </c>
      <c r="K424" s="99"/>
      <c r="L424" s="21"/>
      <c r="M424" s="100" t="s">
        <v>1</v>
      </c>
      <c r="N424" s="101" t="s">
        <v>35</v>
      </c>
      <c r="O424" s="102">
        <v>0</v>
      </c>
      <c r="P424" s="102">
        <f>O424*H424</f>
        <v>0</v>
      </c>
      <c r="Q424" s="102">
        <v>0</v>
      </c>
      <c r="R424" s="102">
        <f>Q424*H424</f>
        <v>0</v>
      </c>
      <c r="S424" s="102">
        <v>0</v>
      </c>
      <c r="T424" s="103">
        <f>S424*H424</f>
        <v>0</v>
      </c>
      <c r="AR424" s="104" t="s">
        <v>107</v>
      </c>
      <c r="AT424" s="104" t="s">
        <v>103</v>
      </c>
      <c r="AU424" s="104" t="s">
        <v>80</v>
      </c>
      <c r="AY424" s="10" t="s">
        <v>100</v>
      </c>
      <c r="BE424" s="105">
        <f>IF(N424="základní",J424,0)</f>
        <v>15400</v>
      </c>
      <c r="BF424" s="105">
        <f>IF(N424="snížená",J424,0)</f>
        <v>0</v>
      </c>
      <c r="BG424" s="105">
        <f>IF(N424="zákl. přenesená",J424,0)</f>
        <v>0</v>
      </c>
      <c r="BH424" s="105">
        <f>IF(N424="sníž. přenesená",J424,0)</f>
        <v>0</v>
      </c>
      <c r="BI424" s="105">
        <f>IF(N424="nulová",J424,0)</f>
        <v>0</v>
      </c>
      <c r="BJ424" s="10" t="s">
        <v>78</v>
      </c>
      <c r="BK424" s="105">
        <f>ROUND(I424*H424,2)</f>
        <v>15400</v>
      </c>
      <c r="BL424" s="10" t="s">
        <v>107</v>
      </c>
      <c r="BM424" s="104" t="s">
        <v>1025</v>
      </c>
    </row>
    <row r="425" spans="2:65" s="1" customFormat="1">
      <c r="B425" s="21"/>
      <c r="D425" s="106" t="s">
        <v>109</v>
      </c>
      <c r="F425" s="107" t="s">
        <v>1024</v>
      </c>
      <c r="L425" s="21"/>
      <c r="M425" s="108"/>
      <c r="T425" s="42"/>
      <c r="AT425" s="10" t="s">
        <v>109</v>
      </c>
      <c r="AU425" s="10" t="s">
        <v>80</v>
      </c>
    </row>
    <row r="426" spans="2:65" s="1" customFormat="1" ht="16.5" customHeight="1">
      <c r="B426" s="21"/>
      <c r="C426" s="93" t="s">
        <v>1026</v>
      </c>
      <c r="D426" s="93" t="s">
        <v>103</v>
      </c>
      <c r="E426" s="94" t="s">
        <v>1027</v>
      </c>
      <c r="F426" s="95" t="s">
        <v>1028</v>
      </c>
      <c r="G426" s="96" t="s">
        <v>1029</v>
      </c>
      <c r="H426" s="97">
        <v>6000</v>
      </c>
      <c r="I426" s="98">
        <v>70.5</v>
      </c>
      <c r="J426" s="98">
        <f>ROUND(I426*H426,2)</f>
        <v>423000</v>
      </c>
      <c r="K426" s="99"/>
      <c r="L426" s="21"/>
      <c r="M426" s="100" t="s">
        <v>1</v>
      </c>
      <c r="N426" s="101" t="s">
        <v>35</v>
      </c>
      <c r="O426" s="102">
        <v>0</v>
      </c>
      <c r="P426" s="102">
        <f>O426*H426</f>
        <v>0</v>
      </c>
      <c r="Q426" s="102">
        <v>0</v>
      </c>
      <c r="R426" s="102">
        <f>Q426*H426</f>
        <v>0</v>
      </c>
      <c r="S426" s="102">
        <v>0</v>
      </c>
      <c r="T426" s="103">
        <f>S426*H426</f>
        <v>0</v>
      </c>
      <c r="AR426" s="104" t="s">
        <v>107</v>
      </c>
      <c r="AT426" s="104" t="s">
        <v>103</v>
      </c>
      <c r="AU426" s="104" t="s">
        <v>80</v>
      </c>
      <c r="AY426" s="10" t="s">
        <v>100</v>
      </c>
      <c r="BE426" s="105">
        <f>IF(N426="základní",J426,0)</f>
        <v>423000</v>
      </c>
      <c r="BF426" s="105">
        <f>IF(N426="snížená",J426,0)</f>
        <v>0</v>
      </c>
      <c r="BG426" s="105">
        <f>IF(N426="zákl. přenesená",J426,0)</f>
        <v>0</v>
      </c>
      <c r="BH426" s="105">
        <f>IF(N426="sníž. přenesená",J426,0)</f>
        <v>0</v>
      </c>
      <c r="BI426" s="105">
        <f>IF(N426="nulová",J426,0)</f>
        <v>0</v>
      </c>
      <c r="BJ426" s="10" t="s">
        <v>78</v>
      </c>
      <c r="BK426" s="105">
        <f>ROUND(I426*H426,2)</f>
        <v>423000</v>
      </c>
      <c r="BL426" s="10" t="s">
        <v>107</v>
      </c>
      <c r="BM426" s="104" t="s">
        <v>1030</v>
      </c>
    </row>
    <row r="427" spans="2:65" s="1" customFormat="1">
      <c r="B427" s="21"/>
      <c r="D427" s="106" t="s">
        <v>109</v>
      </c>
      <c r="F427" s="107" t="s">
        <v>1028</v>
      </c>
      <c r="L427" s="21"/>
      <c r="M427" s="108"/>
      <c r="T427" s="42"/>
      <c r="AT427" s="10" t="s">
        <v>109</v>
      </c>
      <c r="AU427" s="10" t="s">
        <v>80</v>
      </c>
    </row>
    <row r="428" spans="2:65" s="1" customFormat="1" ht="24.2" customHeight="1">
      <c r="B428" s="21"/>
      <c r="C428" s="93" t="s">
        <v>1031</v>
      </c>
      <c r="D428" s="93" t="s">
        <v>103</v>
      </c>
      <c r="E428" s="94" t="s">
        <v>1032</v>
      </c>
      <c r="F428" s="95" t="s">
        <v>1033</v>
      </c>
      <c r="G428" s="96" t="s">
        <v>269</v>
      </c>
      <c r="H428" s="97">
        <v>250</v>
      </c>
      <c r="I428" s="98">
        <v>922</v>
      </c>
      <c r="J428" s="98">
        <f>ROUND(I428*H428,2)</f>
        <v>230500</v>
      </c>
      <c r="K428" s="99"/>
      <c r="L428" s="21"/>
      <c r="M428" s="100" t="s">
        <v>1</v>
      </c>
      <c r="N428" s="101" t="s">
        <v>35</v>
      </c>
      <c r="O428" s="102">
        <v>0</v>
      </c>
      <c r="P428" s="102">
        <f>O428*H428</f>
        <v>0</v>
      </c>
      <c r="Q428" s="102">
        <v>0</v>
      </c>
      <c r="R428" s="102">
        <f>Q428*H428</f>
        <v>0</v>
      </c>
      <c r="S428" s="102">
        <v>0</v>
      </c>
      <c r="T428" s="103">
        <f>S428*H428</f>
        <v>0</v>
      </c>
      <c r="AR428" s="104" t="s">
        <v>78</v>
      </c>
      <c r="AT428" s="104" t="s">
        <v>103</v>
      </c>
      <c r="AU428" s="104" t="s">
        <v>80</v>
      </c>
      <c r="AY428" s="10" t="s">
        <v>100</v>
      </c>
      <c r="BE428" s="105">
        <f>IF(N428="základní",J428,0)</f>
        <v>230500</v>
      </c>
      <c r="BF428" s="105">
        <f>IF(N428="snížená",J428,0)</f>
        <v>0</v>
      </c>
      <c r="BG428" s="105">
        <f>IF(N428="zákl. přenesená",J428,0)</f>
        <v>0</v>
      </c>
      <c r="BH428" s="105">
        <f>IF(N428="sníž. přenesená",J428,0)</f>
        <v>0</v>
      </c>
      <c r="BI428" s="105">
        <f>IF(N428="nulová",J428,0)</f>
        <v>0</v>
      </c>
      <c r="BJ428" s="10" t="s">
        <v>78</v>
      </c>
      <c r="BK428" s="105">
        <f>ROUND(I428*H428,2)</f>
        <v>230500</v>
      </c>
      <c r="BL428" s="10" t="s">
        <v>78</v>
      </c>
      <c r="BM428" s="104" t="s">
        <v>1034</v>
      </c>
    </row>
    <row r="429" spans="2:65" s="1" customFormat="1" ht="29.25">
      <c r="B429" s="21"/>
      <c r="D429" s="106" t="s">
        <v>109</v>
      </c>
      <c r="F429" s="107" t="s">
        <v>1035</v>
      </c>
      <c r="L429" s="21"/>
      <c r="M429" s="108"/>
      <c r="T429" s="42"/>
      <c r="AT429" s="10" t="s">
        <v>109</v>
      </c>
      <c r="AU429" s="10" t="s">
        <v>80</v>
      </c>
    </row>
    <row r="430" spans="2:65" s="1" customFormat="1" ht="24.2" customHeight="1">
      <c r="B430" s="21"/>
      <c r="C430" s="93" t="s">
        <v>1036</v>
      </c>
      <c r="D430" s="93" t="s">
        <v>103</v>
      </c>
      <c r="E430" s="94" t="s">
        <v>1037</v>
      </c>
      <c r="F430" s="95" t="s">
        <v>1038</v>
      </c>
      <c r="G430" s="96" t="s">
        <v>115</v>
      </c>
      <c r="H430" s="97">
        <v>1000</v>
      </c>
      <c r="I430" s="98">
        <v>116</v>
      </c>
      <c r="J430" s="98">
        <f>ROUND(I430*H430,2)</f>
        <v>116000</v>
      </c>
      <c r="K430" s="99"/>
      <c r="L430" s="21"/>
      <c r="M430" s="100" t="s">
        <v>1</v>
      </c>
      <c r="N430" s="101" t="s">
        <v>35</v>
      </c>
      <c r="O430" s="102">
        <v>0</v>
      </c>
      <c r="P430" s="102">
        <f>O430*H430</f>
        <v>0</v>
      </c>
      <c r="Q430" s="102">
        <v>0</v>
      </c>
      <c r="R430" s="102">
        <f>Q430*H430</f>
        <v>0</v>
      </c>
      <c r="S430" s="102">
        <v>0</v>
      </c>
      <c r="T430" s="103">
        <f>S430*H430</f>
        <v>0</v>
      </c>
      <c r="AR430" s="104" t="s">
        <v>78</v>
      </c>
      <c r="AT430" s="104" t="s">
        <v>103</v>
      </c>
      <c r="AU430" s="104" t="s">
        <v>80</v>
      </c>
      <c r="AY430" s="10" t="s">
        <v>100</v>
      </c>
      <c r="BE430" s="105">
        <f>IF(N430="základní",J430,0)</f>
        <v>116000</v>
      </c>
      <c r="BF430" s="105">
        <f>IF(N430="snížená",J430,0)</f>
        <v>0</v>
      </c>
      <c r="BG430" s="105">
        <f>IF(N430="zákl. přenesená",J430,0)</f>
        <v>0</v>
      </c>
      <c r="BH430" s="105">
        <f>IF(N430="sníž. přenesená",J430,0)</f>
        <v>0</v>
      </c>
      <c r="BI430" s="105">
        <f>IF(N430="nulová",J430,0)</f>
        <v>0</v>
      </c>
      <c r="BJ430" s="10" t="s">
        <v>78</v>
      </c>
      <c r="BK430" s="105">
        <f>ROUND(I430*H430,2)</f>
        <v>116000</v>
      </c>
      <c r="BL430" s="10" t="s">
        <v>78</v>
      </c>
      <c r="BM430" s="104" t="s">
        <v>1039</v>
      </c>
    </row>
    <row r="431" spans="2:65" s="1" customFormat="1" ht="19.5">
      <c r="B431" s="21"/>
      <c r="D431" s="106" t="s">
        <v>109</v>
      </c>
      <c r="F431" s="107" t="s">
        <v>1038</v>
      </c>
      <c r="L431" s="21"/>
      <c r="M431" s="108"/>
      <c r="T431" s="42"/>
      <c r="AT431" s="10" t="s">
        <v>109</v>
      </c>
      <c r="AU431" s="10" t="s">
        <v>80</v>
      </c>
    </row>
    <row r="432" spans="2:65" s="1" customFormat="1" ht="24.2" customHeight="1">
      <c r="B432" s="21"/>
      <c r="C432" s="93" t="s">
        <v>1040</v>
      </c>
      <c r="D432" s="93" t="s">
        <v>103</v>
      </c>
      <c r="E432" s="94" t="s">
        <v>1041</v>
      </c>
      <c r="F432" s="95" t="s">
        <v>1042</v>
      </c>
      <c r="G432" s="96" t="s">
        <v>115</v>
      </c>
      <c r="H432" s="97">
        <v>500</v>
      </c>
      <c r="I432" s="98">
        <v>495</v>
      </c>
      <c r="J432" s="98">
        <f>ROUND(I432*H432,2)</f>
        <v>247500</v>
      </c>
      <c r="K432" s="99"/>
      <c r="L432" s="21"/>
      <c r="M432" s="100" t="s">
        <v>1</v>
      </c>
      <c r="N432" s="101" t="s">
        <v>35</v>
      </c>
      <c r="O432" s="102">
        <v>0</v>
      </c>
      <c r="P432" s="102">
        <f>O432*H432</f>
        <v>0</v>
      </c>
      <c r="Q432" s="102">
        <v>0</v>
      </c>
      <c r="R432" s="102">
        <f>Q432*H432</f>
        <v>0</v>
      </c>
      <c r="S432" s="102">
        <v>0</v>
      </c>
      <c r="T432" s="103">
        <f>S432*H432</f>
        <v>0</v>
      </c>
      <c r="AR432" s="104" t="s">
        <v>78</v>
      </c>
      <c r="AT432" s="104" t="s">
        <v>103</v>
      </c>
      <c r="AU432" s="104" t="s">
        <v>80</v>
      </c>
      <c r="AY432" s="10" t="s">
        <v>100</v>
      </c>
      <c r="BE432" s="105">
        <f>IF(N432="základní",J432,0)</f>
        <v>247500</v>
      </c>
      <c r="BF432" s="105">
        <f>IF(N432="snížená",J432,0)</f>
        <v>0</v>
      </c>
      <c r="BG432" s="105">
        <f>IF(N432="zákl. přenesená",J432,0)</f>
        <v>0</v>
      </c>
      <c r="BH432" s="105">
        <f>IF(N432="sníž. přenesená",J432,0)</f>
        <v>0</v>
      </c>
      <c r="BI432" s="105">
        <f>IF(N432="nulová",J432,0)</f>
        <v>0</v>
      </c>
      <c r="BJ432" s="10" t="s">
        <v>78</v>
      </c>
      <c r="BK432" s="105">
        <f>ROUND(I432*H432,2)</f>
        <v>247500</v>
      </c>
      <c r="BL432" s="10" t="s">
        <v>78</v>
      </c>
      <c r="BM432" s="104" t="s">
        <v>1043</v>
      </c>
    </row>
    <row r="433" spans="2:65" s="1" customFormat="1" ht="19.5">
      <c r="B433" s="21"/>
      <c r="D433" s="106" t="s">
        <v>109</v>
      </c>
      <c r="F433" s="107" t="s">
        <v>1042</v>
      </c>
      <c r="L433" s="21"/>
      <c r="M433" s="108"/>
      <c r="T433" s="42"/>
      <c r="AT433" s="10" t="s">
        <v>109</v>
      </c>
      <c r="AU433" s="10" t="s">
        <v>80</v>
      </c>
    </row>
    <row r="434" spans="2:65" s="8" customFormat="1" ht="22.9" customHeight="1">
      <c r="B434" s="82"/>
      <c r="D434" s="83" t="s">
        <v>69</v>
      </c>
      <c r="E434" s="91" t="s">
        <v>1044</v>
      </c>
      <c r="F434" s="91" t="s">
        <v>1045</v>
      </c>
      <c r="J434" s="92">
        <f>BK434</f>
        <v>23858242.25</v>
      </c>
      <c r="L434" s="82"/>
      <c r="M434" s="86"/>
      <c r="P434" s="87">
        <f>SUM(P435:P986)</f>
        <v>0</v>
      </c>
      <c r="R434" s="87">
        <f>SUM(R435:R986)</f>
        <v>0</v>
      </c>
      <c r="T434" s="88">
        <f>SUM(T435:T986)</f>
        <v>0</v>
      </c>
      <c r="AR434" s="83" t="s">
        <v>78</v>
      </c>
      <c r="AT434" s="89" t="s">
        <v>69</v>
      </c>
      <c r="AU434" s="89" t="s">
        <v>78</v>
      </c>
      <c r="AY434" s="83" t="s">
        <v>100</v>
      </c>
      <c r="BK434" s="90">
        <f>SUM(BK435:BK986)</f>
        <v>23858242.25</v>
      </c>
    </row>
    <row r="435" spans="2:65" s="1" customFormat="1" ht="24.2" customHeight="1">
      <c r="B435" s="21"/>
      <c r="C435" s="93" t="s">
        <v>1046</v>
      </c>
      <c r="D435" s="93" t="s">
        <v>103</v>
      </c>
      <c r="E435" s="94" t="s">
        <v>1047</v>
      </c>
      <c r="F435" s="95" t="s">
        <v>1048</v>
      </c>
      <c r="G435" s="96" t="s">
        <v>269</v>
      </c>
      <c r="H435" s="97">
        <v>50</v>
      </c>
      <c r="I435" s="98">
        <v>2940</v>
      </c>
      <c r="J435" s="98">
        <f>ROUND(I435*H435,2)</f>
        <v>147000</v>
      </c>
      <c r="K435" s="99"/>
      <c r="L435" s="21"/>
      <c r="M435" s="100" t="s">
        <v>1</v>
      </c>
      <c r="N435" s="101" t="s">
        <v>35</v>
      </c>
      <c r="O435" s="102">
        <v>0</v>
      </c>
      <c r="P435" s="102">
        <f>O435*H435</f>
        <v>0</v>
      </c>
      <c r="Q435" s="102">
        <v>0</v>
      </c>
      <c r="R435" s="102">
        <f>Q435*H435</f>
        <v>0</v>
      </c>
      <c r="S435" s="102">
        <v>0</v>
      </c>
      <c r="T435" s="103">
        <f>S435*H435</f>
        <v>0</v>
      </c>
      <c r="AR435" s="104" t="s">
        <v>107</v>
      </c>
      <c r="AT435" s="104" t="s">
        <v>103</v>
      </c>
      <c r="AU435" s="104" t="s">
        <v>80</v>
      </c>
      <c r="AY435" s="10" t="s">
        <v>100</v>
      </c>
      <c r="BE435" s="105">
        <f>IF(N435="základní",J435,0)</f>
        <v>147000</v>
      </c>
      <c r="BF435" s="105">
        <f>IF(N435="snížená",J435,0)</f>
        <v>0</v>
      </c>
      <c r="BG435" s="105">
        <f>IF(N435="zákl. přenesená",J435,0)</f>
        <v>0</v>
      </c>
      <c r="BH435" s="105">
        <f>IF(N435="sníž. přenesená",J435,0)</f>
        <v>0</v>
      </c>
      <c r="BI435" s="105">
        <f>IF(N435="nulová",J435,0)</f>
        <v>0</v>
      </c>
      <c r="BJ435" s="10" t="s">
        <v>78</v>
      </c>
      <c r="BK435" s="105">
        <f>ROUND(I435*H435,2)</f>
        <v>147000</v>
      </c>
      <c r="BL435" s="10" t="s">
        <v>107</v>
      </c>
      <c r="BM435" s="104" t="s">
        <v>1049</v>
      </c>
    </row>
    <row r="436" spans="2:65" s="1" customFormat="1">
      <c r="B436" s="21"/>
      <c r="D436" s="106" t="s">
        <v>109</v>
      </c>
      <c r="F436" s="107" t="s">
        <v>1048</v>
      </c>
      <c r="L436" s="21"/>
      <c r="M436" s="108"/>
      <c r="T436" s="42"/>
      <c r="AT436" s="10" t="s">
        <v>109</v>
      </c>
      <c r="AU436" s="10" t="s">
        <v>80</v>
      </c>
    </row>
    <row r="437" spans="2:65" s="1" customFormat="1" ht="24.2" customHeight="1">
      <c r="B437" s="21"/>
      <c r="C437" s="93" t="s">
        <v>1050</v>
      </c>
      <c r="D437" s="93" t="s">
        <v>103</v>
      </c>
      <c r="E437" s="94" t="s">
        <v>1051</v>
      </c>
      <c r="F437" s="95" t="s">
        <v>1052</v>
      </c>
      <c r="G437" s="96" t="s">
        <v>269</v>
      </c>
      <c r="H437" s="97">
        <v>50</v>
      </c>
      <c r="I437" s="98">
        <v>2130</v>
      </c>
      <c r="J437" s="98">
        <f>ROUND(I437*H437,2)</f>
        <v>106500</v>
      </c>
      <c r="K437" s="99"/>
      <c r="L437" s="21"/>
      <c r="M437" s="100" t="s">
        <v>1</v>
      </c>
      <c r="N437" s="101" t="s">
        <v>35</v>
      </c>
      <c r="O437" s="102">
        <v>0</v>
      </c>
      <c r="P437" s="102">
        <f>O437*H437</f>
        <v>0</v>
      </c>
      <c r="Q437" s="102">
        <v>0</v>
      </c>
      <c r="R437" s="102">
        <f>Q437*H437</f>
        <v>0</v>
      </c>
      <c r="S437" s="102">
        <v>0</v>
      </c>
      <c r="T437" s="103">
        <f>S437*H437</f>
        <v>0</v>
      </c>
      <c r="AR437" s="104" t="s">
        <v>107</v>
      </c>
      <c r="AT437" s="104" t="s">
        <v>103</v>
      </c>
      <c r="AU437" s="104" t="s">
        <v>80</v>
      </c>
      <c r="AY437" s="10" t="s">
        <v>100</v>
      </c>
      <c r="BE437" s="105">
        <f>IF(N437="základní",J437,0)</f>
        <v>106500</v>
      </c>
      <c r="BF437" s="105">
        <f>IF(N437="snížená",J437,0)</f>
        <v>0</v>
      </c>
      <c r="BG437" s="105">
        <f>IF(N437="zákl. přenesená",J437,0)</f>
        <v>0</v>
      </c>
      <c r="BH437" s="105">
        <f>IF(N437="sníž. přenesená",J437,0)</f>
        <v>0</v>
      </c>
      <c r="BI437" s="105">
        <f>IF(N437="nulová",J437,0)</f>
        <v>0</v>
      </c>
      <c r="BJ437" s="10" t="s">
        <v>78</v>
      </c>
      <c r="BK437" s="105">
        <f>ROUND(I437*H437,2)</f>
        <v>106500</v>
      </c>
      <c r="BL437" s="10" t="s">
        <v>107</v>
      </c>
      <c r="BM437" s="104" t="s">
        <v>1053</v>
      </c>
    </row>
    <row r="438" spans="2:65" s="1" customFormat="1" ht="29.25">
      <c r="B438" s="21"/>
      <c r="D438" s="106" t="s">
        <v>109</v>
      </c>
      <c r="F438" s="107" t="s">
        <v>1054</v>
      </c>
      <c r="L438" s="21"/>
      <c r="M438" s="108"/>
      <c r="T438" s="42"/>
      <c r="AT438" s="10" t="s">
        <v>109</v>
      </c>
      <c r="AU438" s="10" t="s">
        <v>80</v>
      </c>
    </row>
    <row r="439" spans="2:65" s="1" customFormat="1" ht="24.2" customHeight="1">
      <c r="B439" s="21"/>
      <c r="C439" s="109" t="s">
        <v>1055</v>
      </c>
      <c r="D439" s="109" t="s">
        <v>112</v>
      </c>
      <c r="E439" s="110" t="s">
        <v>1056</v>
      </c>
      <c r="F439" s="111" t="s">
        <v>1057</v>
      </c>
      <c r="G439" s="112" t="s">
        <v>269</v>
      </c>
      <c r="H439" s="113">
        <v>33</v>
      </c>
      <c r="I439" s="114">
        <v>2520</v>
      </c>
      <c r="J439" s="114">
        <f>ROUND(I439*H439,2)</f>
        <v>83160</v>
      </c>
      <c r="K439" s="115"/>
      <c r="L439" s="116"/>
      <c r="M439" s="117" t="s">
        <v>1</v>
      </c>
      <c r="N439" s="118" t="s">
        <v>35</v>
      </c>
      <c r="O439" s="102">
        <v>0</v>
      </c>
      <c r="P439" s="102">
        <f>O439*H439</f>
        <v>0</v>
      </c>
      <c r="Q439" s="102">
        <v>0</v>
      </c>
      <c r="R439" s="102">
        <f>Q439*H439</f>
        <v>0</v>
      </c>
      <c r="S439" s="102">
        <v>0</v>
      </c>
      <c r="T439" s="103">
        <f>S439*H439</f>
        <v>0</v>
      </c>
      <c r="AR439" s="104" t="s">
        <v>116</v>
      </c>
      <c r="AT439" s="104" t="s">
        <v>112</v>
      </c>
      <c r="AU439" s="104" t="s">
        <v>80</v>
      </c>
      <c r="AY439" s="10" t="s">
        <v>100</v>
      </c>
      <c r="BE439" s="105">
        <f>IF(N439="základní",J439,0)</f>
        <v>83160</v>
      </c>
      <c r="BF439" s="105">
        <f>IF(N439="snížená",J439,0)</f>
        <v>0</v>
      </c>
      <c r="BG439" s="105">
        <f>IF(N439="zákl. přenesená",J439,0)</f>
        <v>0</v>
      </c>
      <c r="BH439" s="105">
        <f>IF(N439="sníž. přenesená",J439,0)</f>
        <v>0</v>
      </c>
      <c r="BI439" s="105">
        <f>IF(N439="nulová",J439,0)</f>
        <v>0</v>
      </c>
      <c r="BJ439" s="10" t="s">
        <v>78</v>
      </c>
      <c r="BK439" s="105">
        <f>ROUND(I439*H439,2)</f>
        <v>83160</v>
      </c>
      <c r="BL439" s="10" t="s">
        <v>107</v>
      </c>
      <c r="BM439" s="104" t="s">
        <v>1058</v>
      </c>
    </row>
    <row r="440" spans="2:65" s="1" customFormat="1">
      <c r="B440" s="21"/>
      <c r="D440" s="106" t="s">
        <v>109</v>
      </c>
      <c r="F440" s="107" t="s">
        <v>1057</v>
      </c>
      <c r="L440" s="21"/>
      <c r="M440" s="108"/>
      <c r="T440" s="42"/>
      <c r="AT440" s="10" t="s">
        <v>109</v>
      </c>
      <c r="AU440" s="10" t="s">
        <v>80</v>
      </c>
    </row>
    <row r="441" spans="2:65" s="1" customFormat="1" ht="24.2" customHeight="1">
      <c r="B441" s="21"/>
      <c r="C441" s="109" t="s">
        <v>1059</v>
      </c>
      <c r="D441" s="109" t="s">
        <v>112</v>
      </c>
      <c r="E441" s="110" t="s">
        <v>1060</v>
      </c>
      <c r="F441" s="111" t="s">
        <v>1061</v>
      </c>
      <c r="G441" s="112" t="s">
        <v>269</v>
      </c>
      <c r="H441" s="113">
        <v>33</v>
      </c>
      <c r="I441" s="114">
        <v>3820</v>
      </c>
      <c r="J441" s="114">
        <f>ROUND(I441*H441,2)</f>
        <v>126060</v>
      </c>
      <c r="K441" s="115"/>
      <c r="L441" s="116"/>
      <c r="M441" s="117" t="s">
        <v>1</v>
      </c>
      <c r="N441" s="118" t="s">
        <v>35</v>
      </c>
      <c r="O441" s="102">
        <v>0</v>
      </c>
      <c r="P441" s="102">
        <f>O441*H441</f>
        <v>0</v>
      </c>
      <c r="Q441" s="102">
        <v>0</v>
      </c>
      <c r="R441" s="102">
        <f>Q441*H441</f>
        <v>0</v>
      </c>
      <c r="S441" s="102">
        <v>0</v>
      </c>
      <c r="T441" s="103">
        <f>S441*H441</f>
        <v>0</v>
      </c>
      <c r="AR441" s="104" t="s">
        <v>116</v>
      </c>
      <c r="AT441" s="104" t="s">
        <v>112</v>
      </c>
      <c r="AU441" s="104" t="s">
        <v>80</v>
      </c>
      <c r="AY441" s="10" t="s">
        <v>100</v>
      </c>
      <c r="BE441" s="105">
        <f>IF(N441="základní",J441,0)</f>
        <v>126060</v>
      </c>
      <c r="BF441" s="105">
        <f>IF(N441="snížená",J441,0)</f>
        <v>0</v>
      </c>
      <c r="BG441" s="105">
        <f>IF(N441="zákl. přenesená",J441,0)</f>
        <v>0</v>
      </c>
      <c r="BH441" s="105">
        <f>IF(N441="sníž. přenesená",J441,0)</f>
        <v>0</v>
      </c>
      <c r="BI441" s="105">
        <f>IF(N441="nulová",J441,0)</f>
        <v>0</v>
      </c>
      <c r="BJ441" s="10" t="s">
        <v>78</v>
      </c>
      <c r="BK441" s="105">
        <f>ROUND(I441*H441,2)</f>
        <v>126060</v>
      </c>
      <c r="BL441" s="10" t="s">
        <v>107</v>
      </c>
      <c r="BM441" s="104" t="s">
        <v>1062</v>
      </c>
    </row>
    <row r="442" spans="2:65" s="1" customFormat="1" ht="19.5">
      <c r="B442" s="21"/>
      <c r="D442" s="106" t="s">
        <v>109</v>
      </c>
      <c r="F442" s="107" t="s">
        <v>1061</v>
      </c>
      <c r="L442" s="21"/>
      <c r="M442" s="108"/>
      <c r="T442" s="42"/>
      <c r="AT442" s="10" t="s">
        <v>109</v>
      </c>
      <c r="AU442" s="10" t="s">
        <v>80</v>
      </c>
    </row>
    <row r="443" spans="2:65" s="1" customFormat="1" ht="24.2" customHeight="1">
      <c r="B443" s="21"/>
      <c r="C443" s="109" t="s">
        <v>1063</v>
      </c>
      <c r="D443" s="109" t="s">
        <v>112</v>
      </c>
      <c r="E443" s="110" t="s">
        <v>1064</v>
      </c>
      <c r="F443" s="111" t="s">
        <v>1065</v>
      </c>
      <c r="G443" s="112" t="s">
        <v>269</v>
      </c>
      <c r="H443" s="113">
        <v>67</v>
      </c>
      <c r="I443" s="114">
        <v>292</v>
      </c>
      <c r="J443" s="114">
        <f>ROUND(I443*H443,2)</f>
        <v>19564</v>
      </c>
      <c r="K443" s="115"/>
      <c r="L443" s="116"/>
      <c r="M443" s="117" t="s">
        <v>1</v>
      </c>
      <c r="N443" s="118" t="s">
        <v>35</v>
      </c>
      <c r="O443" s="102">
        <v>0</v>
      </c>
      <c r="P443" s="102">
        <f>O443*H443</f>
        <v>0</v>
      </c>
      <c r="Q443" s="102">
        <v>0</v>
      </c>
      <c r="R443" s="102">
        <f>Q443*H443</f>
        <v>0</v>
      </c>
      <c r="S443" s="102">
        <v>0</v>
      </c>
      <c r="T443" s="103">
        <f>S443*H443</f>
        <v>0</v>
      </c>
      <c r="AR443" s="104" t="s">
        <v>116</v>
      </c>
      <c r="AT443" s="104" t="s">
        <v>112</v>
      </c>
      <c r="AU443" s="104" t="s">
        <v>80</v>
      </c>
      <c r="AY443" s="10" t="s">
        <v>100</v>
      </c>
      <c r="BE443" s="105">
        <f>IF(N443="základní",J443,0)</f>
        <v>19564</v>
      </c>
      <c r="BF443" s="105">
        <f>IF(N443="snížená",J443,0)</f>
        <v>0</v>
      </c>
      <c r="BG443" s="105">
        <f>IF(N443="zákl. přenesená",J443,0)</f>
        <v>0</v>
      </c>
      <c r="BH443" s="105">
        <f>IF(N443="sníž. přenesená",J443,0)</f>
        <v>0</v>
      </c>
      <c r="BI443" s="105">
        <f>IF(N443="nulová",J443,0)</f>
        <v>0</v>
      </c>
      <c r="BJ443" s="10" t="s">
        <v>78</v>
      </c>
      <c r="BK443" s="105">
        <f>ROUND(I443*H443,2)</f>
        <v>19564</v>
      </c>
      <c r="BL443" s="10" t="s">
        <v>107</v>
      </c>
      <c r="BM443" s="104" t="s">
        <v>1066</v>
      </c>
    </row>
    <row r="444" spans="2:65" s="1" customFormat="1" ht="19.5">
      <c r="B444" s="21"/>
      <c r="D444" s="106" t="s">
        <v>109</v>
      </c>
      <c r="F444" s="107" t="s">
        <v>1065</v>
      </c>
      <c r="L444" s="21"/>
      <c r="M444" s="108"/>
      <c r="T444" s="42"/>
      <c r="AT444" s="10" t="s">
        <v>109</v>
      </c>
      <c r="AU444" s="10" t="s">
        <v>80</v>
      </c>
    </row>
    <row r="445" spans="2:65" s="1" customFormat="1" ht="33" customHeight="1">
      <c r="B445" s="21"/>
      <c r="C445" s="109" t="s">
        <v>1067</v>
      </c>
      <c r="D445" s="109" t="s">
        <v>112</v>
      </c>
      <c r="E445" s="110" t="s">
        <v>1068</v>
      </c>
      <c r="F445" s="111" t="s">
        <v>1069</v>
      </c>
      <c r="G445" s="112" t="s">
        <v>269</v>
      </c>
      <c r="H445" s="113">
        <v>340</v>
      </c>
      <c r="I445" s="114">
        <v>156</v>
      </c>
      <c r="J445" s="114">
        <f>ROUND(I445*H445,2)</f>
        <v>53040</v>
      </c>
      <c r="K445" s="115"/>
      <c r="L445" s="116"/>
      <c r="M445" s="117" t="s">
        <v>1</v>
      </c>
      <c r="N445" s="118" t="s">
        <v>35</v>
      </c>
      <c r="O445" s="102">
        <v>0</v>
      </c>
      <c r="P445" s="102">
        <f>O445*H445</f>
        <v>0</v>
      </c>
      <c r="Q445" s="102">
        <v>0</v>
      </c>
      <c r="R445" s="102">
        <f>Q445*H445</f>
        <v>0</v>
      </c>
      <c r="S445" s="102">
        <v>0</v>
      </c>
      <c r="T445" s="103">
        <f>S445*H445</f>
        <v>0</v>
      </c>
      <c r="AR445" s="104" t="s">
        <v>116</v>
      </c>
      <c r="AT445" s="104" t="s">
        <v>112</v>
      </c>
      <c r="AU445" s="104" t="s">
        <v>80</v>
      </c>
      <c r="AY445" s="10" t="s">
        <v>100</v>
      </c>
      <c r="BE445" s="105">
        <f>IF(N445="základní",J445,0)</f>
        <v>53040</v>
      </c>
      <c r="BF445" s="105">
        <f>IF(N445="snížená",J445,0)</f>
        <v>0</v>
      </c>
      <c r="BG445" s="105">
        <f>IF(N445="zákl. přenesená",J445,0)</f>
        <v>0</v>
      </c>
      <c r="BH445" s="105">
        <f>IF(N445="sníž. přenesená",J445,0)</f>
        <v>0</v>
      </c>
      <c r="BI445" s="105">
        <f>IF(N445="nulová",J445,0)</f>
        <v>0</v>
      </c>
      <c r="BJ445" s="10" t="s">
        <v>78</v>
      </c>
      <c r="BK445" s="105">
        <f>ROUND(I445*H445,2)</f>
        <v>53040</v>
      </c>
      <c r="BL445" s="10" t="s">
        <v>107</v>
      </c>
      <c r="BM445" s="104" t="s">
        <v>1070</v>
      </c>
    </row>
    <row r="446" spans="2:65" s="1" customFormat="1" ht="19.5">
      <c r="B446" s="21"/>
      <c r="D446" s="106" t="s">
        <v>109</v>
      </c>
      <c r="F446" s="107" t="s">
        <v>1069</v>
      </c>
      <c r="L446" s="21"/>
      <c r="M446" s="108"/>
      <c r="T446" s="42"/>
      <c r="AT446" s="10" t="s">
        <v>109</v>
      </c>
      <c r="AU446" s="10" t="s">
        <v>80</v>
      </c>
    </row>
    <row r="447" spans="2:65" s="1" customFormat="1" ht="24.2" customHeight="1">
      <c r="B447" s="21"/>
      <c r="C447" s="109" t="s">
        <v>1071</v>
      </c>
      <c r="D447" s="109" t="s">
        <v>112</v>
      </c>
      <c r="E447" s="110" t="s">
        <v>1072</v>
      </c>
      <c r="F447" s="111" t="s">
        <v>1073</v>
      </c>
      <c r="G447" s="112" t="s">
        <v>269</v>
      </c>
      <c r="H447" s="113">
        <v>33</v>
      </c>
      <c r="I447" s="114">
        <v>6330</v>
      </c>
      <c r="J447" s="114">
        <f>ROUND(I447*H447,2)</f>
        <v>208890</v>
      </c>
      <c r="K447" s="115"/>
      <c r="L447" s="116"/>
      <c r="M447" s="117" t="s">
        <v>1</v>
      </c>
      <c r="N447" s="118" t="s">
        <v>35</v>
      </c>
      <c r="O447" s="102">
        <v>0</v>
      </c>
      <c r="P447" s="102">
        <f>O447*H447</f>
        <v>0</v>
      </c>
      <c r="Q447" s="102">
        <v>0</v>
      </c>
      <c r="R447" s="102">
        <f>Q447*H447</f>
        <v>0</v>
      </c>
      <c r="S447" s="102">
        <v>0</v>
      </c>
      <c r="T447" s="103">
        <f>S447*H447</f>
        <v>0</v>
      </c>
      <c r="AR447" s="104" t="s">
        <v>116</v>
      </c>
      <c r="AT447" s="104" t="s">
        <v>112</v>
      </c>
      <c r="AU447" s="104" t="s">
        <v>80</v>
      </c>
      <c r="AY447" s="10" t="s">
        <v>100</v>
      </c>
      <c r="BE447" s="105">
        <f>IF(N447="základní",J447,0)</f>
        <v>208890</v>
      </c>
      <c r="BF447" s="105">
        <f>IF(N447="snížená",J447,0)</f>
        <v>0</v>
      </c>
      <c r="BG447" s="105">
        <f>IF(N447="zákl. přenesená",J447,0)</f>
        <v>0</v>
      </c>
      <c r="BH447" s="105">
        <f>IF(N447="sníž. přenesená",J447,0)</f>
        <v>0</v>
      </c>
      <c r="BI447" s="105">
        <f>IF(N447="nulová",J447,0)</f>
        <v>0</v>
      </c>
      <c r="BJ447" s="10" t="s">
        <v>78</v>
      </c>
      <c r="BK447" s="105">
        <f>ROUND(I447*H447,2)</f>
        <v>208890</v>
      </c>
      <c r="BL447" s="10" t="s">
        <v>107</v>
      </c>
      <c r="BM447" s="104" t="s">
        <v>1074</v>
      </c>
    </row>
    <row r="448" spans="2:65" s="1" customFormat="1" ht="19.5">
      <c r="B448" s="21"/>
      <c r="D448" s="106" t="s">
        <v>109</v>
      </c>
      <c r="F448" s="107" t="s">
        <v>1073</v>
      </c>
      <c r="L448" s="21"/>
      <c r="M448" s="108"/>
      <c r="T448" s="42"/>
      <c r="AT448" s="10" t="s">
        <v>109</v>
      </c>
      <c r="AU448" s="10" t="s">
        <v>80</v>
      </c>
    </row>
    <row r="449" spans="2:65" s="1" customFormat="1" ht="24.2" customHeight="1">
      <c r="B449" s="21"/>
      <c r="C449" s="109" t="s">
        <v>1075</v>
      </c>
      <c r="D449" s="109" t="s">
        <v>112</v>
      </c>
      <c r="E449" s="110" t="s">
        <v>1076</v>
      </c>
      <c r="F449" s="111" t="s">
        <v>1077</v>
      </c>
      <c r="G449" s="112" t="s">
        <v>269</v>
      </c>
      <c r="H449" s="113">
        <v>17</v>
      </c>
      <c r="I449" s="114">
        <v>7070</v>
      </c>
      <c r="J449" s="114">
        <f>ROUND(I449*H449,2)</f>
        <v>120190</v>
      </c>
      <c r="K449" s="115"/>
      <c r="L449" s="116"/>
      <c r="M449" s="117" t="s">
        <v>1</v>
      </c>
      <c r="N449" s="118" t="s">
        <v>35</v>
      </c>
      <c r="O449" s="102">
        <v>0</v>
      </c>
      <c r="P449" s="102">
        <f>O449*H449</f>
        <v>0</v>
      </c>
      <c r="Q449" s="102">
        <v>0</v>
      </c>
      <c r="R449" s="102">
        <f>Q449*H449</f>
        <v>0</v>
      </c>
      <c r="S449" s="102">
        <v>0</v>
      </c>
      <c r="T449" s="103">
        <f>S449*H449</f>
        <v>0</v>
      </c>
      <c r="AR449" s="104" t="s">
        <v>116</v>
      </c>
      <c r="AT449" s="104" t="s">
        <v>112</v>
      </c>
      <c r="AU449" s="104" t="s">
        <v>80</v>
      </c>
      <c r="AY449" s="10" t="s">
        <v>100</v>
      </c>
      <c r="BE449" s="105">
        <f>IF(N449="základní",J449,0)</f>
        <v>120190</v>
      </c>
      <c r="BF449" s="105">
        <f>IF(N449="snížená",J449,0)</f>
        <v>0</v>
      </c>
      <c r="BG449" s="105">
        <f>IF(N449="zákl. přenesená",J449,0)</f>
        <v>0</v>
      </c>
      <c r="BH449" s="105">
        <f>IF(N449="sníž. přenesená",J449,0)</f>
        <v>0</v>
      </c>
      <c r="BI449" s="105">
        <f>IF(N449="nulová",J449,0)</f>
        <v>0</v>
      </c>
      <c r="BJ449" s="10" t="s">
        <v>78</v>
      </c>
      <c r="BK449" s="105">
        <f>ROUND(I449*H449,2)</f>
        <v>120190</v>
      </c>
      <c r="BL449" s="10" t="s">
        <v>107</v>
      </c>
      <c r="BM449" s="104" t="s">
        <v>1078</v>
      </c>
    </row>
    <row r="450" spans="2:65" s="1" customFormat="1" ht="19.5">
      <c r="B450" s="21"/>
      <c r="D450" s="106" t="s">
        <v>109</v>
      </c>
      <c r="F450" s="107" t="s">
        <v>1077</v>
      </c>
      <c r="L450" s="21"/>
      <c r="M450" s="108"/>
      <c r="T450" s="42"/>
      <c r="AT450" s="10" t="s">
        <v>109</v>
      </c>
      <c r="AU450" s="10" t="s">
        <v>80</v>
      </c>
    </row>
    <row r="451" spans="2:65" s="1" customFormat="1" ht="16.5" customHeight="1">
      <c r="B451" s="21"/>
      <c r="C451" s="93" t="s">
        <v>1079</v>
      </c>
      <c r="D451" s="93" t="s">
        <v>103</v>
      </c>
      <c r="E451" s="94" t="s">
        <v>1080</v>
      </c>
      <c r="F451" s="95" t="s">
        <v>1081</v>
      </c>
      <c r="G451" s="96" t="s">
        <v>269</v>
      </c>
      <c r="H451" s="97">
        <v>10</v>
      </c>
      <c r="I451" s="98">
        <v>31100</v>
      </c>
      <c r="J451" s="98">
        <f>ROUND(I451*H451,2)</f>
        <v>311000</v>
      </c>
      <c r="K451" s="99"/>
      <c r="L451" s="21"/>
      <c r="M451" s="100" t="s">
        <v>1</v>
      </c>
      <c r="N451" s="101" t="s">
        <v>35</v>
      </c>
      <c r="O451" s="102">
        <v>0</v>
      </c>
      <c r="P451" s="102">
        <f>O451*H451</f>
        <v>0</v>
      </c>
      <c r="Q451" s="102">
        <v>0</v>
      </c>
      <c r="R451" s="102">
        <f>Q451*H451</f>
        <v>0</v>
      </c>
      <c r="S451" s="102">
        <v>0</v>
      </c>
      <c r="T451" s="103">
        <f>S451*H451</f>
        <v>0</v>
      </c>
      <c r="AR451" s="104" t="s">
        <v>107</v>
      </c>
      <c r="AT451" s="104" t="s">
        <v>103</v>
      </c>
      <c r="AU451" s="104" t="s">
        <v>80</v>
      </c>
      <c r="AY451" s="10" t="s">
        <v>100</v>
      </c>
      <c r="BE451" s="105">
        <f>IF(N451="základní",J451,0)</f>
        <v>311000</v>
      </c>
      <c r="BF451" s="105">
        <f>IF(N451="snížená",J451,0)</f>
        <v>0</v>
      </c>
      <c r="BG451" s="105">
        <f>IF(N451="zákl. přenesená",J451,0)</f>
        <v>0</v>
      </c>
      <c r="BH451" s="105">
        <f>IF(N451="sníž. přenesená",J451,0)</f>
        <v>0</v>
      </c>
      <c r="BI451" s="105">
        <f>IF(N451="nulová",J451,0)</f>
        <v>0</v>
      </c>
      <c r="BJ451" s="10" t="s">
        <v>78</v>
      </c>
      <c r="BK451" s="105">
        <f>ROUND(I451*H451,2)</f>
        <v>311000</v>
      </c>
      <c r="BL451" s="10" t="s">
        <v>107</v>
      </c>
      <c r="BM451" s="104" t="s">
        <v>1082</v>
      </c>
    </row>
    <row r="452" spans="2:65" s="1" customFormat="1" ht="29.25">
      <c r="B452" s="21"/>
      <c r="D452" s="106" t="s">
        <v>109</v>
      </c>
      <c r="F452" s="107" t="s">
        <v>1083</v>
      </c>
      <c r="L452" s="21"/>
      <c r="M452" s="108"/>
      <c r="T452" s="42"/>
      <c r="AT452" s="10" t="s">
        <v>109</v>
      </c>
      <c r="AU452" s="10" t="s">
        <v>80</v>
      </c>
    </row>
    <row r="453" spans="2:65" s="1" customFormat="1" ht="16.5" customHeight="1">
      <c r="B453" s="21"/>
      <c r="C453" s="93" t="s">
        <v>1084</v>
      </c>
      <c r="D453" s="93" t="s">
        <v>103</v>
      </c>
      <c r="E453" s="94" t="s">
        <v>1085</v>
      </c>
      <c r="F453" s="95" t="s">
        <v>1086</v>
      </c>
      <c r="G453" s="96" t="s">
        <v>269</v>
      </c>
      <c r="H453" s="97">
        <v>3</v>
      </c>
      <c r="I453" s="98">
        <v>1290</v>
      </c>
      <c r="J453" s="98">
        <f>ROUND(I453*H453,2)</f>
        <v>3870</v>
      </c>
      <c r="K453" s="99"/>
      <c r="L453" s="21"/>
      <c r="M453" s="100" t="s">
        <v>1</v>
      </c>
      <c r="N453" s="101" t="s">
        <v>35</v>
      </c>
      <c r="O453" s="102">
        <v>0</v>
      </c>
      <c r="P453" s="102">
        <f>O453*H453</f>
        <v>0</v>
      </c>
      <c r="Q453" s="102">
        <v>0</v>
      </c>
      <c r="R453" s="102">
        <f>Q453*H453</f>
        <v>0</v>
      </c>
      <c r="S453" s="102">
        <v>0</v>
      </c>
      <c r="T453" s="103">
        <f>S453*H453</f>
        <v>0</v>
      </c>
      <c r="AR453" s="104" t="s">
        <v>107</v>
      </c>
      <c r="AT453" s="104" t="s">
        <v>103</v>
      </c>
      <c r="AU453" s="104" t="s">
        <v>80</v>
      </c>
      <c r="AY453" s="10" t="s">
        <v>100</v>
      </c>
      <c r="BE453" s="105">
        <f>IF(N453="základní",J453,0)</f>
        <v>3870</v>
      </c>
      <c r="BF453" s="105">
        <f>IF(N453="snížená",J453,0)</f>
        <v>0</v>
      </c>
      <c r="BG453" s="105">
        <f>IF(N453="zákl. přenesená",J453,0)</f>
        <v>0</v>
      </c>
      <c r="BH453" s="105">
        <f>IF(N453="sníž. přenesená",J453,0)</f>
        <v>0</v>
      </c>
      <c r="BI453" s="105">
        <f>IF(N453="nulová",J453,0)</f>
        <v>0</v>
      </c>
      <c r="BJ453" s="10" t="s">
        <v>78</v>
      </c>
      <c r="BK453" s="105">
        <f>ROUND(I453*H453,2)</f>
        <v>3870</v>
      </c>
      <c r="BL453" s="10" t="s">
        <v>107</v>
      </c>
      <c r="BM453" s="104" t="s">
        <v>1087</v>
      </c>
    </row>
    <row r="454" spans="2:65" s="1" customFormat="1" ht="19.5">
      <c r="B454" s="21"/>
      <c r="D454" s="106" t="s">
        <v>109</v>
      </c>
      <c r="F454" s="107" t="s">
        <v>1088</v>
      </c>
      <c r="L454" s="21"/>
      <c r="M454" s="108"/>
      <c r="T454" s="42"/>
      <c r="AT454" s="10" t="s">
        <v>109</v>
      </c>
      <c r="AU454" s="10" t="s">
        <v>80</v>
      </c>
    </row>
    <row r="455" spans="2:65" s="1" customFormat="1" ht="24.2" customHeight="1">
      <c r="B455" s="21"/>
      <c r="C455" s="93" t="s">
        <v>1089</v>
      </c>
      <c r="D455" s="93" t="s">
        <v>103</v>
      </c>
      <c r="E455" s="94" t="s">
        <v>1090</v>
      </c>
      <c r="F455" s="95" t="s">
        <v>1091</v>
      </c>
      <c r="G455" s="96" t="s">
        <v>269</v>
      </c>
      <c r="H455" s="97">
        <v>3</v>
      </c>
      <c r="I455" s="98">
        <v>8570</v>
      </c>
      <c r="J455" s="98">
        <f>ROUND(I455*H455,2)</f>
        <v>25710</v>
      </c>
      <c r="K455" s="99"/>
      <c r="L455" s="21"/>
      <c r="M455" s="100" t="s">
        <v>1</v>
      </c>
      <c r="N455" s="101" t="s">
        <v>35</v>
      </c>
      <c r="O455" s="102">
        <v>0</v>
      </c>
      <c r="P455" s="102">
        <f>O455*H455</f>
        <v>0</v>
      </c>
      <c r="Q455" s="102">
        <v>0</v>
      </c>
      <c r="R455" s="102">
        <f>Q455*H455</f>
        <v>0</v>
      </c>
      <c r="S455" s="102">
        <v>0</v>
      </c>
      <c r="T455" s="103">
        <f>S455*H455</f>
        <v>0</v>
      </c>
      <c r="AR455" s="104" t="s">
        <v>107</v>
      </c>
      <c r="AT455" s="104" t="s">
        <v>103</v>
      </c>
      <c r="AU455" s="104" t="s">
        <v>80</v>
      </c>
      <c r="AY455" s="10" t="s">
        <v>100</v>
      </c>
      <c r="BE455" s="105">
        <f>IF(N455="základní",J455,0)</f>
        <v>25710</v>
      </c>
      <c r="BF455" s="105">
        <f>IF(N455="snížená",J455,0)</f>
        <v>0</v>
      </c>
      <c r="BG455" s="105">
        <f>IF(N455="zákl. přenesená",J455,0)</f>
        <v>0</v>
      </c>
      <c r="BH455" s="105">
        <f>IF(N455="sníž. přenesená",J455,0)</f>
        <v>0</v>
      </c>
      <c r="BI455" s="105">
        <f>IF(N455="nulová",J455,0)</f>
        <v>0</v>
      </c>
      <c r="BJ455" s="10" t="s">
        <v>78</v>
      </c>
      <c r="BK455" s="105">
        <f>ROUND(I455*H455,2)</f>
        <v>25710</v>
      </c>
      <c r="BL455" s="10" t="s">
        <v>107</v>
      </c>
      <c r="BM455" s="104" t="s">
        <v>1092</v>
      </c>
    </row>
    <row r="456" spans="2:65" s="1" customFormat="1" ht="19.5">
      <c r="B456" s="21"/>
      <c r="D456" s="106" t="s">
        <v>109</v>
      </c>
      <c r="F456" s="107" t="s">
        <v>1091</v>
      </c>
      <c r="L456" s="21"/>
      <c r="M456" s="108"/>
      <c r="T456" s="42"/>
      <c r="AT456" s="10" t="s">
        <v>109</v>
      </c>
      <c r="AU456" s="10" t="s">
        <v>80</v>
      </c>
    </row>
    <row r="457" spans="2:65" s="1" customFormat="1" ht="16.5" customHeight="1">
      <c r="B457" s="21"/>
      <c r="C457" s="93" t="s">
        <v>1093</v>
      </c>
      <c r="D457" s="93" t="s">
        <v>103</v>
      </c>
      <c r="E457" s="94" t="s">
        <v>1094</v>
      </c>
      <c r="F457" s="95" t="s">
        <v>1095</v>
      </c>
      <c r="G457" s="96" t="s">
        <v>269</v>
      </c>
      <c r="H457" s="97">
        <v>3</v>
      </c>
      <c r="I457" s="98">
        <v>518</v>
      </c>
      <c r="J457" s="98">
        <f>ROUND(I457*H457,2)</f>
        <v>1554</v>
      </c>
      <c r="K457" s="99"/>
      <c r="L457" s="21"/>
      <c r="M457" s="100" t="s">
        <v>1</v>
      </c>
      <c r="N457" s="101" t="s">
        <v>35</v>
      </c>
      <c r="O457" s="102">
        <v>0</v>
      </c>
      <c r="P457" s="102">
        <f>O457*H457</f>
        <v>0</v>
      </c>
      <c r="Q457" s="102">
        <v>0</v>
      </c>
      <c r="R457" s="102">
        <f>Q457*H457</f>
        <v>0</v>
      </c>
      <c r="S457" s="102">
        <v>0</v>
      </c>
      <c r="T457" s="103">
        <f>S457*H457</f>
        <v>0</v>
      </c>
      <c r="AR457" s="104" t="s">
        <v>107</v>
      </c>
      <c r="AT457" s="104" t="s">
        <v>103</v>
      </c>
      <c r="AU457" s="104" t="s">
        <v>80</v>
      </c>
      <c r="AY457" s="10" t="s">
        <v>100</v>
      </c>
      <c r="BE457" s="105">
        <f>IF(N457="základní",J457,0)</f>
        <v>1554</v>
      </c>
      <c r="BF457" s="105">
        <f>IF(N457="snížená",J457,0)</f>
        <v>0</v>
      </c>
      <c r="BG457" s="105">
        <f>IF(N457="zákl. přenesená",J457,0)</f>
        <v>0</v>
      </c>
      <c r="BH457" s="105">
        <f>IF(N457="sníž. přenesená",J457,0)</f>
        <v>0</v>
      </c>
      <c r="BI457" s="105">
        <f>IF(N457="nulová",J457,0)</f>
        <v>0</v>
      </c>
      <c r="BJ457" s="10" t="s">
        <v>78</v>
      </c>
      <c r="BK457" s="105">
        <f>ROUND(I457*H457,2)</f>
        <v>1554</v>
      </c>
      <c r="BL457" s="10" t="s">
        <v>107</v>
      </c>
      <c r="BM457" s="104" t="s">
        <v>1096</v>
      </c>
    </row>
    <row r="458" spans="2:65" s="1" customFormat="1" ht="19.5">
      <c r="B458" s="21"/>
      <c r="D458" s="106" t="s">
        <v>109</v>
      </c>
      <c r="F458" s="107" t="s">
        <v>1097</v>
      </c>
      <c r="L458" s="21"/>
      <c r="M458" s="108"/>
      <c r="T458" s="42"/>
      <c r="AT458" s="10" t="s">
        <v>109</v>
      </c>
      <c r="AU458" s="10" t="s">
        <v>80</v>
      </c>
    </row>
    <row r="459" spans="2:65" s="1" customFormat="1" ht="24.2" customHeight="1">
      <c r="B459" s="21"/>
      <c r="C459" s="93" t="s">
        <v>1098</v>
      </c>
      <c r="D459" s="93" t="s">
        <v>103</v>
      </c>
      <c r="E459" s="94" t="s">
        <v>1099</v>
      </c>
      <c r="F459" s="95" t="s">
        <v>1100</v>
      </c>
      <c r="G459" s="96" t="s">
        <v>269</v>
      </c>
      <c r="H459" s="97">
        <v>3</v>
      </c>
      <c r="I459" s="98">
        <v>4260</v>
      </c>
      <c r="J459" s="98">
        <f>ROUND(I459*H459,2)</f>
        <v>12780</v>
      </c>
      <c r="K459" s="99"/>
      <c r="L459" s="21"/>
      <c r="M459" s="100" t="s">
        <v>1</v>
      </c>
      <c r="N459" s="101" t="s">
        <v>35</v>
      </c>
      <c r="O459" s="102">
        <v>0</v>
      </c>
      <c r="P459" s="102">
        <f>O459*H459</f>
        <v>0</v>
      </c>
      <c r="Q459" s="102">
        <v>0</v>
      </c>
      <c r="R459" s="102">
        <f>Q459*H459</f>
        <v>0</v>
      </c>
      <c r="S459" s="102">
        <v>0</v>
      </c>
      <c r="T459" s="103">
        <f>S459*H459</f>
        <v>0</v>
      </c>
      <c r="AR459" s="104" t="s">
        <v>107</v>
      </c>
      <c r="AT459" s="104" t="s">
        <v>103</v>
      </c>
      <c r="AU459" s="104" t="s">
        <v>80</v>
      </c>
      <c r="AY459" s="10" t="s">
        <v>100</v>
      </c>
      <c r="BE459" s="105">
        <f>IF(N459="základní",J459,0)</f>
        <v>12780</v>
      </c>
      <c r="BF459" s="105">
        <f>IF(N459="snížená",J459,0)</f>
        <v>0</v>
      </c>
      <c r="BG459" s="105">
        <f>IF(N459="zákl. přenesená",J459,0)</f>
        <v>0</v>
      </c>
      <c r="BH459" s="105">
        <f>IF(N459="sníž. přenesená",J459,0)</f>
        <v>0</v>
      </c>
      <c r="BI459" s="105">
        <f>IF(N459="nulová",J459,0)</f>
        <v>0</v>
      </c>
      <c r="BJ459" s="10" t="s">
        <v>78</v>
      </c>
      <c r="BK459" s="105">
        <f>ROUND(I459*H459,2)</f>
        <v>12780</v>
      </c>
      <c r="BL459" s="10" t="s">
        <v>107</v>
      </c>
      <c r="BM459" s="104" t="s">
        <v>1101</v>
      </c>
    </row>
    <row r="460" spans="2:65" s="1" customFormat="1" ht="19.5">
      <c r="B460" s="21"/>
      <c r="D460" s="106" t="s">
        <v>109</v>
      </c>
      <c r="F460" s="107" t="s">
        <v>1102</v>
      </c>
      <c r="L460" s="21"/>
      <c r="M460" s="108"/>
      <c r="T460" s="42"/>
      <c r="AT460" s="10" t="s">
        <v>109</v>
      </c>
      <c r="AU460" s="10" t="s">
        <v>80</v>
      </c>
    </row>
    <row r="461" spans="2:65" s="1" customFormat="1" ht="55.5" customHeight="1">
      <c r="B461" s="21"/>
      <c r="C461" s="109" t="s">
        <v>1103</v>
      </c>
      <c r="D461" s="109" t="s">
        <v>112</v>
      </c>
      <c r="E461" s="110" t="s">
        <v>1104</v>
      </c>
      <c r="F461" s="111" t="s">
        <v>1105</v>
      </c>
      <c r="G461" s="112" t="s">
        <v>269</v>
      </c>
      <c r="H461" s="113">
        <v>3</v>
      </c>
      <c r="I461" s="114">
        <v>376700</v>
      </c>
      <c r="J461" s="114">
        <f>ROUND(I461*H461,2)</f>
        <v>1130100</v>
      </c>
      <c r="K461" s="115"/>
      <c r="L461" s="116"/>
      <c r="M461" s="117" t="s">
        <v>1</v>
      </c>
      <c r="N461" s="118" t="s">
        <v>35</v>
      </c>
      <c r="O461" s="102">
        <v>0</v>
      </c>
      <c r="P461" s="102">
        <f>O461*H461</f>
        <v>0</v>
      </c>
      <c r="Q461" s="102">
        <v>0</v>
      </c>
      <c r="R461" s="102">
        <f>Q461*H461</f>
        <v>0</v>
      </c>
      <c r="S461" s="102">
        <v>0</v>
      </c>
      <c r="T461" s="103">
        <f>S461*H461</f>
        <v>0</v>
      </c>
      <c r="AR461" s="104" t="s">
        <v>116</v>
      </c>
      <c r="AT461" s="104" t="s">
        <v>112</v>
      </c>
      <c r="AU461" s="104" t="s">
        <v>80</v>
      </c>
      <c r="AY461" s="10" t="s">
        <v>100</v>
      </c>
      <c r="BE461" s="105">
        <f>IF(N461="základní",J461,0)</f>
        <v>1130100</v>
      </c>
      <c r="BF461" s="105">
        <f>IF(N461="snížená",J461,0)</f>
        <v>0</v>
      </c>
      <c r="BG461" s="105">
        <f>IF(N461="zákl. přenesená",J461,0)</f>
        <v>0</v>
      </c>
      <c r="BH461" s="105">
        <f>IF(N461="sníž. přenesená",J461,0)</f>
        <v>0</v>
      </c>
      <c r="BI461" s="105">
        <f>IF(N461="nulová",J461,0)</f>
        <v>0</v>
      </c>
      <c r="BJ461" s="10" t="s">
        <v>78</v>
      </c>
      <c r="BK461" s="105">
        <f>ROUND(I461*H461,2)</f>
        <v>1130100</v>
      </c>
      <c r="BL461" s="10" t="s">
        <v>107</v>
      </c>
      <c r="BM461" s="104" t="s">
        <v>1106</v>
      </c>
    </row>
    <row r="462" spans="2:65" s="1" customFormat="1" ht="29.25">
      <c r="B462" s="21"/>
      <c r="D462" s="106" t="s">
        <v>109</v>
      </c>
      <c r="F462" s="107" t="s">
        <v>1105</v>
      </c>
      <c r="L462" s="21"/>
      <c r="M462" s="108"/>
      <c r="T462" s="42"/>
      <c r="AT462" s="10" t="s">
        <v>109</v>
      </c>
      <c r="AU462" s="10" t="s">
        <v>80</v>
      </c>
    </row>
    <row r="463" spans="2:65" s="1" customFormat="1" ht="33" customHeight="1">
      <c r="B463" s="21"/>
      <c r="C463" s="109" t="s">
        <v>1107</v>
      </c>
      <c r="D463" s="109" t="s">
        <v>112</v>
      </c>
      <c r="E463" s="110" t="s">
        <v>1108</v>
      </c>
      <c r="F463" s="111" t="s">
        <v>1109</v>
      </c>
      <c r="G463" s="112" t="s">
        <v>269</v>
      </c>
      <c r="H463" s="113">
        <v>3</v>
      </c>
      <c r="I463" s="114">
        <v>76500</v>
      </c>
      <c r="J463" s="114">
        <f>ROUND(I463*H463,2)</f>
        <v>229500</v>
      </c>
      <c r="K463" s="115"/>
      <c r="L463" s="116"/>
      <c r="M463" s="117" t="s">
        <v>1</v>
      </c>
      <c r="N463" s="118" t="s">
        <v>35</v>
      </c>
      <c r="O463" s="102">
        <v>0</v>
      </c>
      <c r="P463" s="102">
        <f>O463*H463</f>
        <v>0</v>
      </c>
      <c r="Q463" s="102">
        <v>0</v>
      </c>
      <c r="R463" s="102">
        <f>Q463*H463</f>
        <v>0</v>
      </c>
      <c r="S463" s="102">
        <v>0</v>
      </c>
      <c r="T463" s="103">
        <f>S463*H463</f>
        <v>0</v>
      </c>
      <c r="AR463" s="104" t="s">
        <v>116</v>
      </c>
      <c r="AT463" s="104" t="s">
        <v>112</v>
      </c>
      <c r="AU463" s="104" t="s">
        <v>80</v>
      </c>
      <c r="AY463" s="10" t="s">
        <v>100</v>
      </c>
      <c r="BE463" s="105">
        <f>IF(N463="základní",J463,0)</f>
        <v>229500</v>
      </c>
      <c r="BF463" s="105">
        <f>IF(N463="snížená",J463,0)</f>
        <v>0</v>
      </c>
      <c r="BG463" s="105">
        <f>IF(N463="zákl. přenesená",J463,0)</f>
        <v>0</v>
      </c>
      <c r="BH463" s="105">
        <f>IF(N463="sníž. přenesená",J463,0)</f>
        <v>0</v>
      </c>
      <c r="BI463" s="105">
        <f>IF(N463="nulová",J463,0)</f>
        <v>0</v>
      </c>
      <c r="BJ463" s="10" t="s">
        <v>78</v>
      </c>
      <c r="BK463" s="105">
        <f>ROUND(I463*H463,2)</f>
        <v>229500</v>
      </c>
      <c r="BL463" s="10" t="s">
        <v>107</v>
      </c>
      <c r="BM463" s="104" t="s">
        <v>1110</v>
      </c>
    </row>
    <row r="464" spans="2:65" s="1" customFormat="1" ht="19.5">
      <c r="B464" s="21"/>
      <c r="D464" s="106" t="s">
        <v>109</v>
      </c>
      <c r="F464" s="107" t="s">
        <v>1109</v>
      </c>
      <c r="L464" s="21"/>
      <c r="M464" s="108"/>
      <c r="T464" s="42"/>
      <c r="AT464" s="10" t="s">
        <v>109</v>
      </c>
      <c r="AU464" s="10" t="s">
        <v>80</v>
      </c>
    </row>
    <row r="465" spans="2:65" s="1" customFormat="1" ht="49.15" customHeight="1">
      <c r="B465" s="21"/>
      <c r="C465" s="109" t="s">
        <v>1111</v>
      </c>
      <c r="D465" s="109" t="s">
        <v>112</v>
      </c>
      <c r="E465" s="110" t="s">
        <v>1112</v>
      </c>
      <c r="F465" s="111" t="s">
        <v>1113</v>
      </c>
      <c r="G465" s="112" t="s">
        <v>269</v>
      </c>
      <c r="H465" s="113">
        <v>7</v>
      </c>
      <c r="I465" s="114">
        <v>275300</v>
      </c>
      <c r="J465" s="114">
        <f>ROUND(I465*H465,2)</f>
        <v>1927100</v>
      </c>
      <c r="K465" s="115"/>
      <c r="L465" s="116"/>
      <c r="M465" s="117" t="s">
        <v>1</v>
      </c>
      <c r="N465" s="118" t="s">
        <v>35</v>
      </c>
      <c r="O465" s="102">
        <v>0</v>
      </c>
      <c r="P465" s="102">
        <f>O465*H465</f>
        <v>0</v>
      </c>
      <c r="Q465" s="102">
        <v>0</v>
      </c>
      <c r="R465" s="102">
        <f>Q465*H465</f>
        <v>0</v>
      </c>
      <c r="S465" s="102">
        <v>0</v>
      </c>
      <c r="T465" s="103">
        <f>S465*H465</f>
        <v>0</v>
      </c>
      <c r="AR465" s="104" t="s">
        <v>116</v>
      </c>
      <c r="AT465" s="104" t="s">
        <v>112</v>
      </c>
      <c r="AU465" s="104" t="s">
        <v>80</v>
      </c>
      <c r="AY465" s="10" t="s">
        <v>100</v>
      </c>
      <c r="BE465" s="105">
        <f>IF(N465="základní",J465,0)</f>
        <v>1927100</v>
      </c>
      <c r="BF465" s="105">
        <f>IF(N465="snížená",J465,0)</f>
        <v>0</v>
      </c>
      <c r="BG465" s="105">
        <f>IF(N465="zákl. přenesená",J465,0)</f>
        <v>0</v>
      </c>
      <c r="BH465" s="105">
        <f>IF(N465="sníž. přenesená",J465,0)</f>
        <v>0</v>
      </c>
      <c r="BI465" s="105">
        <f>IF(N465="nulová",J465,0)</f>
        <v>0</v>
      </c>
      <c r="BJ465" s="10" t="s">
        <v>78</v>
      </c>
      <c r="BK465" s="105">
        <f>ROUND(I465*H465,2)</f>
        <v>1927100</v>
      </c>
      <c r="BL465" s="10" t="s">
        <v>107</v>
      </c>
      <c r="BM465" s="104" t="s">
        <v>1114</v>
      </c>
    </row>
    <row r="466" spans="2:65" s="1" customFormat="1" ht="29.25">
      <c r="B466" s="21"/>
      <c r="D466" s="106" t="s">
        <v>109</v>
      </c>
      <c r="F466" s="107" t="s">
        <v>1113</v>
      </c>
      <c r="L466" s="21"/>
      <c r="M466" s="108"/>
      <c r="T466" s="42"/>
      <c r="AT466" s="10" t="s">
        <v>109</v>
      </c>
      <c r="AU466" s="10" t="s">
        <v>80</v>
      </c>
    </row>
    <row r="467" spans="2:65" s="1" customFormat="1" ht="66.75" customHeight="1">
      <c r="B467" s="21"/>
      <c r="C467" s="109" t="s">
        <v>1115</v>
      </c>
      <c r="D467" s="109" t="s">
        <v>112</v>
      </c>
      <c r="E467" s="110" t="s">
        <v>1116</v>
      </c>
      <c r="F467" s="111" t="s">
        <v>1117</v>
      </c>
      <c r="G467" s="112" t="s">
        <v>269</v>
      </c>
      <c r="H467" s="113">
        <v>7</v>
      </c>
      <c r="I467" s="114">
        <v>5190</v>
      </c>
      <c r="J467" s="114">
        <f>ROUND(I467*H467,2)</f>
        <v>36330</v>
      </c>
      <c r="K467" s="115"/>
      <c r="L467" s="116"/>
      <c r="M467" s="117" t="s">
        <v>1</v>
      </c>
      <c r="N467" s="118" t="s">
        <v>35</v>
      </c>
      <c r="O467" s="102">
        <v>0</v>
      </c>
      <c r="P467" s="102">
        <f>O467*H467</f>
        <v>0</v>
      </c>
      <c r="Q467" s="102">
        <v>0</v>
      </c>
      <c r="R467" s="102">
        <f>Q467*H467</f>
        <v>0</v>
      </c>
      <c r="S467" s="102">
        <v>0</v>
      </c>
      <c r="T467" s="103">
        <f>S467*H467</f>
        <v>0</v>
      </c>
      <c r="AR467" s="104" t="s">
        <v>116</v>
      </c>
      <c r="AT467" s="104" t="s">
        <v>112</v>
      </c>
      <c r="AU467" s="104" t="s">
        <v>80</v>
      </c>
      <c r="AY467" s="10" t="s">
        <v>100</v>
      </c>
      <c r="BE467" s="105">
        <f>IF(N467="základní",J467,0)</f>
        <v>36330</v>
      </c>
      <c r="BF467" s="105">
        <f>IF(N467="snížená",J467,0)</f>
        <v>0</v>
      </c>
      <c r="BG467" s="105">
        <f>IF(N467="zákl. přenesená",J467,0)</f>
        <v>0</v>
      </c>
      <c r="BH467" s="105">
        <f>IF(N467="sníž. přenesená",J467,0)</f>
        <v>0</v>
      </c>
      <c r="BI467" s="105">
        <f>IF(N467="nulová",J467,0)</f>
        <v>0</v>
      </c>
      <c r="BJ467" s="10" t="s">
        <v>78</v>
      </c>
      <c r="BK467" s="105">
        <f>ROUND(I467*H467,2)</f>
        <v>36330</v>
      </c>
      <c r="BL467" s="10" t="s">
        <v>107</v>
      </c>
      <c r="BM467" s="104" t="s">
        <v>1118</v>
      </c>
    </row>
    <row r="468" spans="2:65" s="1" customFormat="1" ht="39">
      <c r="B468" s="21"/>
      <c r="D468" s="106" t="s">
        <v>109</v>
      </c>
      <c r="F468" s="107" t="s">
        <v>1117</v>
      </c>
      <c r="L468" s="21"/>
      <c r="M468" s="108"/>
      <c r="T468" s="42"/>
      <c r="AT468" s="10" t="s">
        <v>109</v>
      </c>
      <c r="AU468" s="10" t="s">
        <v>80</v>
      </c>
    </row>
    <row r="469" spans="2:65" s="1" customFormat="1" ht="37.9" customHeight="1">
      <c r="B469" s="21"/>
      <c r="C469" s="109" t="s">
        <v>1119</v>
      </c>
      <c r="D469" s="109" t="s">
        <v>112</v>
      </c>
      <c r="E469" s="110" t="s">
        <v>1120</v>
      </c>
      <c r="F469" s="111" t="s">
        <v>1121</v>
      </c>
      <c r="G469" s="112" t="s">
        <v>269</v>
      </c>
      <c r="H469" s="113">
        <v>3</v>
      </c>
      <c r="I469" s="114">
        <v>17300</v>
      </c>
      <c r="J469" s="114">
        <f>ROUND(I469*H469,2)</f>
        <v>51900</v>
      </c>
      <c r="K469" s="115"/>
      <c r="L469" s="116"/>
      <c r="M469" s="117" t="s">
        <v>1</v>
      </c>
      <c r="N469" s="118" t="s">
        <v>35</v>
      </c>
      <c r="O469" s="102">
        <v>0</v>
      </c>
      <c r="P469" s="102">
        <f>O469*H469</f>
        <v>0</v>
      </c>
      <c r="Q469" s="102">
        <v>0</v>
      </c>
      <c r="R469" s="102">
        <f>Q469*H469</f>
        <v>0</v>
      </c>
      <c r="S469" s="102">
        <v>0</v>
      </c>
      <c r="T469" s="103">
        <f>S469*H469</f>
        <v>0</v>
      </c>
      <c r="AR469" s="104" t="s">
        <v>116</v>
      </c>
      <c r="AT469" s="104" t="s">
        <v>112</v>
      </c>
      <c r="AU469" s="104" t="s">
        <v>80</v>
      </c>
      <c r="AY469" s="10" t="s">
        <v>100</v>
      </c>
      <c r="BE469" s="105">
        <f>IF(N469="základní",J469,0)</f>
        <v>51900</v>
      </c>
      <c r="BF469" s="105">
        <f>IF(N469="snížená",J469,0)</f>
        <v>0</v>
      </c>
      <c r="BG469" s="105">
        <f>IF(N469="zákl. přenesená",J469,0)</f>
        <v>0</v>
      </c>
      <c r="BH469" s="105">
        <f>IF(N469="sníž. přenesená",J469,0)</f>
        <v>0</v>
      </c>
      <c r="BI469" s="105">
        <f>IF(N469="nulová",J469,0)</f>
        <v>0</v>
      </c>
      <c r="BJ469" s="10" t="s">
        <v>78</v>
      </c>
      <c r="BK469" s="105">
        <f>ROUND(I469*H469,2)</f>
        <v>51900</v>
      </c>
      <c r="BL469" s="10" t="s">
        <v>107</v>
      </c>
      <c r="BM469" s="104" t="s">
        <v>1122</v>
      </c>
    </row>
    <row r="470" spans="2:65" s="1" customFormat="1" ht="19.5">
      <c r="B470" s="21"/>
      <c r="D470" s="106" t="s">
        <v>109</v>
      </c>
      <c r="F470" s="107" t="s">
        <v>1121</v>
      </c>
      <c r="L470" s="21"/>
      <c r="M470" s="108"/>
      <c r="T470" s="42"/>
      <c r="AT470" s="10" t="s">
        <v>109</v>
      </c>
      <c r="AU470" s="10" t="s">
        <v>80</v>
      </c>
    </row>
    <row r="471" spans="2:65" s="1" customFormat="1" ht="21.75" customHeight="1">
      <c r="B471" s="21"/>
      <c r="C471" s="93" t="s">
        <v>1123</v>
      </c>
      <c r="D471" s="93" t="s">
        <v>103</v>
      </c>
      <c r="E471" s="94" t="s">
        <v>1124</v>
      </c>
      <c r="F471" s="95" t="s">
        <v>1125</v>
      </c>
      <c r="G471" s="96" t="s">
        <v>269</v>
      </c>
      <c r="H471" s="97">
        <v>20</v>
      </c>
      <c r="I471" s="98">
        <v>5830</v>
      </c>
      <c r="J471" s="98">
        <f>ROUND(I471*H471,2)</f>
        <v>116600</v>
      </c>
      <c r="K471" s="99"/>
      <c r="L471" s="21"/>
      <c r="M471" s="100" t="s">
        <v>1</v>
      </c>
      <c r="N471" s="101" t="s">
        <v>35</v>
      </c>
      <c r="O471" s="102">
        <v>0</v>
      </c>
      <c r="P471" s="102">
        <f>O471*H471</f>
        <v>0</v>
      </c>
      <c r="Q471" s="102">
        <v>0</v>
      </c>
      <c r="R471" s="102">
        <f>Q471*H471</f>
        <v>0</v>
      </c>
      <c r="S471" s="102">
        <v>0</v>
      </c>
      <c r="T471" s="103">
        <f>S471*H471</f>
        <v>0</v>
      </c>
      <c r="AR471" s="104" t="s">
        <v>107</v>
      </c>
      <c r="AT471" s="104" t="s">
        <v>103</v>
      </c>
      <c r="AU471" s="104" t="s">
        <v>80</v>
      </c>
      <c r="AY471" s="10" t="s">
        <v>100</v>
      </c>
      <c r="BE471" s="105">
        <f>IF(N471="základní",J471,0)</f>
        <v>116600</v>
      </c>
      <c r="BF471" s="105">
        <f>IF(N471="snížená",J471,0)</f>
        <v>0</v>
      </c>
      <c r="BG471" s="105">
        <f>IF(N471="zákl. přenesená",J471,0)</f>
        <v>0</v>
      </c>
      <c r="BH471" s="105">
        <f>IF(N471="sníž. přenesená",J471,0)</f>
        <v>0</v>
      </c>
      <c r="BI471" s="105">
        <f>IF(N471="nulová",J471,0)</f>
        <v>0</v>
      </c>
      <c r="BJ471" s="10" t="s">
        <v>78</v>
      </c>
      <c r="BK471" s="105">
        <f>ROUND(I471*H471,2)</f>
        <v>116600</v>
      </c>
      <c r="BL471" s="10" t="s">
        <v>107</v>
      </c>
      <c r="BM471" s="104" t="s">
        <v>1126</v>
      </c>
    </row>
    <row r="472" spans="2:65" s="1" customFormat="1" ht="29.25">
      <c r="B472" s="21"/>
      <c r="D472" s="106" t="s">
        <v>109</v>
      </c>
      <c r="F472" s="107" t="s">
        <v>1127</v>
      </c>
      <c r="L472" s="21"/>
      <c r="M472" s="108"/>
      <c r="T472" s="42"/>
      <c r="AT472" s="10" t="s">
        <v>109</v>
      </c>
      <c r="AU472" s="10" t="s">
        <v>80</v>
      </c>
    </row>
    <row r="473" spans="2:65" s="1" customFormat="1" ht="16.5" customHeight="1">
      <c r="B473" s="21"/>
      <c r="C473" s="93" t="s">
        <v>1128</v>
      </c>
      <c r="D473" s="93" t="s">
        <v>103</v>
      </c>
      <c r="E473" s="94" t="s">
        <v>1129</v>
      </c>
      <c r="F473" s="95" t="s">
        <v>1130</v>
      </c>
      <c r="G473" s="96" t="s">
        <v>269</v>
      </c>
      <c r="H473" s="97">
        <v>5</v>
      </c>
      <c r="I473" s="98">
        <v>4210</v>
      </c>
      <c r="J473" s="98">
        <f>ROUND(I473*H473,2)</f>
        <v>21050</v>
      </c>
      <c r="K473" s="99"/>
      <c r="L473" s="21"/>
      <c r="M473" s="100" t="s">
        <v>1</v>
      </c>
      <c r="N473" s="101" t="s">
        <v>35</v>
      </c>
      <c r="O473" s="102">
        <v>0</v>
      </c>
      <c r="P473" s="102">
        <f>O473*H473</f>
        <v>0</v>
      </c>
      <c r="Q473" s="102">
        <v>0</v>
      </c>
      <c r="R473" s="102">
        <f>Q473*H473</f>
        <v>0</v>
      </c>
      <c r="S473" s="102">
        <v>0</v>
      </c>
      <c r="T473" s="103">
        <f>S473*H473</f>
        <v>0</v>
      </c>
      <c r="AR473" s="104" t="s">
        <v>107</v>
      </c>
      <c r="AT473" s="104" t="s">
        <v>103</v>
      </c>
      <c r="AU473" s="104" t="s">
        <v>80</v>
      </c>
      <c r="AY473" s="10" t="s">
        <v>100</v>
      </c>
      <c r="BE473" s="105">
        <f>IF(N473="základní",J473,0)</f>
        <v>21050</v>
      </c>
      <c r="BF473" s="105">
        <f>IF(N473="snížená",J473,0)</f>
        <v>0</v>
      </c>
      <c r="BG473" s="105">
        <f>IF(N473="zákl. přenesená",J473,0)</f>
        <v>0</v>
      </c>
      <c r="BH473" s="105">
        <f>IF(N473="sníž. přenesená",J473,0)</f>
        <v>0</v>
      </c>
      <c r="BI473" s="105">
        <f>IF(N473="nulová",J473,0)</f>
        <v>0</v>
      </c>
      <c r="BJ473" s="10" t="s">
        <v>78</v>
      </c>
      <c r="BK473" s="105">
        <f>ROUND(I473*H473,2)</f>
        <v>21050</v>
      </c>
      <c r="BL473" s="10" t="s">
        <v>107</v>
      </c>
      <c r="BM473" s="104" t="s">
        <v>1131</v>
      </c>
    </row>
    <row r="474" spans="2:65" s="1" customFormat="1" ht="29.25">
      <c r="B474" s="21"/>
      <c r="D474" s="106" t="s">
        <v>109</v>
      </c>
      <c r="F474" s="107" t="s">
        <v>1132</v>
      </c>
      <c r="L474" s="21"/>
      <c r="M474" s="108"/>
      <c r="T474" s="42"/>
      <c r="AT474" s="10" t="s">
        <v>109</v>
      </c>
      <c r="AU474" s="10" t="s">
        <v>80</v>
      </c>
    </row>
    <row r="475" spans="2:65" s="1" customFormat="1" ht="16.5" customHeight="1">
      <c r="B475" s="21"/>
      <c r="C475" s="93" t="s">
        <v>1133</v>
      </c>
      <c r="D475" s="93" t="s">
        <v>103</v>
      </c>
      <c r="E475" s="94" t="s">
        <v>1134</v>
      </c>
      <c r="F475" s="95" t="s">
        <v>1135</v>
      </c>
      <c r="G475" s="96" t="s">
        <v>269</v>
      </c>
      <c r="H475" s="97">
        <v>10</v>
      </c>
      <c r="I475" s="98">
        <v>9880</v>
      </c>
      <c r="J475" s="98">
        <f>ROUND(I475*H475,2)</f>
        <v>98800</v>
      </c>
      <c r="K475" s="99"/>
      <c r="L475" s="21"/>
      <c r="M475" s="100" t="s">
        <v>1</v>
      </c>
      <c r="N475" s="101" t="s">
        <v>35</v>
      </c>
      <c r="O475" s="102">
        <v>0</v>
      </c>
      <c r="P475" s="102">
        <f>O475*H475</f>
        <v>0</v>
      </c>
      <c r="Q475" s="102">
        <v>0</v>
      </c>
      <c r="R475" s="102">
        <f>Q475*H475</f>
        <v>0</v>
      </c>
      <c r="S475" s="102">
        <v>0</v>
      </c>
      <c r="T475" s="103">
        <f>S475*H475</f>
        <v>0</v>
      </c>
      <c r="AR475" s="104" t="s">
        <v>107</v>
      </c>
      <c r="AT475" s="104" t="s">
        <v>103</v>
      </c>
      <c r="AU475" s="104" t="s">
        <v>80</v>
      </c>
      <c r="AY475" s="10" t="s">
        <v>100</v>
      </c>
      <c r="BE475" s="105">
        <f>IF(N475="základní",J475,0)</f>
        <v>98800</v>
      </c>
      <c r="BF475" s="105">
        <f>IF(N475="snížená",J475,0)</f>
        <v>0</v>
      </c>
      <c r="BG475" s="105">
        <f>IF(N475="zákl. přenesená",J475,0)</f>
        <v>0</v>
      </c>
      <c r="BH475" s="105">
        <f>IF(N475="sníž. přenesená",J475,0)</f>
        <v>0</v>
      </c>
      <c r="BI475" s="105">
        <f>IF(N475="nulová",J475,0)</f>
        <v>0</v>
      </c>
      <c r="BJ475" s="10" t="s">
        <v>78</v>
      </c>
      <c r="BK475" s="105">
        <f>ROUND(I475*H475,2)</f>
        <v>98800</v>
      </c>
      <c r="BL475" s="10" t="s">
        <v>107</v>
      </c>
      <c r="BM475" s="104" t="s">
        <v>1136</v>
      </c>
    </row>
    <row r="476" spans="2:65" s="1" customFormat="1" ht="19.5">
      <c r="B476" s="21"/>
      <c r="D476" s="106" t="s">
        <v>109</v>
      </c>
      <c r="F476" s="107" t="s">
        <v>1137</v>
      </c>
      <c r="L476" s="21"/>
      <c r="M476" s="108"/>
      <c r="T476" s="42"/>
      <c r="AT476" s="10" t="s">
        <v>109</v>
      </c>
      <c r="AU476" s="10" t="s">
        <v>80</v>
      </c>
    </row>
    <row r="477" spans="2:65" s="1" customFormat="1" ht="16.5" customHeight="1">
      <c r="B477" s="21"/>
      <c r="C477" s="93" t="s">
        <v>1138</v>
      </c>
      <c r="D477" s="93" t="s">
        <v>103</v>
      </c>
      <c r="E477" s="94" t="s">
        <v>1139</v>
      </c>
      <c r="F477" s="95" t="s">
        <v>1140</v>
      </c>
      <c r="G477" s="96" t="s">
        <v>269</v>
      </c>
      <c r="H477" s="97">
        <v>20</v>
      </c>
      <c r="I477" s="98">
        <v>10400</v>
      </c>
      <c r="J477" s="98">
        <f>ROUND(I477*H477,2)</f>
        <v>208000</v>
      </c>
      <c r="K477" s="99"/>
      <c r="L477" s="21"/>
      <c r="M477" s="100" t="s">
        <v>1</v>
      </c>
      <c r="N477" s="101" t="s">
        <v>35</v>
      </c>
      <c r="O477" s="102">
        <v>0</v>
      </c>
      <c r="P477" s="102">
        <f>O477*H477</f>
        <v>0</v>
      </c>
      <c r="Q477" s="102">
        <v>0</v>
      </c>
      <c r="R477" s="102">
        <f>Q477*H477</f>
        <v>0</v>
      </c>
      <c r="S477" s="102">
        <v>0</v>
      </c>
      <c r="T477" s="103">
        <f>S477*H477</f>
        <v>0</v>
      </c>
      <c r="AR477" s="104" t="s">
        <v>107</v>
      </c>
      <c r="AT477" s="104" t="s">
        <v>103</v>
      </c>
      <c r="AU477" s="104" t="s">
        <v>80</v>
      </c>
      <c r="AY477" s="10" t="s">
        <v>100</v>
      </c>
      <c r="BE477" s="105">
        <f>IF(N477="základní",J477,0)</f>
        <v>208000</v>
      </c>
      <c r="BF477" s="105">
        <f>IF(N477="snížená",J477,0)</f>
        <v>0</v>
      </c>
      <c r="BG477" s="105">
        <f>IF(N477="zákl. přenesená",J477,0)</f>
        <v>0</v>
      </c>
      <c r="BH477" s="105">
        <f>IF(N477="sníž. přenesená",J477,0)</f>
        <v>0</v>
      </c>
      <c r="BI477" s="105">
        <f>IF(N477="nulová",J477,0)</f>
        <v>0</v>
      </c>
      <c r="BJ477" s="10" t="s">
        <v>78</v>
      </c>
      <c r="BK477" s="105">
        <f>ROUND(I477*H477,2)</f>
        <v>208000</v>
      </c>
      <c r="BL477" s="10" t="s">
        <v>107</v>
      </c>
      <c r="BM477" s="104" t="s">
        <v>1141</v>
      </c>
    </row>
    <row r="478" spans="2:65" s="1" customFormat="1" ht="39">
      <c r="B478" s="21"/>
      <c r="D478" s="106" t="s">
        <v>109</v>
      </c>
      <c r="F478" s="107" t="s">
        <v>1142</v>
      </c>
      <c r="L478" s="21"/>
      <c r="M478" s="108"/>
      <c r="T478" s="42"/>
      <c r="AT478" s="10" t="s">
        <v>109</v>
      </c>
      <c r="AU478" s="10" t="s">
        <v>80</v>
      </c>
    </row>
    <row r="479" spans="2:65" s="1" customFormat="1" ht="16.5" customHeight="1">
      <c r="B479" s="21"/>
      <c r="C479" s="93" t="s">
        <v>1143</v>
      </c>
      <c r="D479" s="93" t="s">
        <v>103</v>
      </c>
      <c r="E479" s="94" t="s">
        <v>1144</v>
      </c>
      <c r="F479" s="95" t="s">
        <v>1145</v>
      </c>
      <c r="G479" s="96" t="s">
        <v>269</v>
      </c>
      <c r="H479" s="97">
        <v>3</v>
      </c>
      <c r="I479" s="98">
        <v>3790</v>
      </c>
      <c r="J479" s="98">
        <f>ROUND(I479*H479,2)</f>
        <v>11370</v>
      </c>
      <c r="K479" s="99"/>
      <c r="L479" s="21"/>
      <c r="M479" s="100" t="s">
        <v>1</v>
      </c>
      <c r="N479" s="101" t="s">
        <v>35</v>
      </c>
      <c r="O479" s="102">
        <v>0</v>
      </c>
      <c r="P479" s="102">
        <f>O479*H479</f>
        <v>0</v>
      </c>
      <c r="Q479" s="102">
        <v>0</v>
      </c>
      <c r="R479" s="102">
        <f>Q479*H479</f>
        <v>0</v>
      </c>
      <c r="S479" s="102">
        <v>0</v>
      </c>
      <c r="T479" s="103">
        <f>S479*H479</f>
        <v>0</v>
      </c>
      <c r="AR479" s="104" t="s">
        <v>107</v>
      </c>
      <c r="AT479" s="104" t="s">
        <v>103</v>
      </c>
      <c r="AU479" s="104" t="s">
        <v>80</v>
      </c>
      <c r="AY479" s="10" t="s">
        <v>100</v>
      </c>
      <c r="BE479" s="105">
        <f>IF(N479="základní",J479,0)</f>
        <v>11370</v>
      </c>
      <c r="BF479" s="105">
        <f>IF(N479="snížená",J479,0)</f>
        <v>0</v>
      </c>
      <c r="BG479" s="105">
        <f>IF(N479="zákl. přenesená",J479,0)</f>
        <v>0</v>
      </c>
      <c r="BH479" s="105">
        <f>IF(N479="sníž. přenesená",J479,0)</f>
        <v>0</v>
      </c>
      <c r="BI479" s="105">
        <f>IF(N479="nulová",J479,0)</f>
        <v>0</v>
      </c>
      <c r="BJ479" s="10" t="s">
        <v>78</v>
      </c>
      <c r="BK479" s="105">
        <f>ROUND(I479*H479,2)</f>
        <v>11370</v>
      </c>
      <c r="BL479" s="10" t="s">
        <v>107</v>
      </c>
      <c r="BM479" s="104" t="s">
        <v>1146</v>
      </c>
    </row>
    <row r="480" spans="2:65" s="1" customFormat="1" ht="29.25">
      <c r="B480" s="21"/>
      <c r="D480" s="106" t="s">
        <v>109</v>
      </c>
      <c r="F480" s="107" t="s">
        <v>1147</v>
      </c>
      <c r="L480" s="21"/>
      <c r="M480" s="108"/>
      <c r="T480" s="42"/>
      <c r="AT480" s="10" t="s">
        <v>109</v>
      </c>
      <c r="AU480" s="10" t="s">
        <v>80</v>
      </c>
    </row>
    <row r="481" spans="2:65" s="1" customFormat="1" ht="16.5" customHeight="1">
      <c r="B481" s="21"/>
      <c r="C481" s="93" t="s">
        <v>1148</v>
      </c>
      <c r="D481" s="93" t="s">
        <v>103</v>
      </c>
      <c r="E481" s="94" t="s">
        <v>1149</v>
      </c>
      <c r="F481" s="95" t="s">
        <v>1150</v>
      </c>
      <c r="G481" s="96" t="s">
        <v>269</v>
      </c>
      <c r="H481" s="97">
        <v>3</v>
      </c>
      <c r="I481" s="98">
        <v>3940</v>
      </c>
      <c r="J481" s="98">
        <f>ROUND(I481*H481,2)</f>
        <v>11820</v>
      </c>
      <c r="K481" s="99"/>
      <c r="L481" s="21"/>
      <c r="M481" s="100" t="s">
        <v>1</v>
      </c>
      <c r="N481" s="101" t="s">
        <v>35</v>
      </c>
      <c r="O481" s="102">
        <v>0</v>
      </c>
      <c r="P481" s="102">
        <f>O481*H481</f>
        <v>0</v>
      </c>
      <c r="Q481" s="102">
        <v>0</v>
      </c>
      <c r="R481" s="102">
        <f>Q481*H481</f>
        <v>0</v>
      </c>
      <c r="S481" s="102">
        <v>0</v>
      </c>
      <c r="T481" s="103">
        <f>S481*H481</f>
        <v>0</v>
      </c>
      <c r="AR481" s="104" t="s">
        <v>107</v>
      </c>
      <c r="AT481" s="104" t="s">
        <v>103</v>
      </c>
      <c r="AU481" s="104" t="s">
        <v>80</v>
      </c>
      <c r="AY481" s="10" t="s">
        <v>100</v>
      </c>
      <c r="BE481" s="105">
        <f>IF(N481="základní",J481,0)</f>
        <v>11820</v>
      </c>
      <c r="BF481" s="105">
        <f>IF(N481="snížená",J481,0)</f>
        <v>0</v>
      </c>
      <c r="BG481" s="105">
        <f>IF(N481="zákl. přenesená",J481,0)</f>
        <v>0</v>
      </c>
      <c r="BH481" s="105">
        <f>IF(N481="sníž. přenesená",J481,0)</f>
        <v>0</v>
      </c>
      <c r="BI481" s="105">
        <f>IF(N481="nulová",J481,0)</f>
        <v>0</v>
      </c>
      <c r="BJ481" s="10" t="s">
        <v>78</v>
      </c>
      <c r="BK481" s="105">
        <f>ROUND(I481*H481,2)</f>
        <v>11820</v>
      </c>
      <c r="BL481" s="10" t="s">
        <v>107</v>
      </c>
      <c r="BM481" s="104" t="s">
        <v>1151</v>
      </c>
    </row>
    <row r="482" spans="2:65" s="1" customFormat="1" ht="29.25">
      <c r="B482" s="21"/>
      <c r="D482" s="106" t="s">
        <v>109</v>
      </c>
      <c r="F482" s="107" t="s">
        <v>1152</v>
      </c>
      <c r="L482" s="21"/>
      <c r="M482" s="108"/>
      <c r="T482" s="42"/>
      <c r="AT482" s="10" t="s">
        <v>109</v>
      </c>
      <c r="AU482" s="10" t="s">
        <v>80</v>
      </c>
    </row>
    <row r="483" spans="2:65" s="1" customFormat="1" ht="16.5" customHeight="1">
      <c r="B483" s="21"/>
      <c r="C483" s="93" t="s">
        <v>1153</v>
      </c>
      <c r="D483" s="93" t="s">
        <v>103</v>
      </c>
      <c r="E483" s="94" t="s">
        <v>1154</v>
      </c>
      <c r="F483" s="95" t="s">
        <v>1155</v>
      </c>
      <c r="G483" s="96" t="s">
        <v>269</v>
      </c>
      <c r="H483" s="97">
        <v>3</v>
      </c>
      <c r="I483" s="98">
        <v>4940</v>
      </c>
      <c r="J483" s="98">
        <f>ROUND(I483*H483,2)</f>
        <v>14820</v>
      </c>
      <c r="K483" s="99"/>
      <c r="L483" s="21"/>
      <c r="M483" s="100" t="s">
        <v>1</v>
      </c>
      <c r="N483" s="101" t="s">
        <v>35</v>
      </c>
      <c r="O483" s="102">
        <v>0</v>
      </c>
      <c r="P483" s="102">
        <f>O483*H483</f>
        <v>0</v>
      </c>
      <c r="Q483" s="102">
        <v>0</v>
      </c>
      <c r="R483" s="102">
        <f>Q483*H483</f>
        <v>0</v>
      </c>
      <c r="S483" s="102">
        <v>0</v>
      </c>
      <c r="T483" s="103">
        <f>S483*H483</f>
        <v>0</v>
      </c>
      <c r="AR483" s="104" t="s">
        <v>107</v>
      </c>
      <c r="AT483" s="104" t="s">
        <v>103</v>
      </c>
      <c r="AU483" s="104" t="s">
        <v>80</v>
      </c>
      <c r="AY483" s="10" t="s">
        <v>100</v>
      </c>
      <c r="BE483" s="105">
        <f>IF(N483="základní",J483,0)</f>
        <v>14820</v>
      </c>
      <c r="BF483" s="105">
        <f>IF(N483="snížená",J483,0)</f>
        <v>0</v>
      </c>
      <c r="BG483" s="105">
        <f>IF(N483="zákl. přenesená",J483,0)</f>
        <v>0</v>
      </c>
      <c r="BH483" s="105">
        <f>IF(N483="sníž. přenesená",J483,0)</f>
        <v>0</v>
      </c>
      <c r="BI483" s="105">
        <f>IF(N483="nulová",J483,0)</f>
        <v>0</v>
      </c>
      <c r="BJ483" s="10" t="s">
        <v>78</v>
      </c>
      <c r="BK483" s="105">
        <f>ROUND(I483*H483,2)</f>
        <v>14820</v>
      </c>
      <c r="BL483" s="10" t="s">
        <v>107</v>
      </c>
      <c r="BM483" s="104" t="s">
        <v>1156</v>
      </c>
    </row>
    <row r="484" spans="2:65" s="1" customFormat="1" ht="29.25">
      <c r="B484" s="21"/>
      <c r="D484" s="106" t="s">
        <v>109</v>
      </c>
      <c r="F484" s="107" t="s">
        <v>1157</v>
      </c>
      <c r="L484" s="21"/>
      <c r="M484" s="108"/>
      <c r="T484" s="42"/>
      <c r="AT484" s="10" t="s">
        <v>109</v>
      </c>
      <c r="AU484" s="10" t="s">
        <v>80</v>
      </c>
    </row>
    <row r="485" spans="2:65" s="1" customFormat="1" ht="24.2" customHeight="1">
      <c r="B485" s="21"/>
      <c r="C485" s="109" t="s">
        <v>1158</v>
      </c>
      <c r="D485" s="109" t="s">
        <v>112</v>
      </c>
      <c r="E485" s="110" t="s">
        <v>1159</v>
      </c>
      <c r="F485" s="111" t="s">
        <v>1160</v>
      </c>
      <c r="G485" s="112" t="s">
        <v>269</v>
      </c>
      <c r="H485" s="113">
        <v>3</v>
      </c>
      <c r="I485" s="114">
        <v>15300</v>
      </c>
      <c r="J485" s="114">
        <f>ROUND(I485*H485,2)</f>
        <v>45900</v>
      </c>
      <c r="K485" s="115"/>
      <c r="L485" s="116"/>
      <c r="M485" s="117" t="s">
        <v>1</v>
      </c>
      <c r="N485" s="118" t="s">
        <v>35</v>
      </c>
      <c r="O485" s="102">
        <v>0</v>
      </c>
      <c r="P485" s="102">
        <f>O485*H485</f>
        <v>0</v>
      </c>
      <c r="Q485" s="102">
        <v>0</v>
      </c>
      <c r="R485" s="102">
        <f>Q485*H485</f>
        <v>0</v>
      </c>
      <c r="S485" s="102">
        <v>0</v>
      </c>
      <c r="T485" s="103">
        <f>S485*H485</f>
        <v>0</v>
      </c>
      <c r="AR485" s="104" t="s">
        <v>116</v>
      </c>
      <c r="AT485" s="104" t="s">
        <v>112</v>
      </c>
      <c r="AU485" s="104" t="s">
        <v>80</v>
      </c>
      <c r="AY485" s="10" t="s">
        <v>100</v>
      </c>
      <c r="BE485" s="105">
        <f>IF(N485="základní",J485,0)</f>
        <v>45900</v>
      </c>
      <c r="BF485" s="105">
        <f>IF(N485="snížená",J485,0)</f>
        <v>0</v>
      </c>
      <c r="BG485" s="105">
        <f>IF(N485="zákl. přenesená",J485,0)</f>
        <v>0</v>
      </c>
      <c r="BH485" s="105">
        <f>IF(N485="sníž. přenesená",J485,0)</f>
        <v>0</v>
      </c>
      <c r="BI485" s="105">
        <f>IF(N485="nulová",J485,0)</f>
        <v>0</v>
      </c>
      <c r="BJ485" s="10" t="s">
        <v>78</v>
      </c>
      <c r="BK485" s="105">
        <f>ROUND(I485*H485,2)</f>
        <v>45900</v>
      </c>
      <c r="BL485" s="10" t="s">
        <v>107</v>
      </c>
      <c r="BM485" s="104" t="s">
        <v>1161</v>
      </c>
    </row>
    <row r="486" spans="2:65" s="1" customFormat="1" ht="19.5">
      <c r="B486" s="21"/>
      <c r="D486" s="106" t="s">
        <v>109</v>
      </c>
      <c r="F486" s="107" t="s">
        <v>1160</v>
      </c>
      <c r="L486" s="21"/>
      <c r="M486" s="108"/>
      <c r="T486" s="42"/>
      <c r="AT486" s="10" t="s">
        <v>109</v>
      </c>
      <c r="AU486" s="10" t="s">
        <v>80</v>
      </c>
    </row>
    <row r="487" spans="2:65" s="1" customFormat="1" ht="21.75" customHeight="1">
      <c r="B487" s="21"/>
      <c r="C487" s="109" t="s">
        <v>1162</v>
      </c>
      <c r="D487" s="109" t="s">
        <v>112</v>
      </c>
      <c r="E487" s="110" t="s">
        <v>1163</v>
      </c>
      <c r="F487" s="111" t="s">
        <v>1164</v>
      </c>
      <c r="G487" s="112" t="s">
        <v>269</v>
      </c>
      <c r="H487" s="113">
        <v>7</v>
      </c>
      <c r="I487" s="114">
        <v>1160</v>
      </c>
      <c r="J487" s="114">
        <f>ROUND(I487*H487,2)</f>
        <v>8120</v>
      </c>
      <c r="K487" s="115"/>
      <c r="L487" s="116"/>
      <c r="M487" s="117" t="s">
        <v>1</v>
      </c>
      <c r="N487" s="118" t="s">
        <v>35</v>
      </c>
      <c r="O487" s="102">
        <v>0</v>
      </c>
      <c r="P487" s="102">
        <f>O487*H487</f>
        <v>0</v>
      </c>
      <c r="Q487" s="102">
        <v>0</v>
      </c>
      <c r="R487" s="102">
        <f>Q487*H487</f>
        <v>0</v>
      </c>
      <c r="S487" s="102">
        <v>0</v>
      </c>
      <c r="T487" s="103">
        <f>S487*H487</f>
        <v>0</v>
      </c>
      <c r="AR487" s="104" t="s">
        <v>116</v>
      </c>
      <c r="AT487" s="104" t="s">
        <v>112</v>
      </c>
      <c r="AU487" s="104" t="s">
        <v>80</v>
      </c>
      <c r="AY487" s="10" t="s">
        <v>100</v>
      </c>
      <c r="BE487" s="105">
        <f>IF(N487="základní",J487,0)</f>
        <v>8120</v>
      </c>
      <c r="BF487" s="105">
        <f>IF(N487="snížená",J487,0)</f>
        <v>0</v>
      </c>
      <c r="BG487" s="105">
        <f>IF(N487="zákl. přenesená",J487,0)</f>
        <v>0</v>
      </c>
      <c r="BH487" s="105">
        <f>IF(N487="sníž. přenesená",J487,0)</f>
        <v>0</v>
      </c>
      <c r="BI487" s="105">
        <f>IF(N487="nulová",J487,0)</f>
        <v>0</v>
      </c>
      <c r="BJ487" s="10" t="s">
        <v>78</v>
      </c>
      <c r="BK487" s="105">
        <f>ROUND(I487*H487,2)</f>
        <v>8120</v>
      </c>
      <c r="BL487" s="10" t="s">
        <v>107</v>
      </c>
      <c r="BM487" s="104" t="s">
        <v>1165</v>
      </c>
    </row>
    <row r="488" spans="2:65" s="1" customFormat="1">
      <c r="B488" s="21"/>
      <c r="D488" s="106" t="s">
        <v>109</v>
      </c>
      <c r="F488" s="107" t="s">
        <v>1164</v>
      </c>
      <c r="L488" s="21"/>
      <c r="M488" s="108"/>
      <c r="T488" s="42"/>
      <c r="AT488" s="10" t="s">
        <v>109</v>
      </c>
      <c r="AU488" s="10" t="s">
        <v>80</v>
      </c>
    </row>
    <row r="489" spans="2:65" s="1" customFormat="1" ht="16.5" customHeight="1">
      <c r="B489" s="21"/>
      <c r="C489" s="109" t="s">
        <v>1166</v>
      </c>
      <c r="D489" s="109" t="s">
        <v>112</v>
      </c>
      <c r="E489" s="110" t="s">
        <v>1167</v>
      </c>
      <c r="F489" s="111" t="s">
        <v>1168</v>
      </c>
      <c r="G489" s="112" t="s">
        <v>269</v>
      </c>
      <c r="H489" s="113">
        <v>3</v>
      </c>
      <c r="I489" s="114">
        <v>17800</v>
      </c>
      <c r="J489" s="114">
        <f>ROUND(I489*H489,2)</f>
        <v>53400</v>
      </c>
      <c r="K489" s="115"/>
      <c r="L489" s="116"/>
      <c r="M489" s="117" t="s">
        <v>1</v>
      </c>
      <c r="N489" s="118" t="s">
        <v>35</v>
      </c>
      <c r="O489" s="102">
        <v>0</v>
      </c>
      <c r="P489" s="102">
        <f>O489*H489</f>
        <v>0</v>
      </c>
      <c r="Q489" s="102">
        <v>0</v>
      </c>
      <c r="R489" s="102">
        <f>Q489*H489</f>
        <v>0</v>
      </c>
      <c r="S489" s="102">
        <v>0</v>
      </c>
      <c r="T489" s="103">
        <f>S489*H489</f>
        <v>0</v>
      </c>
      <c r="AR489" s="104" t="s">
        <v>116</v>
      </c>
      <c r="AT489" s="104" t="s">
        <v>112</v>
      </c>
      <c r="AU489" s="104" t="s">
        <v>80</v>
      </c>
      <c r="AY489" s="10" t="s">
        <v>100</v>
      </c>
      <c r="BE489" s="105">
        <f>IF(N489="základní",J489,0)</f>
        <v>53400</v>
      </c>
      <c r="BF489" s="105">
        <f>IF(N489="snížená",J489,0)</f>
        <v>0</v>
      </c>
      <c r="BG489" s="105">
        <f>IF(N489="zákl. přenesená",J489,0)</f>
        <v>0</v>
      </c>
      <c r="BH489" s="105">
        <f>IF(N489="sníž. přenesená",J489,0)</f>
        <v>0</v>
      </c>
      <c r="BI489" s="105">
        <f>IF(N489="nulová",J489,0)</f>
        <v>0</v>
      </c>
      <c r="BJ489" s="10" t="s">
        <v>78</v>
      </c>
      <c r="BK489" s="105">
        <f>ROUND(I489*H489,2)</f>
        <v>53400</v>
      </c>
      <c r="BL489" s="10" t="s">
        <v>107</v>
      </c>
      <c r="BM489" s="104" t="s">
        <v>1169</v>
      </c>
    </row>
    <row r="490" spans="2:65" s="1" customFormat="1">
      <c r="B490" s="21"/>
      <c r="D490" s="106" t="s">
        <v>109</v>
      </c>
      <c r="F490" s="107" t="s">
        <v>1168</v>
      </c>
      <c r="L490" s="21"/>
      <c r="M490" s="108"/>
      <c r="T490" s="42"/>
      <c r="AT490" s="10" t="s">
        <v>109</v>
      </c>
      <c r="AU490" s="10" t="s">
        <v>80</v>
      </c>
    </row>
    <row r="491" spans="2:65" s="1" customFormat="1" ht="24.2" customHeight="1">
      <c r="B491" s="21"/>
      <c r="C491" s="109" t="s">
        <v>1170</v>
      </c>
      <c r="D491" s="109" t="s">
        <v>112</v>
      </c>
      <c r="E491" s="110" t="s">
        <v>1171</v>
      </c>
      <c r="F491" s="111" t="s">
        <v>1172</v>
      </c>
      <c r="G491" s="112" t="s">
        <v>269</v>
      </c>
      <c r="H491" s="113">
        <v>7</v>
      </c>
      <c r="I491" s="114">
        <v>37700</v>
      </c>
      <c r="J491" s="114">
        <f>ROUND(I491*H491,2)</f>
        <v>263900</v>
      </c>
      <c r="K491" s="115"/>
      <c r="L491" s="116"/>
      <c r="M491" s="117" t="s">
        <v>1</v>
      </c>
      <c r="N491" s="118" t="s">
        <v>35</v>
      </c>
      <c r="O491" s="102">
        <v>0</v>
      </c>
      <c r="P491" s="102">
        <f>O491*H491</f>
        <v>0</v>
      </c>
      <c r="Q491" s="102">
        <v>0</v>
      </c>
      <c r="R491" s="102">
        <f>Q491*H491</f>
        <v>0</v>
      </c>
      <c r="S491" s="102">
        <v>0</v>
      </c>
      <c r="T491" s="103">
        <f>S491*H491</f>
        <v>0</v>
      </c>
      <c r="AR491" s="104" t="s">
        <v>116</v>
      </c>
      <c r="AT491" s="104" t="s">
        <v>112</v>
      </c>
      <c r="AU491" s="104" t="s">
        <v>80</v>
      </c>
      <c r="AY491" s="10" t="s">
        <v>100</v>
      </c>
      <c r="BE491" s="105">
        <f>IF(N491="základní",J491,0)</f>
        <v>263900</v>
      </c>
      <c r="BF491" s="105">
        <f>IF(N491="snížená",J491,0)</f>
        <v>0</v>
      </c>
      <c r="BG491" s="105">
        <f>IF(N491="zákl. přenesená",J491,0)</f>
        <v>0</v>
      </c>
      <c r="BH491" s="105">
        <f>IF(N491="sníž. přenesená",J491,0)</f>
        <v>0</v>
      </c>
      <c r="BI491" s="105">
        <f>IF(N491="nulová",J491,0)</f>
        <v>0</v>
      </c>
      <c r="BJ491" s="10" t="s">
        <v>78</v>
      </c>
      <c r="BK491" s="105">
        <f>ROUND(I491*H491,2)</f>
        <v>263900</v>
      </c>
      <c r="BL491" s="10" t="s">
        <v>107</v>
      </c>
      <c r="BM491" s="104" t="s">
        <v>1173</v>
      </c>
    </row>
    <row r="492" spans="2:65" s="1" customFormat="1" ht="19.5">
      <c r="B492" s="21"/>
      <c r="D492" s="106" t="s">
        <v>109</v>
      </c>
      <c r="F492" s="107" t="s">
        <v>1172</v>
      </c>
      <c r="L492" s="21"/>
      <c r="M492" s="108"/>
      <c r="T492" s="42"/>
      <c r="AT492" s="10" t="s">
        <v>109</v>
      </c>
      <c r="AU492" s="10" t="s">
        <v>80</v>
      </c>
    </row>
    <row r="493" spans="2:65" s="1" customFormat="1" ht="16.5" customHeight="1">
      <c r="B493" s="21"/>
      <c r="C493" s="93" t="s">
        <v>1174</v>
      </c>
      <c r="D493" s="93" t="s">
        <v>103</v>
      </c>
      <c r="E493" s="94" t="s">
        <v>1175</v>
      </c>
      <c r="F493" s="95" t="s">
        <v>1176</v>
      </c>
      <c r="G493" s="96" t="s">
        <v>269</v>
      </c>
      <c r="H493" s="97">
        <v>17</v>
      </c>
      <c r="I493" s="98">
        <v>6500</v>
      </c>
      <c r="J493" s="98">
        <f>ROUND(I493*H493,2)</f>
        <v>110500</v>
      </c>
      <c r="K493" s="99"/>
      <c r="L493" s="21"/>
      <c r="M493" s="100" t="s">
        <v>1</v>
      </c>
      <c r="N493" s="101" t="s">
        <v>35</v>
      </c>
      <c r="O493" s="102">
        <v>0</v>
      </c>
      <c r="P493" s="102">
        <f>O493*H493</f>
        <v>0</v>
      </c>
      <c r="Q493" s="102">
        <v>0</v>
      </c>
      <c r="R493" s="102">
        <f>Q493*H493</f>
        <v>0</v>
      </c>
      <c r="S493" s="102">
        <v>0</v>
      </c>
      <c r="T493" s="103">
        <f>S493*H493</f>
        <v>0</v>
      </c>
      <c r="AR493" s="104" t="s">
        <v>107</v>
      </c>
      <c r="AT493" s="104" t="s">
        <v>103</v>
      </c>
      <c r="AU493" s="104" t="s">
        <v>80</v>
      </c>
      <c r="AY493" s="10" t="s">
        <v>100</v>
      </c>
      <c r="BE493" s="105">
        <f>IF(N493="základní",J493,0)</f>
        <v>110500</v>
      </c>
      <c r="BF493" s="105">
        <f>IF(N493="snížená",J493,0)</f>
        <v>0</v>
      </c>
      <c r="BG493" s="105">
        <f>IF(N493="zákl. přenesená",J493,0)</f>
        <v>0</v>
      </c>
      <c r="BH493" s="105">
        <f>IF(N493="sníž. přenesená",J493,0)</f>
        <v>0</v>
      </c>
      <c r="BI493" s="105">
        <f>IF(N493="nulová",J493,0)</f>
        <v>0</v>
      </c>
      <c r="BJ493" s="10" t="s">
        <v>78</v>
      </c>
      <c r="BK493" s="105">
        <f>ROUND(I493*H493,2)</f>
        <v>110500</v>
      </c>
      <c r="BL493" s="10" t="s">
        <v>107</v>
      </c>
      <c r="BM493" s="104" t="s">
        <v>1177</v>
      </c>
    </row>
    <row r="494" spans="2:65" s="1" customFormat="1" ht="29.25">
      <c r="B494" s="21"/>
      <c r="D494" s="106" t="s">
        <v>109</v>
      </c>
      <c r="F494" s="107" t="s">
        <v>1178</v>
      </c>
      <c r="L494" s="21"/>
      <c r="M494" s="108"/>
      <c r="T494" s="42"/>
      <c r="AT494" s="10" t="s">
        <v>109</v>
      </c>
      <c r="AU494" s="10" t="s">
        <v>80</v>
      </c>
    </row>
    <row r="495" spans="2:65" s="1" customFormat="1" ht="21.75" customHeight="1">
      <c r="B495" s="21"/>
      <c r="C495" s="109" t="s">
        <v>1179</v>
      </c>
      <c r="D495" s="109" t="s">
        <v>112</v>
      </c>
      <c r="E495" s="110" t="s">
        <v>1180</v>
      </c>
      <c r="F495" s="111" t="s">
        <v>1181</v>
      </c>
      <c r="G495" s="112" t="s">
        <v>269</v>
      </c>
      <c r="H495" s="113">
        <v>7</v>
      </c>
      <c r="I495" s="114">
        <v>602</v>
      </c>
      <c r="J495" s="114">
        <f>ROUND(I495*H495,2)</f>
        <v>4214</v>
      </c>
      <c r="K495" s="115"/>
      <c r="L495" s="116"/>
      <c r="M495" s="117" t="s">
        <v>1</v>
      </c>
      <c r="N495" s="118" t="s">
        <v>35</v>
      </c>
      <c r="O495" s="102">
        <v>0</v>
      </c>
      <c r="P495" s="102">
        <f>O495*H495</f>
        <v>0</v>
      </c>
      <c r="Q495" s="102">
        <v>0</v>
      </c>
      <c r="R495" s="102">
        <f>Q495*H495</f>
        <v>0</v>
      </c>
      <c r="S495" s="102">
        <v>0</v>
      </c>
      <c r="T495" s="103">
        <f>S495*H495</f>
        <v>0</v>
      </c>
      <c r="AR495" s="104" t="s">
        <v>116</v>
      </c>
      <c r="AT495" s="104" t="s">
        <v>112</v>
      </c>
      <c r="AU495" s="104" t="s">
        <v>80</v>
      </c>
      <c r="AY495" s="10" t="s">
        <v>100</v>
      </c>
      <c r="BE495" s="105">
        <f>IF(N495="základní",J495,0)</f>
        <v>4214</v>
      </c>
      <c r="BF495" s="105">
        <f>IF(N495="snížená",J495,0)</f>
        <v>0</v>
      </c>
      <c r="BG495" s="105">
        <f>IF(N495="zákl. přenesená",J495,0)</f>
        <v>0</v>
      </c>
      <c r="BH495" s="105">
        <f>IF(N495="sníž. přenesená",J495,0)</f>
        <v>0</v>
      </c>
      <c r="BI495" s="105">
        <f>IF(N495="nulová",J495,0)</f>
        <v>0</v>
      </c>
      <c r="BJ495" s="10" t="s">
        <v>78</v>
      </c>
      <c r="BK495" s="105">
        <f>ROUND(I495*H495,2)</f>
        <v>4214</v>
      </c>
      <c r="BL495" s="10" t="s">
        <v>107</v>
      </c>
      <c r="BM495" s="104" t="s">
        <v>1182</v>
      </c>
    </row>
    <row r="496" spans="2:65" s="1" customFormat="1">
      <c r="B496" s="21"/>
      <c r="D496" s="106" t="s">
        <v>109</v>
      </c>
      <c r="F496" s="107" t="s">
        <v>1181</v>
      </c>
      <c r="L496" s="21"/>
      <c r="M496" s="108"/>
      <c r="T496" s="42"/>
      <c r="AT496" s="10" t="s">
        <v>109</v>
      </c>
      <c r="AU496" s="10" t="s">
        <v>80</v>
      </c>
    </row>
    <row r="497" spans="2:65" s="1" customFormat="1" ht="24.2" customHeight="1">
      <c r="B497" s="21"/>
      <c r="C497" s="109" t="s">
        <v>1183</v>
      </c>
      <c r="D497" s="109" t="s">
        <v>112</v>
      </c>
      <c r="E497" s="110" t="s">
        <v>1184</v>
      </c>
      <c r="F497" s="111" t="s">
        <v>1185</v>
      </c>
      <c r="G497" s="112" t="s">
        <v>269</v>
      </c>
      <c r="H497" s="113">
        <v>10</v>
      </c>
      <c r="I497" s="114">
        <v>191000</v>
      </c>
      <c r="J497" s="114">
        <f>ROUND(I497*H497,2)</f>
        <v>1910000</v>
      </c>
      <c r="K497" s="115"/>
      <c r="L497" s="116"/>
      <c r="M497" s="117" t="s">
        <v>1</v>
      </c>
      <c r="N497" s="118" t="s">
        <v>35</v>
      </c>
      <c r="O497" s="102">
        <v>0</v>
      </c>
      <c r="P497" s="102">
        <f>O497*H497</f>
        <v>0</v>
      </c>
      <c r="Q497" s="102">
        <v>0</v>
      </c>
      <c r="R497" s="102">
        <f>Q497*H497</f>
        <v>0</v>
      </c>
      <c r="S497" s="102">
        <v>0</v>
      </c>
      <c r="T497" s="103">
        <f>S497*H497</f>
        <v>0</v>
      </c>
      <c r="AR497" s="104" t="s">
        <v>116</v>
      </c>
      <c r="AT497" s="104" t="s">
        <v>112</v>
      </c>
      <c r="AU497" s="104" t="s">
        <v>80</v>
      </c>
      <c r="AY497" s="10" t="s">
        <v>100</v>
      </c>
      <c r="BE497" s="105">
        <f>IF(N497="základní",J497,0)</f>
        <v>1910000</v>
      </c>
      <c r="BF497" s="105">
        <f>IF(N497="snížená",J497,0)</f>
        <v>0</v>
      </c>
      <c r="BG497" s="105">
        <f>IF(N497="zákl. přenesená",J497,0)</f>
        <v>0</v>
      </c>
      <c r="BH497" s="105">
        <f>IF(N497="sníž. přenesená",J497,0)</f>
        <v>0</v>
      </c>
      <c r="BI497" s="105">
        <f>IF(N497="nulová",J497,0)</f>
        <v>0</v>
      </c>
      <c r="BJ497" s="10" t="s">
        <v>78</v>
      </c>
      <c r="BK497" s="105">
        <f>ROUND(I497*H497,2)</f>
        <v>1910000</v>
      </c>
      <c r="BL497" s="10" t="s">
        <v>107</v>
      </c>
      <c r="BM497" s="104" t="s">
        <v>1186</v>
      </c>
    </row>
    <row r="498" spans="2:65" s="1" customFormat="1">
      <c r="B498" s="21"/>
      <c r="D498" s="106" t="s">
        <v>109</v>
      </c>
      <c r="F498" s="107" t="s">
        <v>1185</v>
      </c>
      <c r="L498" s="21"/>
      <c r="M498" s="108"/>
      <c r="T498" s="42"/>
      <c r="AT498" s="10" t="s">
        <v>109</v>
      </c>
      <c r="AU498" s="10" t="s">
        <v>80</v>
      </c>
    </row>
    <row r="499" spans="2:65" s="1" customFormat="1" ht="24.2" customHeight="1">
      <c r="B499" s="21"/>
      <c r="C499" s="109" t="s">
        <v>1187</v>
      </c>
      <c r="D499" s="109" t="s">
        <v>112</v>
      </c>
      <c r="E499" s="110" t="s">
        <v>1188</v>
      </c>
      <c r="F499" s="111" t="s">
        <v>1189</v>
      </c>
      <c r="G499" s="112" t="s">
        <v>269</v>
      </c>
      <c r="H499" s="113">
        <v>10</v>
      </c>
      <c r="I499" s="114">
        <v>43500</v>
      </c>
      <c r="J499" s="114">
        <f>ROUND(I499*H499,2)</f>
        <v>435000</v>
      </c>
      <c r="K499" s="115"/>
      <c r="L499" s="116"/>
      <c r="M499" s="117" t="s">
        <v>1</v>
      </c>
      <c r="N499" s="118" t="s">
        <v>35</v>
      </c>
      <c r="O499" s="102">
        <v>0</v>
      </c>
      <c r="P499" s="102">
        <f>O499*H499</f>
        <v>0</v>
      </c>
      <c r="Q499" s="102">
        <v>0</v>
      </c>
      <c r="R499" s="102">
        <f>Q499*H499</f>
        <v>0</v>
      </c>
      <c r="S499" s="102">
        <v>0</v>
      </c>
      <c r="T499" s="103">
        <f>S499*H499</f>
        <v>0</v>
      </c>
      <c r="AR499" s="104" t="s">
        <v>116</v>
      </c>
      <c r="AT499" s="104" t="s">
        <v>112</v>
      </c>
      <c r="AU499" s="104" t="s">
        <v>80</v>
      </c>
      <c r="AY499" s="10" t="s">
        <v>100</v>
      </c>
      <c r="BE499" s="105">
        <f>IF(N499="základní",J499,0)</f>
        <v>435000</v>
      </c>
      <c r="BF499" s="105">
        <f>IF(N499="snížená",J499,0)</f>
        <v>0</v>
      </c>
      <c r="BG499" s="105">
        <f>IF(N499="zákl. přenesená",J499,0)</f>
        <v>0</v>
      </c>
      <c r="BH499" s="105">
        <f>IF(N499="sníž. přenesená",J499,0)</f>
        <v>0</v>
      </c>
      <c r="BI499" s="105">
        <f>IF(N499="nulová",J499,0)</f>
        <v>0</v>
      </c>
      <c r="BJ499" s="10" t="s">
        <v>78</v>
      </c>
      <c r="BK499" s="105">
        <f>ROUND(I499*H499,2)</f>
        <v>435000</v>
      </c>
      <c r="BL499" s="10" t="s">
        <v>107</v>
      </c>
      <c r="BM499" s="104" t="s">
        <v>1190</v>
      </c>
    </row>
    <row r="500" spans="2:65" s="1" customFormat="1" ht="19.5">
      <c r="B500" s="21"/>
      <c r="D500" s="106" t="s">
        <v>109</v>
      </c>
      <c r="F500" s="107" t="s">
        <v>1189</v>
      </c>
      <c r="L500" s="21"/>
      <c r="M500" s="108"/>
      <c r="T500" s="42"/>
      <c r="AT500" s="10" t="s">
        <v>109</v>
      </c>
      <c r="AU500" s="10" t="s">
        <v>80</v>
      </c>
    </row>
    <row r="501" spans="2:65" s="1" customFormat="1" ht="21.75" customHeight="1">
      <c r="B501" s="21"/>
      <c r="C501" s="109" t="s">
        <v>1191</v>
      </c>
      <c r="D501" s="109" t="s">
        <v>112</v>
      </c>
      <c r="E501" s="110" t="s">
        <v>1192</v>
      </c>
      <c r="F501" s="111" t="s">
        <v>1193</v>
      </c>
      <c r="G501" s="112" t="s">
        <v>269</v>
      </c>
      <c r="H501" s="113">
        <v>10</v>
      </c>
      <c r="I501" s="114">
        <v>17600</v>
      </c>
      <c r="J501" s="114">
        <f>ROUND(I501*H501,2)</f>
        <v>176000</v>
      </c>
      <c r="K501" s="115"/>
      <c r="L501" s="116"/>
      <c r="M501" s="117" t="s">
        <v>1</v>
      </c>
      <c r="N501" s="118" t="s">
        <v>35</v>
      </c>
      <c r="O501" s="102">
        <v>0</v>
      </c>
      <c r="P501" s="102">
        <f>O501*H501</f>
        <v>0</v>
      </c>
      <c r="Q501" s="102">
        <v>0</v>
      </c>
      <c r="R501" s="102">
        <f>Q501*H501</f>
        <v>0</v>
      </c>
      <c r="S501" s="102">
        <v>0</v>
      </c>
      <c r="T501" s="103">
        <f>S501*H501</f>
        <v>0</v>
      </c>
      <c r="AR501" s="104" t="s">
        <v>116</v>
      </c>
      <c r="AT501" s="104" t="s">
        <v>112</v>
      </c>
      <c r="AU501" s="104" t="s">
        <v>80</v>
      </c>
      <c r="AY501" s="10" t="s">
        <v>100</v>
      </c>
      <c r="BE501" s="105">
        <f>IF(N501="základní",J501,0)</f>
        <v>176000</v>
      </c>
      <c r="BF501" s="105">
        <f>IF(N501="snížená",J501,0)</f>
        <v>0</v>
      </c>
      <c r="BG501" s="105">
        <f>IF(N501="zákl. přenesená",J501,0)</f>
        <v>0</v>
      </c>
      <c r="BH501" s="105">
        <f>IF(N501="sníž. přenesená",J501,0)</f>
        <v>0</v>
      </c>
      <c r="BI501" s="105">
        <f>IF(N501="nulová",J501,0)</f>
        <v>0</v>
      </c>
      <c r="BJ501" s="10" t="s">
        <v>78</v>
      </c>
      <c r="BK501" s="105">
        <f>ROUND(I501*H501,2)</f>
        <v>176000</v>
      </c>
      <c r="BL501" s="10" t="s">
        <v>107</v>
      </c>
      <c r="BM501" s="104" t="s">
        <v>1194</v>
      </c>
    </row>
    <row r="502" spans="2:65" s="1" customFormat="1">
      <c r="B502" s="21"/>
      <c r="D502" s="106" t="s">
        <v>109</v>
      </c>
      <c r="F502" s="107" t="s">
        <v>1193</v>
      </c>
      <c r="L502" s="21"/>
      <c r="M502" s="108"/>
      <c r="T502" s="42"/>
      <c r="AT502" s="10" t="s">
        <v>109</v>
      </c>
      <c r="AU502" s="10" t="s">
        <v>80</v>
      </c>
    </row>
    <row r="503" spans="2:65" s="1" customFormat="1" ht="16.5" customHeight="1">
      <c r="B503" s="21"/>
      <c r="C503" s="93" t="s">
        <v>1195</v>
      </c>
      <c r="D503" s="93" t="s">
        <v>103</v>
      </c>
      <c r="E503" s="94" t="s">
        <v>1196</v>
      </c>
      <c r="F503" s="95" t="s">
        <v>1197</v>
      </c>
      <c r="G503" s="96" t="s">
        <v>269</v>
      </c>
      <c r="H503" s="97">
        <v>20</v>
      </c>
      <c r="I503" s="98">
        <v>2020</v>
      </c>
      <c r="J503" s="98">
        <f>ROUND(I503*H503,2)</f>
        <v>40400</v>
      </c>
      <c r="K503" s="99"/>
      <c r="L503" s="21"/>
      <c r="M503" s="100" t="s">
        <v>1</v>
      </c>
      <c r="N503" s="101" t="s">
        <v>35</v>
      </c>
      <c r="O503" s="102">
        <v>0</v>
      </c>
      <c r="P503" s="102">
        <f>O503*H503</f>
        <v>0</v>
      </c>
      <c r="Q503" s="102">
        <v>0</v>
      </c>
      <c r="R503" s="102">
        <f>Q503*H503</f>
        <v>0</v>
      </c>
      <c r="S503" s="102">
        <v>0</v>
      </c>
      <c r="T503" s="103">
        <f>S503*H503</f>
        <v>0</v>
      </c>
      <c r="AR503" s="104" t="s">
        <v>107</v>
      </c>
      <c r="AT503" s="104" t="s">
        <v>103</v>
      </c>
      <c r="AU503" s="104" t="s">
        <v>80</v>
      </c>
      <c r="AY503" s="10" t="s">
        <v>100</v>
      </c>
      <c r="BE503" s="105">
        <f>IF(N503="základní",J503,0)</f>
        <v>40400</v>
      </c>
      <c r="BF503" s="105">
        <f>IF(N503="snížená",J503,0)</f>
        <v>0</v>
      </c>
      <c r="BG503" s="105">
        <f>IF(N503="zákl. přenesená",J503,0)</f>
        <v>0</v>
      </c>
      <c r="BH503" s="105">
        <f>IF(N503="sníž. přenesená",J503,0)</f>
        <v>0</v>
      </c>
      <c r="BI503" s="105">
        <f>IF(N503="nulová",J503,0)</f>
        <v>0</v>
      </c>
      <c r="BJ503" s="10" t="s">
        <v>78</v>
      </c>
      <c r="BK503" s="105">
        <f>ROUND(I503*H503,2)</f>
        <v>40400</v>
      </c>
      <c r="BL503" s="10" t="s">
        <v>107</v>
      </c>
      <c r="BM503" s="104" t="s">
        <v>1198</v>
      </c>
    </row>
    <row r="504" spans="2:65" s="1" customFormat="1" ht="19.5">
      <c r="B504" s="21"/>
      <c r="D504" s="106" t="s">
        <v>109</v>
      </c>
      <c r="F504" s="107" t="s">
        <v>1199</v>
      </c>
      <c r="L504" s="21"/>
      <c r="M504" s="108"/>
      <c r="T504" s="42"/>
      <c r="AT504" s="10" t="s">
        <v>109</v>
      </c>
      <c r="AU504" s="10" t="s">
        <v>80</v>
      </c>
    </row>
    <row r="505" spans="2:65" s="1" customFormat="1" ht="16.5" customHeight="1">
      <c r="B505" s="21"/>
      <c r="C505" s="93" t="s">
        <v>1200</v>
      </c>
      <c r="D505" s="93" t="s">
        <v>103</v>
      </c>
      <c r="E505" s="94" t="s">
        <v>1201</v>
      </c>
      <c r="F505" s="95" t="s">
        <v>1202</v>
      </c>
      <c r="G505" s="96" t="s">
        <v>269</v>
      </c>
      <c r="H505" s="97">
        <v>17</v>
      </c>
      <c r="I505" s="98">
        <v>3340</v>
      </c>
      <c r="J505" s="98">
        <f>ROUND(I505*H505,2)</f>
        <v>56780</v>
      </c>
      <c r="K505" s="99"/>
      <c r="L505" s="21"/>
      <c r="M505" s="100" t="s">
        <v>1</v>
      </c>
      <c r="N505" s="101" t="s">
        <v>35</v>
      </c>
      <c r="O505" s="102">
        <v>0</v>
      </c>
      <c r="P505" s="102">
        <f>O505*H505</f>
        <v>0</v>
      </c>
      <c r="Q505" s="102">
        <v>0</v>
      </c>
      <c r="R505" s="102">
        <f>Q505*H505</f>
        <v>0</v>
      </c>
      <c r="S505" s="102">
        <v>0</v>
      </c>
      <c r="T505" s="103">
        <f>S505*H505</f>
        <v>0</v>
      </c>
      <c r="AR505" s="104" t="s">
        <v>107</v>
      </c>
      <c r="AT505" s="104" t="s">
        <v>103</v>
      </c>
      <c r="AU505" s="104" t="s">
        <v>80</v>
      </c>
      <c r="AY505" s="10" t="s">
        <v>100</v>
      </c>
      <c r="BE505" s="105">
        <f>IF(N505="základní",J505,0)</f>
        <v>56780</v>
      </c>
      <c r="BF505" s="105">
        <f>IF(N505="snížená",J505,0)</f>
        <v>0</v>
      </c>
      <c r="BG505" s="105">
        <f>IF(N505="zákl. přenesená",J505,0)</f>
        <v>0</v>
      </c>
      <c r="BH505" s="105">
        <f>IF(N505="sníž. přenesená",J505,0)</f>
        <v>0</v>
      </c>
      <c r="BI505" s="105">
        <f>IF(N505="nulová",J505,0)</f>
        <v>0</v>
      </c>
      <c r="BJ505" s="10" t="s">
        <v>78</v>
      </c>
      <c r="BK505" s="105">
        <f>ROUND(I505*H505,2)</f>
        <v>56780</v>
      </c>
      <c r="BL505" s="10" t="s">
        <v>107</v>
      </c>
      <c r="BM505" s="104" t="s">
        <v>1203</v>
      </c>
    </row>
    <row r="506" spans="2:65" s="1" customFormat="1" ht="19.5">
      <c r="B506" s="21"/>
      <c r="D506" s="106" t="s">
        <v>109</v>
      </c>
      <c r="F506" s="107" t="s">
        <v>1204</v>
      </c>
      <c r="L506" s="21"/>
      <c r="M506" s="108"/>
      <c r="T506" s="42"/>
      <c r="AT506" s="10" t="s">
        <v>109</v>
      </c>
      <c r="AU506" s="10" t="s">
        <v>80</v>
      </c>
    </row>
    <row r="507" spans="2:65" s="1" customFormat="1" ht="16.5" customHeight="1">
      <c r="B507" s="21"/>
      <c r="C507" s="93" t="s">
        <v>1205</v>
      </c>
      <c r="D507" s="93" t="s">
        <v>103</v>
      </c>
      <c r="E507" s="94" t="s">
        <v>1206</v>
      </c>
      <c r="F507" s="95" t="s">
        <v>1207</v>
      </c>
      <c r="G507" s="96" t="s">
        <v>269</v>
      </c>
      <c r="H507" s="97">
        <v>17</v>
      </c>
      <c r="I507" s="98">
        <v>1000</v>
      </c>
      <c r="J507" s="98">
        <f>ROUND(I507*H507,2)</f>
        <v>17000</v>
      </c>
      <c r="K507" s="99"/>
      <c r="L507" s="21"/>
      <c r="M507" s="100" t="s">
        <v>1</v>
      </c>
      <c r="N507" s="101" t="s">
        <v>35</v>
      </c>
      <c r="O507" s="102">
        <v>0</v>
      </c>
      <c r="P507" s="102">
        <f>O507*H507</f>
        <v>0</v>
      </c>
      <c r="Q507" s="102">
        <v>0</v>
      </c>
      <c r="R507" s="102">
        <f>Q507*H507</f>
        <v>0</v>
      </c>
      <c r="S507" s="102">
        <v>0</v>
      </c>
      <c r="T507" s="103">
        <f>S507*H507</f>
        <v>0</v>
      </c>
      <c r="AR507" s="104" t="s">
        <v>107</v>
      </c>
      <c r="AT507" s="104" t="s">
        <v>103</v>
      </c>
      <c r="AU507" s="104" t="s">
        <v>80</v>
      </c>
      <c r="AY507" s="10" t="s">
        <v>100</v>
      </c>
      <c r="BE507" s="105">
        <f>IF(N507="základní",J507,0)</f>
        <v>17000</v>
      </c>
      <c r="BF507" s="105">
        <f>IF(N507="snížená",J507,0)</f>
        <v>0</v>
      </c>
      <c r="BG507" s="105">
        <f>IF(N507="zákl. přenesená",J507,0)</f>
        <v>0</v>
      </c>
      <c r="BH507" s="105">
        <f>IF(N507="sníž. přenesená",J507,0)</f>
        <v>0</v>
      </c>
      <c r="BI507" s="105">
        <f>IF(N507="nulová",J507,0)</f>
        <v>0</v>
      </c>
      <c r="BJ507" s="10" t="s">
        <v>78</v>
      </c>
      <c r="BK507" s="105">
        <f>ROUND(I507*H507,2)</f>
        <v>17000</v>
      </c>
      <c r="BL507" s="10" t="s">
        <v>107</v>
      </c>
      <c r="BM507" s="104" t="s">
        <v>1208</v>
      </c>
    </row>
    <row r="508" spans="2:65" s="1" customFormat="1" ht="19.5">
      <c r="B508" s="21"/>
      <c r="D508" s="106" t="s">
        <v>109</v>
      </c>
      <c r="F508" s="107" t="s">
        <v>1209</v>
      </c>
      <c r="L508" s="21"/>
      <c r="M508" s="108"/>
      <c r="T508" s="42"/>
      <c r="AT508" s="10" t="s">
        <v>109</v>
      </c>
      <c r="AU508" s="10" t="s">
        <v>80</v>
      </c>
    </row>
    <row r="509" spans="2:65" s="1" customFormat="1" ht="24.2" customHeight="1">
      <c r="B509" s="21"/>
      <c r="C509" s="93" t="s">
        <v>1210</v>
      </c>
      <c r="D509" s="93" t="s">
        <v>103</v>
      </c>
      <c r="E509" s="94" t="s">
        <v>1211</v>
      </c>
      <c r="F509" s="95" t="s">
        <v>1212</v>
      </c>
      <c r="G509" s="96" t="s">
        <v>269</v>
      </c>
      <c r="H509" s="97">
        <v>7</v>
      </c>
      <c r="I509" s="98">
        <v>8930</v>
      </c>
      <c r="J509" s="98">
        <f>ROUND(I509*H509,2)</f>
        <v>62510</v>
      </c>
      <c r="K509" s="99"/>
      <c r="L509" s="21"/>
      <c r="M509" s="100" t="s">
        <v>1</v>
      </c>
      <c r="N509" s="101" t="s">
        <v>35</v>
      </c>
      <c r="O509" s="102">
        <v>0</v>
      </c>
      <c r="P509" s="102">
        <f>O509*H509</f>
        <v>0</v>
      </c>
      <c r="Q509" s="102">
        <v>0</v>
      </c>
      <c r="R509" s="102">
        <f>Q509*H509</f>
        <v>0</v>
      </c>
      <c r="S509" s="102">
        <v>0</v>
      </c>
      <c r="T509" s="103">
        <f>S509*H509</f>
        <v>0</v>
      </c>
      <c r="AR509" s="104" t="s">
        <v>107</v>
      </c>
      <c r="AT509" s="104" t="s">
        <v>103</v>
      </c>
      <c r="AU509" s="104" t="s">
        <v>80</v>
      </c>
      <c r="AY509" s="10" t="s">
        <v>100</v>
      </c>
      <c r="BE509" s="105">
        <f>IF(N509="základní",J509,0)</f>
        <v>62510</v>
      </c>
      <c r="BF509" s="105">
        <f>IF(N509="snížená",J509,0)</f>
        <v>0</v>
      </c>
      <c r="BG509" s="105">
        <f>IF(N509="zákl. přenesená",J509,0)</f>
        <v>0</v>
      </c>
      <c r="BH509" s="105">
        <f>IF(N509="sníž. přenesená",J509,0)</f>
        <v>0</v>
      </c>
      <c r="BI509" s="105">
        <f>IF(N509="nulová",J509,0)</f>
        <v>0</v>
      </c>
      <c r="BJ509" s="10" t="s">
        <v>78</v>
      </c>
      <c r="BK509" s="105">
        <f>ROUND(I509*H509,2)</f>
        <v>62510</v>
      </c>
      <c r="BL509" s="10" t="s">
        <v>107</v>
      </c>
      <c r="BM509" s="104" t="s">
        <v>1213</v>
      </c>
    </row>
    <row r="510" spans="2:65" s="1" customFormat="1" ht="48.75">
      <c r="B510" s="21"/>
      <c r="D510" s="106" t="s">
        <v>109</v>
      </c>
      <c r="F510" s="107" t="s">
        <v>1214</v>
      </c>
      <c r="L510" s="21"/>
      <c r="M510" s="108"/>
      <c r="T510" s="42"/>
      <c r="AT510" s="10" t="s">
        <v>109</v>
      </c>
      <c r="AU510" s="10" t="s">
        <v>80</v>
      </c>
    </row>
    <row r="511" spans="2:65" s="1" customFormat="1" ht="24.2" customHeight="1">
      <c r="B511" s="21"/>
      <c r="C511" s="93" t="s">
        <v>1215</v>
      </c>
      <c r="D511" s="93" t="s">
        <v>103</v>
      </c>
      <c r="E511" s="94" t="s">
        <v>1216</v>
      </c>
      <c r="F511" s="95" t="s">
        <v>1217</v>
      </c>
      <c r="G511" s="96" t="s">
        <v>269</v>
      </c>
      <c r="H511" s="97">
        <v>7</v>
      </c>
      <c r="I511" s="98">
        <v>18100</v>
      </c>
      <c r="J511" s="98">
        <f>ROUND(I511*H511,2)</f>
        <v>126700</v>
      </c>
      <c r="K511" s="99"/>
      <c r="L511" s="21"/>
      <c r="M511" s="100" t="s">
        <v>1</v>
      </c>
      <c r="N511" s="101" t="s">
        <v>35</v>
      </c>
      <c r="O511" s="102">
        <v>0</v>
      </c>
      <c r="P511" s="102">
        <f>O511*H511</f>
        <v>0</v>
      </c>
      <c r="Q511" s="102">
        <v>0</v>
      </c>
      <c r="R511" s="102">
        <f>Q511*H511</f>
        <v>0</v>
      </c>
      <c r="S511" s="102">
        <v>0</v>
      </c>
      <c r="T511" s="103">
        <f>S511*H511</f>
        <v>0</v>
      </c>
      <c r="AR511" s="104" t="s">
        <v>107</v>
      </c>
      <c r="AT511" s="104" t="s">
        <v>103</v>
      </c>
      <c r="AU511" s="104" t="s">
        <v>80</v>
      </c>
      <c r="AY511" s="10" t="s">
        <v>100</v>
      </c>
      <c r="BE511" s="105">
        <f>IF(N511="základní",J511,0)</f>
        <v>126700</v>
      </c>
      <c r="BF511" s="105">
        <f>IF(N511="snížená",J511,0)</f>
        <v>0</v>
      </c>
      <c r="BG511" s="105">
        <f>IF(N511="zákl. přenesená",J511,0)</f>
        <v>0</v>
      </c>
      <c r="BH511" s="105">
        <f>IF(N511="sníž. přenesená",J511,0)</f>
        <v>0</v>
      </c>
      <c r="BI511" s="105">
        <f>IF(N511="nulová",J511,0)</f>
        <v>0</v>
      </c>
      <c r="BJ511" s="10" t="s">
        <v>78</v>
      </c>
      <c r="BK511" s="105">
        <f>ROUND(I511*H511,2)</f>
        <v>126700</v>
      </c>
      <c r="BL511" s="10" t="s">
        <v>107</v>
      </c>
      <c r="BM511" s="104" t="s">
        <v>1218</v>
      </c>
    </row>
    <row r="512" spans="2:65" s="1" customFormat="1" ht="48.75">
      <c r="B512" s="21"/>
      <c r="D512" s="106" t="s">
        <v>109</v>
      </c>
      <c r="F512" s="107" t="s">
        <v>1219</v>
      </c>
      <c r="L512" s="21"/>
      <c r="M512" s="108"/>
      <c r="T512" s="42"/>
      <c r="AT512" s="10" t="s">
        <v>109</v>
      </c>
      <c r="AU512" s="10" t="s">
        <v>80</v>
      </c>
    </row>
    <row r="513" spans="2:65" s="1" customFormat="1" ht="24.2" customHeight="1">
      <c r="B513" s="21"/>
      <c r="C513" s="93" t="s">
        <v>1220</v>
      </c>
      <c r="D513" s="93" t="s">
        <v>103</v>
      </c>
      <c r="E513" s="94" t="s">
        <v>1221</v>
      </c>
      <c r="F513" s="95" t="s">
        <v>1222</v>
      </c>
      <c r="G513" s="96" t="s">
        <v>269</v>
      </c>
      <c r="H513" s="97">
        <v>7</v>
      </c>
      <c r="I513" s="98">
        <v>2610</v>
      </c>
      <c r="J513" s="98">
        <f>ROUND(I513*H513,2)</f>
        <v>18270</v>
      </c>
      <c r="K513" s="99"/>
      <c r="L513" s="21"/>
      <c r="M513" s="100" t="s">
        <v>1</v>
      </c>
      <c r="N513" s="101" t="s">
        <v>35</v>
      </c>
      <c r="O513" s="102">
        <v>0</v>
      </c>
      <c r="P513" s="102">
        <f>O513*H513</f>
        <v>0</v>
      </c>
      <c r="Q513" s="102">
        <v>0</v>
      </c>
      <c r="R513" s="102">
        <f>Q513*H513</f>
        <v>0</v>
      </c>
      <c r="S513" s="102">
        <v>0</v>
      </c>
      <c r="T513" s="103">
        <f>S513*H513</f>
        <v>0</v>
      </c>
      <c r="AR513" s="104" t="s">
        <v>107</v>
      </c>
      <c r="AT513" s="104" t="s">
        <v>103</v>
      </c>
      <c r="AU513" s="104" t="s">
        <v>80</v>
      </c>
      <c r="AY513" s="10" t="s">
        <v>100</v>
      </c>
      <c r="BE513" s="105">
        <f>IF(N513="základní",J513,0)</f>
        <v>18270</v>
      </c>
      <c r="BF513" s="105">
        <f>IF(N513="snížená",J513,0)</f>
        <v>0</v>
      </c>
      <c r="BG513" s="105">
        <f>IF(N513="zákl. přenesená",J513,0)</f>
        <v>0</v>
      </c>
      <c r="BH513" s="105">
        <f>IF(N513="sníž. přenesená",J513,0)</f>
        <v>0</v>
      </c>
      <c r="BI513" s="105">
        <f>IF(N513="nulová",J513,0)</f>
        <v>0</v>
      </c>
      <c r="BJ513" s="10" t="s">
        <v>78</v>
      </c>
      <c r="BK513" s="105">
        <f>ROUND(I513*H513,2)</f>
        <v>18270</v>
      </c>
      <c r="BL513" s="10" t="s">
        <v>107</v>
      </c>
      <c r="BM513" s="104" t="s">
        <v>1223</v>
      </c>
    </row>
    <row r="514" spans="2:65" s="1" customFormat="1" ht="39">
      <c r="B514" s="21"/>
      <c r="D514" s="106" t="s">
        <v>109</v>
      </c>
      <c r="F514" s="107" t="s">
        <v>1224</v>
      </c>
      <c r="L514" s="21"/>
      <c r="M514" s="108"/>
      <c r="T514" s="42"/>
      <c r="AT514" s="10" t="s">
        <v>109</v>
      </c>
      <c r="AU514" s="10" t="s">
        <v>80</v>
      </c>
    </row>
    <row r="515" spans="2:65" s="1" customFormat="1" ht="24.2" customHeight="1">
      <c r="B515" s="21"/>
      <c r="C515" s="93" t="s">
        <v>1225</v>
      </c>
      <c r="D515" s="93" t="s">
        <v>103</v>
      </c>
      <c r="E515" s="94" t="s">
        <v>1226</v>
      </c>
      <c r="F515" s="95" t="s">
        <v>1227</v>
      </c>
      <c r="G515" s="96" t="s">
        <v>269</v>
      </c>
      <c r="H515" s="97">
        <v>7</v>
      </c>
      <c r="I515" s="98">
        <v>5300</v>
      </c>
      <c r="J515" s="98">
        <f>ROUND(I515*H515,2)</f>
        <v>37100</v>
      </c>
      <c r="K515" s="99"/>
      <c r="L515" s="21"/>
      <c r="M515" s="100" t="s">
        <v>1</v>
      </c>
      <c r="N515" s="101" t="s">
        <v>35</v>
      </c>
      <c r="O515" s="102">
        <v>0</v>
      </c>
      <c r="P515" s="102">
        <f>O515*H515</f>
        <v>0</v>
      </c>
      <c r="Q515" s="102">
        <v>0</v>
      </c>
      <c r="R515" s="102">
        <f>Q515*H515</f>
        <v>0</v>
      </c>
      <c r="S515" s="102">
        <v>0</v>
      </c>
      <c r="T515" s="103">
        <f>S515*H515</f>
        <v>0</v>
      </c>
      <c r="AR515" s="104" t="s">
        <v>107</v>
      </c>
      <c r="AT515" s="104" t="s">
        <v>103</v>
      </c>
      <c r="AU515" s="104" t="s">
        <v>80</v>
      </c>
      <c r="AY515" s="10" t="s">
        <v>100</v>
      </c>
      <c r="BE515" s="105">
        <f>IF(N515="základní",J515,0)</f>
        <v>37100</v>
      </c>
      <c r="BF515" s="105">
        <f>IF(N515="snížená",J515,0)</f>
        <v>0</v>
      </c>
      <c r="BG515" s="105">
        <f>IF(N515="zákl. přenesená",J515,0)</f>
        <v>0</v>
      </c>
      <c r="BH515" s="105">
        <f>IF(N515="sníž. přenesená",J515,0)</f>
        <v>0</v>
      </c>
      <c r="BI515" s="105">
        <f>IF(N515="nulová",J515,0)</f>
        <v>0</v>
      </c>
      <c r="BJ515" s="10" t="s">
        <v>78</v>
      </c>
      <c r="BK515" s="105">
        <f>ROUND(I515*H515,2)</f>
        <v>37100</v>
      </c>
      <c r="BL515" s="10" t="s">
        <v>107</v>
      </c>
      <c r="BM515" s="104" t="s">
        <v>1228</v>
      </c>
    </row>
    <row r="516" spans="2:65" s="1" customFormat="1" ht="39">
      <c r="B516" s="21"/>
      <c r="D516" s="106" t="s">
        <v>109</v>
      </c>
      <c r="F516" s="107" t="s">
        <v>1229</v>
      </c>
      <c r="L516" s="21"/>
      <c r="M516" s="108"/>
      <c r="T516" s="42"/>
      <c r="AT516" s="10" t="s">
        <v>109</v>
      </c>
      <c r="AU516" s="10" t="s">
        <v>80</v>
      </c>
    </row>
    <row r="517" spans="2:65" s="1" customFormat="1" ht="24.2" customHeight="1">
      <c r="B517" s="21"/>
      <c r="C517" s="93" t="s">
        <v>1230</v>
      </c>
      <c r="D517" s="93" t="s">
        <v>103</v>
      </c>
      <c r="E517" s="94" t="s">
        <v>1231</v>
      </c>
      <c r="F517" s="95" t="s">
        <v>1232</v>
      </c>
      <c r="G517" s="96" t="s">
        <v>269</v>
      </c>
      <c r="H517" s="97">
        <v>10</v>
      </c>
      <c r="I517" s="98">
        <v>8310</v>
      </c>
      <c r="J517" s="98">
        <f>ROUND(I517*H517,2)</f>
        <v>83100</v>
      </c>
      <c r="K517" s="99"/>
      <c r="L517" s="21"/>
      <c r="M517" s="100" t="s">
        <v>1</v>
      </c>
      <c r="N517" s="101" t="s">
        <v>35</v>
      </c>
      <c r="O517" s="102">
        <v>0</v>
      </c>
      <c r="P517" s="102">
        <f>O517*H517</f>
        <v>0</v>
      </c>
      <c r="Q517" s="102">
        <v>0</v>
      </c>
      <c r="R517" s="102">
        <f>Q517*H517</f>
        <v>0</v>
      </c>
      <c r="S517" s="102">
        <v>0</v>
      </c>
      <c r="T517" s="103">
        <f>S517*H517</f>
        <v>0</v>
      </c>
      <c r="AR517" s="104" t="s">
        <v>107</v>
      </c>
      <c r="AT517" s="104" t="s">
        <v>103</v>
      </c>
      <c r="AU517" s="104" t="s">
        <v>80</v>
      </c>
      <c r="AY517" s="10" t="s">
        <v>100</v>
      </c>
      <c r="BE517" s="105">
        <f>IF(N517="základní",J517,0)</f>
        <v>83100</v>
      </c>
      <c r="BF517" s="105">
        <f>IF(N517="snížená",J517,0)</f>
        <v>0</v>
      </c>
      <c r="BG517" s="105">
        <f>IF(N517="zákl. přenesená",J517,0)</f>
        <v>0</v>
      </c>
      <c r="BH517" s="105">
        <f>IF(N517="sníž. přenesená",J517,0)</f>
        <v>0</v>
      </c>
      <c r="BI517" s="105">
        <f>IF(N517="nulová",J517,0)</f>
        <v>0</v>
      </c>
      <c r="BJ517" s="10" t="s">
        <v>78</v>
      </c>
      <c r="BK517" s="105">
        <f>ROUND(I517*H517,2)</f>
        <v>83100</v>
      </c>
      <c r="BL517" s="10" t="s">
        <v>107</v>
      </c>
      <c r="BM517" s="104" t="s">
        <v>1233</v>
      </c>
    </row>
    <row r="518" spans="2:65" s="1" customFormat="1" ht="29.25">
      <c r="B518" s="21"/>
      <c r="D518" s="106" t="s">
        <v>109</v>
      </c>
      <c r="F518" s="107" t="s">
        <v>1234</v>
      </c>
      <c r="L518" s="21"/>
      <c r="M518" s="108"/>
      <c r="T518" s="42"/>
      <c r="AT518" s="10" t="s">
        <v>109</v>
      </c>
      <c r="AU518" s="10" t="s">
        <v>80</v>
      </c>
    </row>
    <row r="519" spans="2:65" s="1" customFormat="1" ht="24.2" customHeight="1">
      <c r="B519" s="21"/>
      <c r="C519" s="93" t="s">
        <v>1235</v>
      </c>
      <c r="D519" s="93" t="s">
        <v>103</v>
      </c>
      <c r="E519" s="94" t="s">
        <v>1236</v>
      </c>
      <c r="F519" s="95" t="s">
        <v>1237</v>
      </c>
      <c r="G519" s="96" t="s">
        <v>269</v>
      </c>
      <c r="H519" s="97">
        <v>7</v>
      </c>
      <c r="I519" s="98">
        <v>9220</v>
      </c>
      <c r="J519" s="98">
        <f>ROUND(I519*H519,2)</f>
        <v>64540</v>
      </c>
      <c r="K519" s="99"/>
      <c r="L519" s="21"/>
      <c r="M519" s="100" t="s">
        <v>1</v>
      </c>
      <c r="N519" s="101" t="s">
        <v>35</v>
      </c>
      <c r="O519" s="102">
        <v>0</v>
      </c>
      <c r="P519" s="102">
        <f>O519*H519</f>
        <v>0</v>
      </c>
      <c r="Q519" s="102">
        <v>0</v>
      </c>
      <c r="R519" s="102">
        <f>Q519*H519</f>
        <v>0</v>
      </c>
      <c r="S519" s="102">
        <v>0</v>
      </c>
      <c r="T519" s="103">
        <f>S519*H519</f>
        <v>0</v>
      </c>
      <c r="AR519" s="104" t="s">
        <v>107</v>
      </c>
      <c r="AT519" s="104" t="s">
        <v>103</v>
      </c>
      <c r="AU519" s="104" t="s">
        <v>80</v>
      </c>
      <c r="AY519" s="10" t="s">
        <v>100</v>
      </c>
      <c r="BE519" s="105">
        <f>IF(N519="základní",J519,0)</f>
        <v>64540</v>
      </c>
      <c r="BF519" s="105">
        <f>IF(N519="snížená",J519,0)</f>
        <v>0</v>
      </c>
      <c r="BG519" s="105">
        <f>IF(N519="zákl. přenesená",J519,0)</f>
        <v>0</v>
      </c>
      <c r="BH519" s="105">
        <f>IF(N519="sníž. přenesená",J519,0)</f>
        <v>0</v>
      </c>
      <c r="BI519" s="105">
        <f>IF(N519="nulová",J519,0)</f>
        <v>0</v>
      </c>
      <c r="BJ519" s="10" t="s">
        <v>78</v>
      </c>
      <c r="BK519" s="105">
        <f>ROUND(I519*H519,2)</f>
        <v>64540</v>
      </c>
      <c r="BL519" s="10" t="s">
        <v>107</v>
      </c>
      <c r="BM519" s="104" t="s">
        <v>1238</v>
      </c>
    </row>
    <row r="520" spans="2:65" s="1" customFormat="1" ht="29.25">
      <c r="B520" s="21"/>
      <c r="D520" s="106" t="s">
        <v>109</v>
      </c>
      <c r="F520" s="107" t="s">
        <v>1239</v>
      </c>
      <c r="L520" s="21"/>
      <c r="M520" s="108"/>
      <c r="T520" s="42"/>
      <c r="AT520" s="10" t="s">
        <v>109</v>
      </c>
      <c r="AU520" s="10" t="s">
        <v>80</v>
      </c>
    </row>
    <row r="521" spans="2:65" s="1" customFormat="1" ht="24.2" customHeight="1">
      <c r="B521" s="21"/>
      <c r="C521" s="93" t="s">
        <v>1240</v>
      </c>
      <c r="D521" s="93" t="s">
        <v>103</v>
      </c>
      <c r="E521" s="94" t="s">
        <v>1241</v>
      </c>
      <c r="F521" s="95" t="s">
        <v>1242</v>
      </c>
      <c r="G521" s="96" t="s">
        <v>269</v>
      </c>
      <c r="H521" s="97">
        <v>7</v>
      </c>
      <c r="I521" s="98">
        <v>10100</v>
      </c>
      <c r="J521" s="98">
        <f>ROUND(I521*H521,2)</f>
        <v>70700</v>
      </c>
      <c r="K521" s="99"/>
      <c r="L521" s="21"/>
      <c r="M521" s="100" t="s">
        <v>1</v>
      </c>
      <c r="N521" s="101" t="s">
        <v>35</v>
      </c>
      <c r="O521" s="102">
        <v>0</v>
      </c>
      <c r="P521" s="102">
        <f>O521*H521</f>
        <v>0</v>
      </c>
      <c r="Q521" s="102">
        <v>0</v>
      </c>
      <c r="R521" s="102">
        <f>Q521*H521</f>
        <v>0</v>
      </c>
      <c r="S521" s="102">
        <v>0</v>
      </c>
      <c r="T521" s="103">
        <f>S521*H521</f>
        <v>0</v>
      </c>
      <c r="AR521" s="104" t="s">
        <v>107</v>
      </c>
      <c r="AT521" s="104" t="s">
        <v>103</v>
      </c>
      <c r="AU521" s="104" t="s">
        <v>80</v>
      </c>
      <c r="AY521" s="10" t="s">
        <v>100</v>
      </c>
      <c r="BE521" s="105">
        <f>IF(N521="základní",J521,0)</f>
        <v>70700</v>
      </c>
      <c r="BF521" s="105">
        <f>IF(N521="snížená",J521,0)</f>
        <v>0</v>
      </c>
      <c r="BG521" s="105">
        <f>IF(N521="zákl. přenesená",J521,0)</f>
        <v>0</v>
      </c>
      <c r="BH521" s="105">
        <f>IF(N521="sníž. přenesená",J521,0)</f>
        <v>0</v>
      </c>
      <c r="BI521" s="105">
        <f>IF(N521="nulová",J521,0)</f>
        <v>0</v>
      </c>
      <c r="BJ521" s="10" t="s">
        <v>78</v>
      </c>
      <c r="BK521" s="105">
        <f>ROUND(I521*H521,2)</f>
        <v>70700</v>
      </c>
      <c r="BL521" s="10" t="s">
        <v>107</v>
      </c>
      <c r="BM521" s="104" t="s">
        <v>1243</v>
      </c>
    </row>
    <row r="522" spans="2:65" s="1" customFormat="1" ht="29.25">
      <c r="B522" s="21"/>
      <c r="D522" s="106" t="s">
        <v>109</v>
      </c>
      <c r="F522" s="107" t="s">
        <v>1244</v>
      </c>
      <c r="L522" s="21"/>
      <c r="M522" s="108"/>
      <c r="T522" s="42"/>
      <c r="AT522" s="10" t="s">
        <v>109</v>
      </c>
      <c r="AU522" s="10" t="s">
        <v>80</v>
      </c>
    </row>
    <row r="523" spans="2:65" s="1" customFormat="1" ht="24.2" customHeight="1">
      <c r="B523" s="21"/>
      <c r="C523" s="93" t="s">
        <v>1245</v>
      </c>
      <c r="D523" s="93" t="s">
        <v>103</v>
      </c>
      <c r="E523" s="94" t="s">
        <v>1246</v>
      </c>
      <c r="F523" s="95" t="s">
        <v>1247</v>
      </c>
      <c r="G523" s="96" t="s">
        <v>269</v>
      </c>
      <c r="H523" s="97">
        <v>10</v>
      </c>
      <c r="I523" s="98">
        <v>18400</v>
      </c>
      <c r="J523" s="98">
        <f>ROUND(I523*H523,2)</f>
        <v>184000</v>
      </c>
      <c r="K523" s="99"/>
      <c r="L523" s="21"/>
      <c r="M523" s="100" t="s">
        <v>1</v>
      </c>
      <c r="N523" s="101" t="s">
        <v>35</v>
      </c>
      <c r="O523" s="102">
        <v>0</v>
      </c>
      <c r="P523" s="102">
        <f>O523*H523</f>
        <v>0</v>
      </c>
      <c r="Q523" s="102">
        <v>0</v>
      </c>
      <c r="R523" s="102">
        <f>Q523*H523</f>
        <v>0</v>
      </c>
      <c r="S523" s="102">
        <v>0</v>
      </c>
      <c r="T523" s="103">
        <f>S523*H523</f>
        <v>0</v>
      </c>
      <c r="AR523" s="104" t="s">
        <v>107</v>
      </c>
      <c r="AT523" s="104" t="s">
        <v>103</v>
      </c>
      <c r="AU523" s="104" t="s">
        <v>80</v>
      </c>
      <c r="AY523" s="10" t="s">
        <v>100</v>
      </c>
      <c r="BE523" s="105">
        <f>IF(N523="základní",J523,0)</f>
        <v>184000</v>
      </c>
      <c r="BF523" s="105">
        <f>IF(N523="snížená",J523,0)</f>
        <v>0</v>
      </c>
      <c r="BG523" s="105">
        <f>IF(N523="zákl. přenesená",J523,0)</f>
        <v>0</v>
      </c>
      <c r="BH523" s="105">
        <f>IF(N523="sníž. přenesená",J523,0)</f>
        <v>0</v>
      </c>
      <c r="BI523" s="105">
        <f>IF(N523="nulová",J523,0)</f>
        <v>0</v>
      </c>
      <c r="BJ523" s="10" t="s">
        <v>78</v>
      </c>
      <c r="BK523" s="105">
        <f>ROUND(I523*H523,2)</f>
        <v>184000</v>
      </c>
      <c r="BL523" s="10" t="s">
        <v>107</v>
      </c>
      <c r="BM523" s="104" t="s">
        <v>1248</v>
      </c>
    </row>
    <row r="524" spans="2:65" s="1" customFormat="1" ht="29.25">
      <c r="B524" s="21"/>
      <c r="D524" s="106" t="s">
        <v>109</v>
      </c>
      <c r="F524" s="107" t="s">
        <v>1249</v>
      </c>
      <c r="L524" s="21"/>
      <c r="M524" s="108"/>
      <c r="T524" s="42"/>
      <c r="AT524" s="10" t="s">
        <v>109</v>
      </c>
      <c r="AU524" s="10" t="s">
        <v>80</v>
      </c>
    </row>
    <row r="525" spans="2:65" s="1" customFormat="1" ht="24.2" customHeight="1">
      <c r="B525" s="21"/>
      <c r="C525" s="93" t="s">
        <v>1250</v>
      </c>
      <c r="D525" s="93" t="s">
        <v>103</v>
      </c>
      <c r="E525" s="94" t="s">
        <v>1251</v>
      </c>
      <c r="F525" s="95" t="s">
        <v>1252</v>
      </c>
      <c r="G525" s="96" t="s">
        <v>269</v>
      </c>
      <c r="H525" s="97">
        <v>13</v>
      </c>
      <c r="I525" s="98">
        <v>11100</v>
      </c>
      <c r="J525" s="98">
        <f>ROUND(I525*H525,2)</f>
        <v>144300</v>
      </c>
      <c r="K525" s="99"/>
      <c r="L525" s="21"/>
      <c r="M525" s="100" t="s">
        <v>1</v>
      </c>
      <c r="N525" s="101" t="s">
        <v>35</v>
      </c>
      <c r="O525" s="102">
        <v>0</v>
      </c>
      <c r="P525" s="102">
        <f>O525*H525</f>
        <v>0</v>
      </c>
      <c r="Q525" s="102">
        <v>0</v>
      </c>
      <c r="R525" s="102">
        <f>Q525*H525</f>
        <v>0</v>
      </c>
      <c r="S525" s="102">
        <v>0</v>
      </c>
      <c r="T525" s="103">
        <f>S525*H525</f>
        <v>0</v>
      </c>
      <c r="AR525" s="104" t="s">
        <v>107</v>
      </c>
      <c r="AT525" s="104" t="s">
        <v>103</v>
      </c>
      <c r="AU525" s="104" t="s">
        <v>80</v>
      </c>
      <c r="AY525" s="10" t="s">
        <v>100</v>
      </c>
      <c r="BE525" s="105">
        <f>IF(N525="základní",J525,0)</f>
        <v>144300</v>
      </c>
      <c r="BF525" s="105">
        <f>IF(N525="snížená",J525,0)</f>
        <v>0</v>
      </c>
      <c r="BG525" s="105">
        <f>IF(N525="zákl. přenesená",J525,0)</f>
        <v>0</v>
      </c>
      <c r="BH525" s="105">
        <f>IF(N525="sníž. přenesená",J525,0)</f>
        <v>0</v>
      </c>
      <c r="BI525" s="105">
        <f>IF(N525="nulová",J525,0)</f>
        <v>0</v>
      </c>
      <c r="BJ525" s="10" t="s">
        <v>78</v>
      </c>
      <c r="BK525" s="105">
        <f>ROUND(I525*H525,2)</f>
        <v>144300</v>
      </c>
      <c r="BL525" s="10" t="s">
        <v>107</v>
      </c>
      <c r="BM525" s="104" t="s">
        <v>1253</v>
      </c>
    </row>
    <row r="526" spans="2:65" s="1" customFormat="1" ht="29.25">
      <c r="B526" s="21"/>
      <c r="D526" s="106" t="s">
        <v>109</v>
      </c>
      <c r="F526" s="107" t="s">
        <v>1254</v>
      </c>
      <c r="L526" s="21"/>
      <c r="M526" s="108"/>
      <c r="T526" s="42"/>
      <c r="AT526" s="10" t="s">
        <v>109</v>
      </c>
      <c r="AU526" s="10" t="s">
        <v>80</v>
      </c>
    </row>
    <row r="527" spans="2:65" s="1" customFormat="1" ht="24.2" customHeight="1">
      <c r="B527" s="21"/>
      <c r="C527" s="93" t="s">
        <v>1255</v>
      </c>
      <c r="D527" s="93" t="s">
        <v>103</v>
      </c>
      <c r="E527" s="94" t="s">
        <v>1256</v>
      </c>
      <c r="F527" s="95" t="s">
        <v>1257</v>
      </c>
      <c r="G527" s="96" t="s">
        <v>269</v>
      </c>
      <c r="H527" s="97">
        <v>7</v>
      </c>
      <c r="I527" s="98">
        <v>9220</v>
      </c>
      <c r="J527" s="98">
        <f>ROUND(I527*H527,2)</f>
        <v>64540</v>
      </c>
      <c r="K527" s="99"/>
      <c r="L527" s="21"/>
      <c r="M527" s="100" t="s">
        <v>1</v>
      </c>
      <c r="N527" s="101" t="s">
        <v>35</v>
      </c>
      <c r="O527" s="102">
        <v>0</v>
      </c>
      <c r="P527" s="102">
        <f>O527*H527</f>
        <v>0</v>
      </c>
      <c r="Q527" s="102">
        <v>0</v>
      </c>
      <c r="R527" s="102">
        <f>Q527*H527</f>
        <v>0</v>
      </c>
      <c r="S527" s="102">
        <v>0</v>
      </c>
      <c r="T527" s="103">
        <f>S527*H527</f>
        <v>0</v>
      </c>
      <c r="AR527" s="104" t="s">
        <v>107</v>
      </c>
      <c r="AT527" s="104" t="s">
        <v>103</v>
      </c>
      <c r="AU527" s="104" t="s">
        <v>80</v>
      </c>
      <c r="AY527" s="10" t="s">
        <v>100</v>
      </c>
      <c r="BE527" s="105">
        <f>IF(N527="základní",J527,0)</f>
        <v>64540</v>
      </c>
      <c r="BF527" s="105">
        <f>IF(N527="snížená",J527,0)</f>
        <v>0</v>
      </c>
      <c r="BG527" s="105">
        <f>IF(N527="zákl. přenesená",J527,0)</f>
        <v>0</v>
      </c>
      <c r="BH527" s="105">
        <f>IF(N527="sníž. přenesená",J527,0)</f>
        <v>0</v>
      </c>
      <c r="BI527" s="105">
        <f>IF(N527="nulová",J527,0)</f>
        <v>0</v>
      </c>
      <c r="BJ527" s="10" t="s">
        <v>78</v>
      </c>
      <c r="BK527" s="105">
        <f>ROUND(I527*H527,2)</f>
        <v>64540</v>
      </c>
      <c r="BL527" s="10" t="s">
        <v>107</v>
      </c>
      <c r="BM527" s="104" t="s">
        <v>1258</v>
      </c>
    </row>
    <row r="528" spans="2:65" s="1" customFormat="1" ht="29.25">
      <c r="B528" s="21"/>
      <c r="D528" s="106" t="s">
        <v>109</v>
      </c>
      <c r="F528" s="107" t="s">
        <v>1259</v>
      </c>
      <c r="L528" s="21"/>
      <c r="M528" s="108"/>
      <c r="T528" s="42"/>
      <c r="AT528" s="10" t="s">
        <v>109</v>
      </c>
      <c r="AU528" s="10" t="s">
        <v>80</v>
      </c>
    </row>
    <row r="529" spans="2:65" s="1" customFormat="1" ht="24.2" customHeight="1">
      <c r="B529" s="21"/>
      <c r="C529" s="93" t="s">
        <v>1260</v>
      </c>
      <c r="D529" s="93" t="s">
        <v>103</v>
      </c>
      <c r="E529" s="94" t="s">
        <v>1261</v>
      </c>
      <c r="F529" s="95" t="s">
        <v>1262</v>
      </c>
      <c r="G529" s="96" t="s">
        <v>269</v>
      </c>
      <c r="H529" s="97">
        <v>3</v>
      </c>
      <c r="I529" s="98">
        <v>12000</v>
      </c>
      <c r="J529" s="98">
        <f>ROUND(I529*H529,2)</f>
        <v>36000</v>
      </c>
      <c r="K529" s="99"/>
      <c r="L529" s="21"/>
      <c r="M529" s="100" t="s">
        <v>1</v>
      </c>
      <c r="N529" s="101" t="s">
        <v>35</v>
      </c>
      <c r="O529" s="102">
        <v>0</v>
      </c>
      <c r="P529" s="102">
        <f>O529*H529</f>
        <v>0</v>
      </c>
      <c r="Q529" s="102">
        <v>0</v>
      </c>
      <c r="R529" s="102">
        <f>Q529*H529</f>
        <v>0</v>
      </c>
      <c r="S529" s="102">
        <v>0</v>
      </c>
      <c r="T529" s="103">
        <f>S529*H529</f>
        <v>0</v>
      </c>
      <c r="AR529" s="104" t="s">
        <v>107</v>
      </c>
      <c r="AT529" s="104" t="s">
        <v>103</v>
      </c>
      <c r="AU529" s="104" t="s">
        <v>80</v>
      </c>
      <c r="AY529" s="10" t="s">
        <v>100</v>
      </c>
      <c r="BE529" s="105">
        <f>IF(N529="základní",J529,0)</f>
        <v>36000</v>
      </c>
      <c r="BF529" s="105">
        <f>IF(N529="snížená",J529,0)</f>
        <v>0</v>
      </c>
      <c r="BG529" s="105">
        <f>IF(N529="zákl. přenesená",J529,0)</f>
        <v>0</v>
      </c>
      <c r="BH529" s="105">
        <f>IF(N529="sníž. přenesená",J529,0)</f>
        <v>0</v>
      </c>
      <c r="BI529" s="105">
        <f>IF(N529="nulová",J529,0)</f>
        <v>0</v>
      </c>
      <c r="BJ529" s="10" t="s">
        <v>78</v>
      </c>
      <c r="BK529" s="105">
        <f>ROUND(I529*H529,2)</f>
        <v>36000</v>
      </c>
      <c r="BL529" s="10" t="s">
        <v>107</v>
      </c>
      <c r="BM529" s="104" t="s">
        <v>1263</v>
      </c>
    </row>
    <row r="530" spans="2:65" s="1" customFormat="1" ht="29.25">
      <c r="B530" s="21"/>
      <c r="D530" s="106" t="s">
        <v>109</v>
      </c>
      <c r="F530" s="107" t="s">
        <v>1264</v>
      </c>
      <c r="L530" s="21"/>
      <c r="M530" s="108"/>
      <c r="T530" s="42"/>
      <c r="AT530" s="10" t="s">
        <v>109</v>
      </c>
      <c r="AU530" s="10" t="s">
        <v>80</v>
      </c>
    </row>
    <row r="531" spans="2:65" s="1" customFormat="1" ht="37.9" customHeight="1">
      <c r="B531" s="21"/>
      <c r="C531" s="93" t="s">
        <v>1265</v>
      </c>
      <c r="D531" s="93" t="s">
        <v>103</v>
      </c>
      <c r="E531" s="94" t="s">
        <v>1266</v>
      </c>
      <c r="F531" s="95" t="s">
        <v>1267</v>
      </c>
      <c r="G531" s="96" t="s">
        <v>269</v>
      </c>
      <c r="H531" s="97">
        <v>7</v>
      </c>
      <c r="I531" s="98">
        <v>3800</v>
      </c>
      <c r="J531" s="98">
        <f>ROUND(I531*H531,2)</f>
        <v>26600</v>
      </c>
      <c r="K531" s="99"/>
      <c r="L531" s="21"/>
      <c r="M531" s="100" t="s">
        <v>1</v>
      </c>
      <c r="N531" s="101" t="s">
        <v>35</v>
      </c>
      <c r="O531" s="102">
        <v>0</v>
      </c>
      <c r="P531" s="102">
        <f>O531*H531</f>
        <v>0</v>
      </c>
      <c r="Q531" s="102">
        <v>0</v>
      </c>
      <c r="R531" s="102">
        <f>Q531*H531</f>
        <v>0</v>
      </c>
      <c r="S531" s="102">
        <v>0</v>
      </c>
      <c r="T531" s="103">
        <f>S531*H531</f>
        <v>0</v>
      </c>
      <c r="AR531" s="104" t="s">
        <v>107</v>
      </c>
      <c r="AT531" s="104" t="s">
        <v>103</v>
      </c>
      <c r="AU531" s="104" t="s">
        <v>80</v>
      </c>
      <c r="AY531" s="10" t="s">
        <v>100</v>
      </c>
      <c r="BE531" s="105">
        <f>IF(N531="základní",J531,0)</f>
        <v>26600</v>
      </c>
      <c r="BF531" s="105">
        <f>IF(N531="snížená",J531,0)</f>
        <v>0</v>
      </c>
      <c r="BG531" s="105">
        <f>IF(N531="zákl. přenesená",J531,0)</f>
        <v>0</v>
      </c>
      <c r="BH531" s="105">
        <f>IF(N531="sníž. přenesená",J531,0)</f>
        <v>0</v>
      </c>
      <c r="BI531" s="105">
        <f>IF(N531="nulová",J531,0)</f>
        <v>0</v>
      </c>
      <c r="BJ531" s="10" t="s">
        <v>78</v>
      </c>
      <c r="BK531" s="105">
        <f>ROUND(I531*H531,2)</f>
        <v>26600</v>
      </c>
      <c r="BL531" s="10" t="s">
        <v>107</v>
      </c>
      <c r="BM531" s="104" t="s">
        <v>1268</v>
      </c>
    </row>
    <row r="532" spans="2:65" s="1" customFormat="1" ht="29.25">
      <c r="B532" s="21"/>
      <c r="D532" s="106" t="s">
        <v>109</v>
      </c>
      <c r="F532" s="107" t="s">
        <v>1269</v>
      </c>
      <c r="L532" s="21"/>
      <c r="M532" s="108"/>
      <c r="T532" s="42"/>
      <c r="AT532" s="10" t="s">
        <v>109</v>
      </c>
      <c r="AU532" s="10" t="s">
        <v>80</v>
      </c>
    </row>
    <row r="533" spans="2:65" s="1" customFormat="1" ht="24.2" customHeight="1">
      <c r="B533" s="21"/>
      <c r="C533" s="93" t="s">
        <v>1270</v>
      </c>
      <c r="D533" s="93" t="s">
        <v>103</v>
      </c>
      <c r="E533" s="94" t="s">
        <v>1271</v>
      </c>
      <c r="F533" s="95" t="s">
        <v>1272</v>
      </c>
      <c r="G533" s="96" t="s">
        <v>269</v>
      </c>
      <c r="H533" s="97">
        <v>3</v>
      </c>
      <c r="I533" s="98">
        <v>24800</v>
      </c>
      <c r="J533" s="98">
        <f>ROUND(I533*H533,2)</f>
        <v>74400</v>
      </c>
      <c r="K533" s="99"/>
      <c r="L533" s="21"/>
      <c r="M533" s="100" t="s">
        <v>1</v>
      </c>
      <c r="N533" s="101" t="s">
        <v>35</v>
      </c>
      <c r="O533" s="102">
        <v>0</v>
      </c>
      <c r="P533" s="102">
        <f>O533*H533</f>
        <v>0</v>
      </c>
      <c r="Q533" s="102">
        <v>0</v>
      </c>
      <c r="R533" s="102">
        <f>Q533*H533</f>
        <v>0</v>
      </c>
      <c r="S533" s="102">
        <v>0</v>
      </c>
      <c r="T533" s="103">
        <f>S533*H533</f>
        <v>0</v>
      </c>
      <c r="AR533" s="104" t="s">
        <v>107</v>
      </c>
      <c r="AT533" s="104" t="s">
        <v>103</v>
      </c>
      <c r="AU533" s="104" t="s">
        <v>80</v>
      </c>
      <c r="AY533" s="10" t="s">
        <v>100</v>
      </c>
      <c r="BE533" s="105">
        <f>IF(N533="základní",J533,0)</f>
        <v>74400</v>
      </c>
      <c r="BF533" s="105">
        <f>IF(N533="snížená",J533,0)</f>
        <v>0</v>
      </c>
      <c r="BG533" s="105">
        <f>IF(N533="zákl. přenesená",J533,0)</f>
        <v>0</v>
      </c>
      <c r="BH533" s="105">
        <f>IF(N533="sníž. přenesená",J533,0)</f>
        <v>0</v>
      </c>
      <c r="BI533" s="105">
        <f>IF(N533="nulová",J533,0)</f>
        <v>0</v>
      </c>
      <c r="BJ533" s="10" t="s">
        <v>78</v>
      </c>
      <c r="BK533" s="105">
        <f>ROUND(I533*H533,2)</f>
        <v>74400</v>
      </c>
      <c r="BL533" s="10" t="s">
        <v>107</v>
      </c>
      <c r="BM533" s="104" t="s">
        <v>1273</v>
      </c>
    </row>
    <row r="534" spans="2:65" s="1" customFormat="1" ht="68.25">
      <c r="B534" s="21"/>
      <c r="D534" s="106" t="s">
        <v>109</v>
      </c>
      <c r="F534" s="107" t="s">
        <v>1274</v>
      </c>
      <c r="L534" s="21"/>
      <c r="M534" s="108"/>
      <c r="T534" s="42"/>
      <c r="AT534" s="10" t="s">
        <v>109</v>
      </c>
      <c r="AU534" s="10" t="s">
        <v>80</v>
      </c>
    </row>
    <row r="535" spans="2:65" s="1" customFormat="1" ht="24.2" customHeight="1">
      <c r="B535" s="21"/>
      <c r="C535" s="93" t="s">
        <v>1275</v>
      </c>
      <c r="D535" s="93" t="s">
        <v>103</v>
      </c>
      <c r="E535" s="94" t="s">
        <v>1276</v>
      </c>
      <c r="F535" s="95" t="s">
        <v>1277</v>
      </c>
      <c r="G535" s="96" t="s">
        <v>269</v>
      </c>
      <c r="H535" s="97">
        <v>3</v>
      </c>
      <c r="I535" s="98">
        <v>26000</v>
      </c>
      <c r="J535" s="98">
        <f>ROUND(I535*H535,2)</f>
        <v>78000</v>
      </c>
      <c r="K535" s="99"/>
      <c r="L535" s="21"/>
      <c r="M535" s="100" t="s">
        <v>1</v>
      </c>
      <c r="N535" s="101" t="s">
        <v>35</v>
      </c>
      <c r="O535" s="102">
        <v>0</v>
      </c>
      <c r="P535" s="102">
        <f>O535*H535</f>
        <v>0</v>
      </c>
      <c r="Q535" s="102">
        <v>0</v>
      </c>
      <c r="R535" s="102">
        <f>Q535*H535</f>
        <v>0</v>
      </c>
      <c r="S535" s="102">
        <v>0</v>
      </c>
      <c r="T535" s="103">
        <f>S535*H535</f>
        <v>0</v>
      </c>
      <c r="AR535" s="104" t="s">
        <v>107</v>
      </c>
      <c r="AT535" s="104" t="s">
        <v>103</v>
      </c>
      <c r="AU535" s="104" t="s">
        <v>80</v>
      </c>
      <c r="AY535" s="10" t="s">
        <v>100</v>
      </c>
      <c r="BE535" s="105">
        <f>IF(N535="základní",J535,0)</f>
        <v>78000</v>
      </c>
      <c r="BF535" s="105">
        <f>IF(N535="snížená",J535,0)</f>
        <v>0</v>
      </c>
      <c r="BG535" s="105">
        <f>IF(N535="zákl. přenesená",J535,0)</f>
        <v>0</v>
      </c>
      <c r="BH535" s="105">
        <f>IF(N535="sníž. přenesená",J535,0)</f>
        <v>0</v>
      </c>
      <c r="BI535" s="105">
        <f>IF(N535="nulová",J535,0)</f>
        <v>0</v>
      </c>
      <c r="BJ535" s="10" t="s">
        <v>78</v>
      </c>
      <c r="BK535" s="105">
        <f>ROUND(I535*H535,2)</f>
        <v>78000</v>
      </c>
      <c r="BL535" s="10" t="s">
        <v>107</v>
      </c>
      <c r="BM535" s="104" t="s">
        <v>1278</v>
      </c>
    </row>
    <row r="536" spans="2:65" s="1" customFormat="1" ht="68.25">
      <c r="B536" s="21"/>
      <c r="D536" s="106" t="s">
        <v>109</v>
      </c>
      <c r="F536" s="107" t="s">
        <v>1279</v>
      </c>
      <c r="L536" s="21"/>
      <c r="M536" s="108"/>
      <c r="T536" s="42"/>
      <c r="AT536" s="10" t="s">
        <v>109</v>
      </c>
      <c r="AU536" s="10" t="s">
        <v>80</v>
      </c>
    </row>
    <row r="537" spans="2:65" s="1" customFormat="1" ht="24.2" customHeight="1">
      <c r="B537" s="21"/>
      <c r="C537" s="93" t="s">
        <v>1280</v>
      </c>
      <c r="D537" s="93" t="s">
        <v>103</v>
      </c>
      <c r="E537" s="94" t="s">
        <v>1281</v>
      </c>
      <c r="F537" s="95" t="s">
        <v>1282</v>
      </c>
      <c r="G537" s="96" t="s">
        <v>269</v>
      </c>
      <c r="H537" s="97">
        <v>7</v>
      </c>
      <c r="I537" s="98">
        <v>26700</v>
      </c>
      <c r="J537" s="98">
        <f>ROUND(I537*H537,2)</f>
        <v>186900</v>
      </c>
      <c r="K537" s="99"/>
      <c r="L537" s="21"/>
      <c r="M537" s="100" t="s">
        <v>1</v>
      </c>
      <c r="N537" s="101" t="s">
        <v>35</v>
      </c>
      <c r="O537" s="102">
        <v>0</v>
      </c>
      <c r="P537" s="102">
        <f>O537*H537</f>
        <v>0</v>
      </c>
      <c r="Q537" s="102">
        <v>0</v>
      </c>
      <c r="R537" s="102">
        <f>Q537*H537</f>
        <v>0</v>
      </c>
      <c r="S537" s="102">
        <v>0</v>
      </c>
      <c r="T537" s="103">
        <f>S537*H537</f>
        <v>0</v>
      </c>
      <c r="AR537" s="104" t="s">
        <v>107</v>
      </c>
      <c r="AT537" s="104" t="s">
        <v>103</v>
      </c>
      <c r="AU537" s="104" t="s">
        <v>80</v>
      </c>
      <c r="AY537" s="10" t="s">
        <v>100</v>
      </c>
      <c r="BE537" s="105">
        <f>IF(N537="základní",J537,0)</f>
        <v>186900</v>
      </c>
      <c r="BF537" s="105">
        <f>IF(N537="snížená",J537,0)</f>
        <v>0</v>
      </c>
      <c r="BG537" s="105">
        <f>IF(N537="zákl. přenesená",J537,0)</f>
        <v>0</v>
      </c>
      <c r="BH537" s="105">
        <f>IF(N537="sníž. přenesená",J537,0)</f>
        <v>0</v>
      </c>
      <c r="BI537" s="105">
        <f>IF(N537="nulová",J537,0)</f>
        <v>0</v>
      </c>
      <c r="BJ537" s="10" t="s">
        <v>78</v>
      </c>
      <c r="BK537" s="105">
        <f>ROUND(I537*H537,2)</f>
        <v>186900</v>
      </c>
      <c r="BL537" s="10" t="s">
        <v>107</v>
      </c>
      <c r="BM537" s="104" t="s">
        <v>1283</v>
      </c>
    </row>
    <row r="538" spans="2:65" s="1" customFormat="1" ht="68.25">
      <c r="B538" s="21"/>
      <c r="D538" s="106" t="s">
        <v>109</v>
      </c>
      <c r="F538" s="107" t="s">
        <v>1284</v>
      </c>
      <c r="L538" s="21"/>
      <c r="M538" s="108"/>
      <c r="T538" s="42"/>
      <c r="AT538" s="10" t="s">
        <v>109</v>
      </c>
      <c r="AU538" s="10" t="s">
        <v>80</v>
      </c>
    </row>
    <row r="539" spans="2:65" s="1" customFormat="1" ht="24.2" customHeight="1">
      <c r="B539" s="21"/>
      <c r="C539" s="93" t="s">
        <v>1285</v>
      </c>
      <c r="D539" s="93" t="s">
        <v>103</v>
      </c>
      <c r="E539" s="94" t="s">
        <v>1286</v>
      </c>
      <c r="F539" s="95" t="s">
        <v>1287</v>
      </c>
      <c r="G539" s="96" t="s">
        <v>269</v>
      </c>
      <c r="H539" s="97">
        <v>3</v>
      </c>
      <c r="I539" s="98">
        <v>27900</v>
      </c>
      <c r="J539" s="98">
        <f>ROUND(I539*H539,2)</f>
        <v>83700</v>
      </c>
      <c r="K539" s="99"/>
      <c r="L539" s="21"/>
      <c r="M539" s="100" t="s">
        <v>1</v>
      </c>
      <c r="N539" s="101" t="s">
        <v>35</v>
      </c>
      <c r="O539" s="102">
        <v>0</v>
      </c>
      <c r="P539" s="102">
        <f>O539*H539</f>
        <v>0</v>
      </c>
      <c r="Q539" s="102">
        <v>0</v>
      </c>
      <c r="R539" s="102">
        <f>Q539*H539</f>
        <v>0</v>
      </c>
      <c r="S539" s="102">
        <v>0</v>
      </c>
      <c r="T539" s="103">
        <f>S539*H539</f>
        <v>0</v>
      </c>
      <c r="AR539" s="104" t="s">
        <v>107</v>
      </c>
      <c r="AT539" s="104" t="s">
        <v>103</v>
      </c>
      <c r="AU539" s="104" t="s">
        <v>80</v>
      </c>
      <c r="AY539" s="10" t="s">
        <v>100</v>
      </c>
      <c r="BE539" s="105">
        <f>IF(N539="základní",J539,0)</f>
        <v>83700</v>
      </c>
      <c r="BF539" s="105">
        <f>IF(N539="snížená",J539,0)</f>
        <v>0</v>
      </c>
      <c r="BG539" s="105">
        <f>IF(N539="zákl. přenesená",J539,0)</f>
        <v>0</v>
      </c>
      <c r="BH539" s="105">
        <f>IF(N539="sníž. přenesená",J539,0)</f>
        <v>0</v>
      </c>
      <c r="BI539" s="105">
        <f>IF(N539="nulová",J539,0)</f>
        <v>0</v>
      </c>
      <c r="BJ539" s="10" t="s">
        <v>78</v>
      </c>
      <c r="BK539" s="105">
        <f>ROUND(I539*H539,2)</f>
        <v>83700</v>
      </c>
      <c r="BL539" s="10" t="s">
        <v>107</v>
      </c>
      <c r="BM539" s="104" t="s">
        <v>1288</v>
      </c>
    </row>
    <row r="540" spans="2:65" s="1" customFormat="1" ht="68.25">
      <c r="B540" s="21"/>
      <c r="D540" s="106" t="s">
        <v>109</v>
      </c>
      <c r="F540" s="107" t="s">
        <v>1289</v>
      </c>
      <c r="L540" s="21"/>
      <c r="M540" s="108"/>
      <c r="T540" s="42"/>
      <c r="AT540" s="10" t="s">
        <v>109</v>
      </c>
      <c r="AU540" s="10" t="s">
        <v>80</v>
      </c>
    </row>
    <row r="541" spans="2:65" s="1" customFormat="1" ht="33" customHeight="1">
      <c r="B541" s="21"/>
      <c r="C541" s="93" t="s">
        <v>1290</v>
      </c>
      <c r="D541" s="93" t="s">
        <v>103</v>
      </c>
      <c r="E541" s="94" t="s">
        <v>1291</v>
      </c>
      <c r="F541" s="95" t="s">
        <v>1292</v>
      </c>
      <c r="G541" s="96" t="s">
        <v>269</v>
      </c>
      <c r="H541" s="97">
        <v>3</v>
      </c>
      <c r="I541" s="98">
        <v>31000</v>
      </c>
      <c r="J541" s="98">
        <f>ROUND(I541*H541,2)</f>
        <v>93000</v>
      </c>
      <c r="K541" s="99"/>
      <c r="L541" s="21"/>
      <c r="M541" s="100" t="s">
        <v>1</v>
      </c>
      <c r="N541" s="101" t="s">
        <v>35</v>
      </c>
      <c r="O541" s="102">
        <v>0</v>
      </c>
      <c r="P541" s="102">
        <f>O541*H541</f>
        <v>0</v>
      </c>
      <c r="Q541" s="102">
        <v>0</v>
      </c>
      <c r="R541" s="102">
        <f>Q541*H541</f>
        <v>0</v>
      </c>
      <c r="S541" s="102">
        <v>0</v>
      </c>
      <c r="T541" s="103">
        <f>S541*H541</f>
        <v>0</v>
      </c>
      <c r="AR541" s="104" t="s">
        <v>107</v>
      </c>
      <c r="AT541" s="104" t="s">
        <v>103</v>
      </c>
      <c r="AU541" s="104" t="s">
        <v>80</v>
      </c>
      <c r="AY541" s="10" t="s">
        <v>100</v>
      </c>
      <c r="BE541" s="105">
        <f>IF(N541="základní",J541,0)</f>
        <v>93000</v>
      </c>
      <c r="BF541" s="105">
        <f>IF(N541="snížená",J541,0)</f>
        <v>0</v>
      </c>
      <c r="BG541" s="105">
        <f>IF(N541="zákl. přenesená",J541,0)</f>
        <v>0</v>
      </c>
      <c r="BH541" s="105">
        <f>IF(N541="sníž. přenesená",J541,0)</f>
        <v>0</v>
      </c>
      <c r="BI541" s="105">
        <f>IF(N541="nulová",J541,0)</f>
        <v>0</v>
      </c>
      <c r="BJ541" s="10" t="s">
        <v>78</v>
      </c>
      <c r="BK541" s="105">
        <f>ROUND(I541*H541,2)</f>
        <v>93000</v>
      </c>
      <c r="BL541" s="10" t="s">
        <v>107</v>
      </c>
      <c r="BM541" s="104" t="s">
        <v>1293</v>
      </c>
    </row>
    <row r="542" spans="2:65" s="1" customFormat="1" ht="68.25">
      <c r="B542" s="21"/>
      <c r="D542" s="106" t="s">
        <v>109</v>
      </c>
      <c r="F542" s="107" t="s">
        <v>1294</v>
      </c>
      <c r="L542" s="21"/>
      <c r="M542" s="108"/>
      <c r="T542" s="42"/>
      <c r="AT542" s="10" t="s">
        <v>109</v>
      </c>
      <c r="AU542" s="10" t="s">
        <v>80</v>
      </c>
    </row>
    <row r="543" spans="2:65" s="1" customFormat="1" ht="24.2" customHeight="1">
      <c r="B543" s="21"/>
      <c r="C543" s="93" t="s">
        <v>1295</v>
      </c>
      <c r="D543" s="93" t="s">
        <v>103</v>
      </c>
      <c r="E543" s="94" t="s">
        <v>1296</v>
      </c>
      <c r="F543" s="95" t="s">
        <v>1297</v>
      </c>
      <c r="G543" s="96" t="s">
        <v>269</v>
      </c>
      <c r="H543" s="97">
        <v>3</v>
      </c>
      <c r="I543" s="98">
        <v>39100</v>
      </c>
      <c r="J543" s="98">
        <f>ROUND(I543*H543,2)</f>
        <v>117300</v>
      </c>
      <c r="K543" s="99"/>
      <c r="L543" s="21"/>
      <c r="M543" s="100" t="s">
        <v>1</v>
      </c>
      <c r="N543" s="101" t="s">
        <v>35</v>
      </c>
      <c r="O543" s="102">
        <v>0</v>
      </c>
      <c r="P543" s="102">
        <f>O543*H543</f>
        <v>0</v>
      </c>
      <c r="Q543" s="102">
        <v>0</v>
      </c>
      <c r="R543" s="102">
        <f>Q543*H543</f>
        <v>0</v>
      </c>
      <c r="S543" s="102">
        <v>0</v>
      </c>
      <c r="T543" s="103">
        <f>S543*H543</f>
        <v>0</v>
      </c>
      <c r="AR543" s="104" t="s">
        <v>107</v>
      </c>
      <c r="AT543" s="104" t="s">
        <v>103</v>
      </c>
      <c r="AU543" s="104" t="s">
        <v>80</v>
      </c>
      <c r="AY543" s="10" t="s">
        <v>100</v>
      </c>
      <c r="BE543" s="105">
        <f>IF(N543="základní",J543,0)</f>
        <v>117300</v>
      </c>
      <c r="BF543" s="105">
        <f>IF(N543="snížená",J543,0)</f>
        <v>0</v>
      </c>
      <c r="BG543" s="105">
        <f>IF(N543="zákl. přenesená",J543,0)</f>
        <v>0</v>
      </c>
      <c r="BH543" s="105">
        <f>IF(N543="sníž. přenesená",J543,0)</f>
        <v>0</v>
      </c>
      <c r="BI543" s="105">
        <f>IF(N543="nulová",J543,0)</f>
        <v>0</v>
      </c>
      <c r="BJ543" s="10" t="s">
        <v>78</v>
      </c>
      <c r="BK543" s="105">
        <f>ROUND(I543*H543,2)</f>
        <v>117300</v>
      </c>
      <c r="BL543" s="10" t="s">
        <v>107</v>
      </c>
      <c r="BM543" s="104" t="s">
        <v>1298</v>
      </c>
    </row>
    <row r="544" spans="2:65" s="1" customFormat="1" ht="68.25">
      <c r="B544" s="21"/>
      <c r="D544" s="106" t="s">
        <v>109</v>
      </c>
      <c r="F544" s="107" t="s">
        <v>1299</v>
      </c>
      <c r="L544" s="21"/>
      <c r="M544" s="108"/>
      <c r="T544" s="42"/>
      <c r="AT544" s="10" t="s">
        <v>109</v>
      </c>
      <c r="AU544" s="10" t="s">
        <v>80</v>
      </c>
    </row>
    <row r="545" spans="2:65" s="1" customFormat="1" ht="24.2" customHeight="1">
      <c r="B545" s="21"/>
      <c r="C545" s="93" t="s">
        <v>1300</v>
      </c>
      <c r="D545" s="93" t="s">
        <v>103</v>
      </c>
      <c r="E545" s="94" t="s">
        <v>1301</v>
      </c>
      <c r="F545" s="95" t="s">
        <v>1302</v>
      </c>
      <c r="G545" s="96" t="s">
        <v>269</v>
      </c>
      <c r="H545" s="97">
        <v>3</v>
      </c>
      <c r="I545" s="98">
        <v>42700</v>
      </c>
      <c r="J545" s="98">
        <f>ROUND(I545*H545,2)</f>
        <v>128100</v>
      </c>
      <c r="K545" s="99"/>
      <c r="L545" s="21"/>
      <c r="M545" s="100" t="s">
        <v>1</v>
      </c>
      <c r="N545" s="101" t="s">
        <v>35</v>
      </c>
      <c r="O545" s="102">
        <v>0</v>
      </c>
      <c r="P545" s="102">
        <f>O545*H545</f>
        <v>0</v>
      </c>
      <c r="Q545" s="102">
        <v>0</v>
      </c>
      <c r="R545" s="102">
        <f>Q545*H545</f>
        <v>0</v>
      </c>
      <c r="S545" s="102">
        <v>0</v>
      </c>
      <c r="T545" s="103">
        <f>S545*H545</f>
        <v>0</v>
      </c>
      <c r="AR545" s="104" t="s">
        <v>107</v>
      </c>
      <c r="AT545" s="104" t="s">
        <v>103</v>
      </c>
      <c r="AU545" s="104" t="s">
        <v>80</v>
      </c>
      <c r="AY545" s="10" t="s">
        <v>100</v>
      </c>
      <c r="BE545" s="105">
        <f>IF(N545="základní",J545,0)</f>
        <v>128100</v>
      </c>
      <c r="BF545" s="105">
        <f>IF(N545="snížená",J545,0)</f>
        <v>0</v>
      </c>
      <c r="BG545" s="105">
        <f>IF(N545="zákl. přenesená",J545,0)</f>
        <v>0</v>
      </c>
      <c r="BH545" s="105">
        <f>IF(N545="sníž. přenesená",J545,0)</f>
        <v>0</v>
      </c>
      <c r="BI545" s="105">
        <f>IF(N545="nulová",J545,0)</f>
        <v>0</v>
      </c>
      <c r="BJ545" s="10" t="s">
        <v>78</v>
      </c>
      <c r="BK545" s="105">
        <f>ROUND(I545*H545,2)</f>
        <v>128100</v>
      </c>
      <c r="BL545" s="10" t="s">
        <v>107</v>
      </c>
      <c r="BM545" s="104" t="s">
        <v>1303</v>
      </c>
    </row>
    <row r="546" spans="2:65" s="1" customFormat="1" ht="68.25">
      <c r="B546" s="21"/>
      <c r="D546" s="106" t="s">
        <v>109</v>
      </c>
      <c r="F546" s="107" t="s">
        <v>1304</v>
      </c>
      <c r="L546" s="21"/>
      <c r="M546" s="108"/>
      <c r="T546" s="42"/>
      <c r="AT546" s="10" t="s">
        <v>109</v>
      </c>
      <c r="AU546" s="10" t="s">
        <v>80</v>
      </c>
    </row>
    <row r="547" spans="2:65" s="1" customFormat="1" ht="24.2" customHeight="1">
      <c r="B547" s="21"/>
      <c r="C547" s="93" t="s">
        <v>1305</v>
      </c>
      <c r="D547" s="93" t="s">
        <v>103</v>
      </c>
      <c r="E547" s="94" t="s">
        <v>1306</v>
      </c>
      <c r="F547" s="95" t="s">
        <v>1307</v>
      </c>
      <c r="G547" s="96" t="s">
        <v>269</v>
      </c>
      <c r="H547" s="97">
        <v>3</v>
      </c>
      <c r="I547" s="98">
        <v>40300</v>
      </c>
      <c r="J547" s="98">
        <f>ROUND(I547*H547,2)</f>
        <v>120900</v>
      </c>
      <c r="K547" s="99"/>
      <c r="L547" s="21"/>
      <c r="M547" s="100" t="s">
        <v>1</v>
      </c>
      <c r="N547" s="101" t="s">
        <v>35</v>
      </c>
      <c r="O547" s="102">
        <v>0</v>
      </c>
      <c r="P547" s="102">
        <f>O547*H547</f>
        <v>0</v>
      </c>
      <c r="Q547" s="102">
        <v>0</v>
      </c>
      <c r="R547" s="102">
        <f>Q547*H547</f>
        <v>0</v>
      </c>
      <c r="S547" s="102">
        <v>0</v>
      </c>
      <c r="T547" s="103">
        <f>S547*H547</f>
        <v>0</v>
      </c>
      <c r="AR547" s="104" t="s">
        <v>107</v>
      </c>
      <c r="AT547" s="104" t="s">
        <v>103</v>
      </c>
      <c r="AU547" s="104" t="s">
        <v>80</v>
      </c>
      <c r="AY547" s="10" t="s">
        <v>100</v>
      </c>
      <c r="BE547" s="105">
        <f>IF(N547="základní",J547,0)</f>
        <v>120900</v>
      </c>
      <c r="BF547" s="105">
        <f>IF(N547="snížená",J547,0)</f>
        <v>0</v>
      </c>
      <c r="BG547" s="105">
        <f>IF(N547="zákl. přenesená",J547,0)</f>
        <v>0</v>
      </c>
      <c r="BH547" s="105">
        <f>IF(N547="sníž. přenesená",J547,0)</f>
        <v>0</v>
      </c>
      <c r="BI547" s="105">
        <f>IF(N547="nulová",J547,0)</f>
        <v>0</v>
      </c>
      <c r="BJ547" s="10" t="s">
        <v>78</v>
      </c>
      <c r="BK547" s="105">
        <f>ROUND(I547*H547,2)</f>
        <v>120900</v>
      </c>
      <c r="BL547" s="10" t="s">
        <v>107</v>
      </c>
      <c r="BM547" s="104" t="s">
        <v>1308</v>
      </c>
    </row>
    <row r="548" spans="2:65" s="1" customFormat="1" ht="68.25">
      <c r="B548" s="21"/>
      <c r="D548" s="106" t="s">
        <v>109</v>
      </c>
      <c r="F548" s="107" t="s">
        <v>1309</v>
      </c>
      <c r="L548" s="21"/>
      <c r="M548" s="108"/>
      <c r="T548" s="42"/>
      <c r="AT548" s="10" t="s">
        <v>109</v>
      </c>
      <c r="AU548" s="10" t="s">
        <v>80</v>
      </c>
    </row>
    <row r="549" spans="2:65" s="1" customFormat="1" ht="33" customHeight="1">
      <c r="B549" s="21"/>
      <c r="C549" s="93" t="s">
        <v>1310</v>
      </c>
      <c r="D549" s="93" t="s">
        <v>103</v>
      </c>
      <c r="E549" s="94" t="s">
        <v>1311</v>
      </c>
      <c r="F549" s="95" t="s">
        <v>1312</v>
      </c>
      <c r="G549" s="96" t="s">
        <v>269</v>
      </c>
      <c r="H549" s="97">
        <v>3</v>
      </c>
      <c r="I549" s="98">
        <v>44000</v>
      </c>
      <c r="J549" s="98">
        <f>ROUND(I549*H549,2)</f>
        <v>132000</v>
      </c>
      <c r="K549" s="99"/>
      <c r="L549" s="21"/>
      <c r="M549" s="100" t="s">
        <v>1</v>
      </c>
      <c r="N549" s="101" t="s">
        <v>35</v>
      </c>
      <c r="O549" s="102">
        <v>0</v>
      </c>
      <c r="P549" s="102">
        <f>O549*H549</f>
        <v>0</v>
      </c>
      <c r="Q549" s="102">
        <v>0</v>
      </c>
      <c r="R549" s="102">
        <f>Q549*H549</f>
        <v>0</v>
      </c>
      <c r="S549" s="102">
        <v>0</v>
      </c>
      <c r="T549" s="103">
        <f>S549*H549</f>
        <v>0</v>
      </c>
      <c r="AR549" s="104" t="s">
        <v>107</v>
      </c>
      <c r="AT549" s="104" t="s">
        <v>103</v>
      </c>
      <c r="AU549" s="104" t="s">
        <v>80</v>
      </c>
      <c r="AY549" s="10" t="s">
        <v>100</v>
      </c>
      <c r="BE549" s="105">
        <f>IF(N549="základní",J549,0)</f>
        <v>132000</v>
      </c>
      <c r="BF549" s="105">
        <f>IF(N549="snížená",J549,0)</f>
        <v>0</v>
      </c>
      <c r="BG549" s="105">
        <f>IF(N549="zákl. přenesená",J549,0)</f>
        <v>0</v>
      </c>
      <c r="BH549" s="105">
        <f>IF(N549="sníž. přenesená",J549,0)</f>
        <v>0</v>
      </c>
      <c r="BI549" s="105">
        <f>IF(N549="nulová",J549,0)</f>
        <v>0</v>
      </c>
      <c r="BJ549" s="10" t="s">
        <v>78</v>
      </c>
      <c r="BK549" s="105">
        <f>ROUND(I549*H549,2)</f>
        <v>132000</v>
      </c>
      <c r="BL549" s="10" t="s">
        <v>107</v>
      </c>
      <c r="BM549" s="104" t="s">
        <v>1313</v>
      </c>
    </row>
    <row r="550" spans="2:65" s="1" customFormat="1" ht="68.25">
      <c r="B550" s="21"/>
      <c r="D550" s="106" t="s">
        <v>109</v>
      </c>
      <c r="F550" s="107" t="s">
        <v>1314</v>
      </c>
      <c r="L550" s="21"/>
      <c r="M550" s="108"/>
      <c r="T550" s="42"/>
      <c r="AT550" s="10" t="s">
        <v>109</v>
      </c>
      <c r="AU550" s="10" t="s">
        <v>80</v>
      </c>
    </row>
    <row r="551" spans="2:65" s="1" customFormat="1" ht="24.2" customHeight="1">
      <c r="B551" s="21"/>
      <c r="C551" s="93" t="s">
        <v>1315</v>
      </c>
      <c r="D551" s="93" t="s">
        <v>103</v>
      </c>
      <c r="E551" s="94" t="s">
        <v>1316</v>
      </c>
      <c r="F551" s="95" t="s">
        <v>1317</v>
      </c>
      <c r="G551" s="96" t="s">
        <v>269</v>
      </c>
      <c r="H551" s="97">
        <v>10</v>
      </c>
      <c r="I551" s="98">
        <v>41900</v>
      </c>
      <c r="J551" s="98">
        <f>ROUND(I551*H551,2)</f>
        <v>419000</v>
      </c>
      <c r="K551" s="99"/>
      <c r="L551" s="21"/>
      <c r="M551" s="100" t="s">
        <v>1</v>
      </c>
      <c r="N551" s="101" t="s">
        <v>35</v>
      </c>
      <c r="O551" s="102">
        <v>0</v>
      </c>
      <c r="P551" s="102">
        <f>O551*H551</f>
        <v>0</v>
      </c>
      <c r="Q551" s="102">
        <v>0</v>
      </c>
      <c r="R551" s="102">
        <f>Q551*H551</f>
        <v>0</v>
      </c>
      <c r="S551" s="102">
        <v>0</v>
      </c>
      <c r="T551" s="103">
        <f>S551*H551</f>
        <v>0</v>
      </c>
      <c r="AR551" s="104" t="s">
        <v>107</v>
      </c>
      <c r="AT551" s="104" t="s">
        <v>103</v>
      </c>
      <c r="AU551" s="104" t="s">
        <v>80</v>
      </c>
      <c r="AY551" s="10" t="s">
        <v>100</v>
      </c>
      <c r="BE551" s="105">
        <f>IF(N551="základní",J551,0)</f>
        <v>419000</v>
      </c>
      <c r="BF551" s="105">
        <f>IF(N551="snížená",J551,0)</f>
        <v>0</v>
      </c>
      <c r="BG551" s="105">
        <f>IF(N551="zákl. přenesená",J551,0)</f>
        <v>0</v>
      </c>
      <c r="BH551" s="105">
        <f>IF(N551="sníž. přenesená",J551,0)</f>
        <v>0</v>
      </c>
      <c r="BI551" s="105">
        <f>IF(N551="nulová",J551,0)</f>
        <v>0</v>
      </c>
      <c r="BJ551" s="10" t="s">
        <v>78</v>
      </c>
      <c r="BK551" s="105">
        <f>ROUND(I551*H551,2)</f>
        <v>419000</v>
      </c>
      <c r="BL551" s="10" t="s">
        <v>107</v>
      </c>
      <c r="BM551" s="104" t="s">
        <v>1318</v>
      </c>
    </row>
    <row r="552" spans="2:65" s="1" customFormat="1" ht="68.25">
      <c r="B552" s="21"/>
      <c r="D552" s="106" t="s">
        <v>109</v>
      </c>
      <c r="F552" s="107" t="s">
        <v>1319</v>
      </c>
      <c r="L552" s="21"/>
      <c r="M552" s="108"/>
      <c r="T552" s="42"/>
      <c r="AT552" s="10" t="s">
        <v>109</v>
      </c>
      <c r="AU552" s="10" t="s">
        <v>80</v>
      </c>
    </row>
    <row r="553" spans="2:65" s="1" customFormat="1" ht="24.2" customHeight="1">
      <c r="B553" s="21"/>
      <c r="C553" s="93" t="s">
        <v>1320</v>
      </c>
      <c r="D553" s="93" t="s">
        <v>103</v>
      </c>
      <c r="E553" s="94" t="s">
        <v>1321</v>
      </c>
      <c r="F553" s="95" t="s">
        <v>1322</v>
      </c>
      <c r="G553" s="96" t="s">
        <v>269</v>
      </c>
      <c r="H553" s="97">
        <v>3</v>
      </c>
      <c r="I553" s="98">
        <v>19000</v>
      </c>
      <c r="J553" s="98">
        <f>ROUND(I553*H553,2)</f>
        <v>57000</v>
      </c>
      <c r="K553" s="99"/>
      <c r="L553" s="21"/>
      <c r="M553" s="100" t="s">
        <v>1</v>
      </c>
      <c r="N553" s="101" t="s">
        <v>35</v>
      </c>
      <c r="O553" s="102">
        <v>0</v>
      </c>
      <c r="P553" s="102">
        <f>O553*H553</f>
        <v>0</v>
      </c>
      <c r="Q553" s="102">
        <v>0</v>
      </c>
      <c r="R553" s="102">
        <f>Q553*H553</f>
        <v>0</v>
      </c>
      <c r="S553" s="102">
        <v>0</v>
      </c>
      <c r="T553" s="103">
        <f>S553*H553</f>
        <v>0</v>
      </c>
      <c r="AR553" s="104" t="s">
        <v>107</v>
      </c>
      <c r="AT553" s="104" t="s">
        <v>103</v>
      </c>
      <c r="AU553" s="104" t="s">
        <v>80</v>
      </c>
      <c r="AY553" s="10" t="s">
        <v>100</v>
      </c>
      <c r="BE553" s="105">
        <f>IF(N553="základní",J553,0)</f>
        <v>57000</v>
      </c>
      <c r="BF553" s="105">
        <f>IF(N553="snížená",J553,0)</f>
        <v>0</v>
      </c>
      <c r="BG553" s="105">
        <f>IF(N553="zákl. přenesená",J553,0)</f>
        <v>0</v>
      </c>
      <c r="BH553" s="105">
        <f>IF(N553="sníž. přenesená",J553,0)</f>
        <v>0</v>
      </c>
      <c r="BI553" s="105">
        <f>IF(N553="nulová",J553,0)</f>
        <v>0</v>
      </c>
      <c r="BJ553" s="10" t="s">
        <v>78</v>
      </c>
      <c r="BK553" s="105">
        <f>ROUND(I553*H553,2)</f>
        <v>57000</v>
      </c>
      <c r="BL553" s="10" t="s">
        <v>107</v>
      </c>
      <c r="BM553" s="104" t="s">
        <v>1323</v>
      </c>
    </row>
    <row r="554" spans="2:65" s="1" customFormat="1" ht="68.25">
      <c r="B554" s="21"/>
      <c r="D554" s="106" t="s">
        <v>109</v>
      </c>
      <c r="F554" s="107" t="s">
        <v>1324</v>
      </c>
      <c r="L554" s="21"/>
      <c r="M554" s="108"/>
      <c r="T554" s="42"/>
      <c r="AT554" s="10" t="s">
        <v>109</v>
      </c>
      <c r="AU554" s="10" t="s">
        <v>80</v>
      </c>
    </row>
    <row r="555" spans="2:65" s="1" customFormat="1" ht="24.2" customHeight="1">
      <c r="B555" s="21"/>
      <c r="C555" s="93" t="s">
        <v>1325</v>
      </c>
      <c r="D555" s="93" t="s">
        <v>103</v>
      </c>
      <c r="E555" s="94" t="s">
        <v>1326</v>
      </c>
      <c r="F555" s="95" t="s">
        <v>1327</v>
      </c>
      <c r="G555" s="96" t="s">
        <v>269</v>
      </c>
      <c r="H555" s="97">
        <v>3</v>
      </c>
      <c r="I555" s="98">
        <v>23300</v>
      </c>
      <c r="J555" s="98">
        <f>ROUND(I555*H555,2)</f>
        <v>69900</v>
      </c>
      <c r="K555" s="99"/>
      <c r="L555" s="21"/>
      <c r="M555" s="100" t="s">
        <v>1</v>
      </c>
      <c r="N555" s="101" t="s">
        <v>35</v>
      </c>
      <c r="O555" s="102">
        <v>0</v>
      </c>
      <c r="P555" s="102">
        <f>O555*H555</f>
        <v>0</v>
      </c>
      <c r="Q555" s="102">
        <v>0</v>
      </c>
      <c r="R555" s="102">
        <f>Q555*H555</f>
        <v>0</v>
      </c>
      <c r="S555" s="102">
        <v>0</v>
      </c>
      <c r="T555" s="103">
        <f>S555*H555</f>
        <v>0</v>
      </c>
      <c r="AR555" s="104" t="s">
        <v>107</v>
      </c>
      <c r="AT555" s="104" t="s">
        <v>103</v>
      </c>
      <c r="AU555" s="104" t="s">
        <v>80</v>
      </c>
      <c r="AY555" s="10" t="s">
        <v>100</v>
      </c>
      <c r="BE555" s="105">
        <f>IF(N555="základní",J555,0)</f>
        <v>69900</v>
      </c>
      <c r="BF555" s="105">
        <f>IF(N555="snížená",J555,0)</f>
        <v>0</v>
      </c>
      <c r="BG555" s="105">
        <f>IF(N555="zákl. přenesená",J555,0)</f>
        <v>0</v>
      </c>
      <c r="BH555" s="105">
        <f>IF(N555="sníž. přenesená",J555,0)</f>
        <v>0</v>
      </c>
      <c r="BI555" s="105">
        <f>IF(N555="nulová",J555,0)</f>
        <v>0</v>
      </c>
      <c r="BJ555" s="10" t="s">
        <v>78</v>
      </c>
      <c r="BK555" s="105">
        <f>ROUND(I555*H555,2)</f>
        <v>69900</v>
      </c>
      <c r="BL555" s="10" t="s">
        <v>107</v>
      </c>
      <c r="BM555" s="104" t="s">
        <v>1328</v>
      </c>
    </row>
    <row r="556" spans="2:65" s="1" customFormat="1" ht="68.25">
      <c r="B556" s="21"/>
      <c r="D556" s="106" t="s">
        <v>109</v>
      </c>
      <c r="F556" s="107" t="s">
        <v>1329</v>
      </c>
      <c r="L556" s="21"/>
      <c r="M556" s="108"/>
      <c r="T556" s="42"/>
      <c r="AT556" s="10" t="s">
        <v>109</v>
      </c>
      <c r="AU556" s="10" t="s">
        <v>80</v>
      </c>
    </row>
    <row r="557" spans="2:65" s="1" customFormat="1" ht="24.2" customHeight="1">
      <c r="B557" s="21"/>
      <c r="C557" s="93" t="s">
        <v>1330</v>
      </c>
      <c r="D557" s="93" t="s">
        <v>103</v>
      </c>
      <c r="E557" s="94" t="s">
        <v>1331</v>
      </c>
      <c r="F557" s="95" t="s">
        <v>1332</v>
      </c>
      <c r="G557" s="96" t="s">
        <v>269</v>
      </c>
      <c r="H557" s="97">
        <v>3</v>
      </c>
      <c r="I557" s="98">
        <v>27500</v>
      </c>
      <c r="J557" s="98">
        <f>ROUND(I557*H557,2)</f>
        <v>82500</v>
      </c>
      <c r="K557" s="99"/>
      <c r="L557" s="21"/>
      <c r="M557" s="100" t="s">
        <v>1</v>
      </c>
      <c r="N557" s="101" t="s">
        <v>35</v>
      </c>
      <c r="O557" s="102">
        <v>0</v>
      </c>
      <c r="P557" s="102">
        <f>O557*H557</f>
        <v>0</v>
      </c>
      <c r="Q557" s="102">
        <v>0</v>
      </c>
      <c r="R557" s="102">
        <f>Q557*H557</f>
        <v>0</v>
      </c>
      <c r="S557" s="102">
        <v>0</v>
      </c>
      <c r="T557" s="103">
        <f>S557*H557</f>
        <v>0</v>
      </c>
      <c r="AR557" s="104" t="s">
        <v>107</v>
      </c>
      <c r="AT557" s="104" t="s">
        <v>103</v>
      </c>
      <c r="AU557" s="104" t="s">
        <v>80</v>
      </c>
      <c r="AY557" s="10" t="s">
        <v>100</v>
      </c>
      <c r="BE557" s="105">
        <f>IF(N557="základní",J557,0)</f>
        <v>82500</v>
      </c>
      <c r="BF557" s="105">
        <f>IF(N557="snížená",J557,0)</f>
        <v>0</v>
      </c>
      <c r="BG557" s="105">
        <f>IF(N557="zákl. přenesená",J557,0)</f>
        <v>0</v>
      </c>
      <c r="BH557" s="105">
        <f>IF(N557="sníž. přenesená",J557,0)</f>
        <v>0</v>
      </c>
      <c r="BI557" s="105">
        <f>IF(N557="nulová",J557,0)</f>
        <v>0</v>
      </c>
      <c r="BJ557" s="10" t="s">
        <v>78</v>
      </c>
      <c r="BK557" s="105">
        <f>ROUND(I557*H557,2)</f>
        <v>82500</v>
      </c>
      <c r="BL557" s="10" t="s">
        <v>107</v>
      </c>
      <c r="BM557" s="104" t="s">
        <v>1333</v>
      </c>
    </row>
    <row r="558" spans="2:65" s="1" customFormat="1" ht="68.25">
      <c r="B558" s="21"/>
      <c r="D558" s="106" t="s">
        <v>109</v>
      </c>
      <c r="F558" s="107" t="s">
        <v>1334</v>
      </c>
      <c r="L558" s="21"/>
      <c r="M558" s="108"/>
      <c r="T558" s="42"/>
      <c r="AT558" s="10" t="s">
        <v>109</v>
      </c>
      <c r="AU558" s="10" t="s">
        <v>80</v>
      </c>
    </row>
    <row r="559" spans="2:65" s="1" customFormat="1" ht="24.2" customHeight="1">
      <c r="B559" s="21"/>
      <c r="C559" s="93" t="s">
        <v>1335</v>
      </c>
      <c r="D559" s="93" t="s">
        <v>103</v>
      </c>
      <c r="E559" s="94" t="s">
        <v>1336</v>
      </c>
      <c r="F559" s="95" t="s">
        <v>1337</v>
      </c>
      <c r="G559" s="96" t="s">
        <v>269</v>
      </c>
      <c r="H559" s="97">
        <v>3</v>
      </c>
      <c r="I559" s="98">
        <v>34000</v>
      </c>
      <c r="J559" s="98">
        <f>ROUND(I559*H559,2)</f>
        <v>102000</v>
      </c>
      <c r="K559" s="99"/>
      <c r="L559" s="21"/>
      <c r="M559" s="100" t="s">
        <v>1</v>
      </c>
      <c r="N559" s="101" t="s">
        <v>35</v>
      </c>
      <c r="O559" s="102">
        <v>0</v>
      </c>
      <c r="P559" s="102">
        <f>O559*H559</f>
        <v>0</v>
      </c>
      <c r="Q559" s="102">
        <v>0</v>
      </c>
      <c r="R559" s="102">
        <f>Q559*H559</f>
        <v>0</v>
      </c>
      <c r="S559" s="102">
        <v>0</v>
      </c>
      <c r="T559" s="103">
        <f>S559*H559</f>
        <v>0</v>
      </c>
      <c r="AR559" s="104" t="s">
        <v>107</v>
      </c>
      <c r="AT559" s="104" t="s">
        <v>103</v>
      </c>
      <c r="AU559" s="104" t="s">
        <v>80</v>
      </c>
      <c r="AY559" s="10" t="s">
        <v>100</v>
      </c>
      <c r="BE559" s="105">
        <f>IF(N559="základní",J559,0)</f>
        <v>102000</v>
      </c>
      <c r="BF559" s="105">
        <f>IF(N559="snížená",J559,0)</f>
        <v>0</v>
      </c>
      <c r="BG559" s="105">
        <f>IF(N559="zákl. přenesená",J559,0)</f>
        <v>0</v>
      </c>
      <c r="BH559" s="105">
        <f>IF(N559="sníž. přenesená",J559,0)</f>
        <v>0</v>
      </c>
      <c r="BI559" s="105">
        <f>IF(N559="nulová",J559,0)</f>
        <v>0</v>
      </c>
      <c r="BJ559" s="10" t="s">
        <v>78</v>
      </c>
      <c r="BK559" s="105">
        <f>ROUND(I559*H559,2)</f>
        <v>102000</v>
      </c>
      <c r="BL559" s="10" t="s">
        <v>107</v>
      </c>
      <c r="BM559" s="104" t="s">
        <v>1338</v>
      </c>
    </row>
    <row r="560" spans="2:65" s="1" customFormat="1" ht="68.25">
      <c r="B560" s="21"/>
      <c r="D560" s="106" t="s">
        <v>109</v>
      </c>
      <c r="F560" s="107" t="s">
        <v>1339</v>
      </c>
      <c r="L560" s="21"/>
      <c r="M560" s="108"/>
      <c r="T560" s="42"/>
      <c r="AT560" s="10" t="s">
        <v>109</v>
      </c>
      <c r="AU560" s="10" t="s">
        <v>80</v>
      </c>
    </row>
    <row r="561" spans="2:65" s="1" customFormat="1" ht="24.2" customHeight="1">
      <c r="B561" s="21"/>
      <c r="C561" s="93" t="s">
        <v>1340</v>
      </c>
      <c r="D561" s="93" t="s">
        <v>103</v>
      </c>
      <c r="E561" s="94" t="s">
        <v>1341</v>
      </c>
      <c r="F561" s="95" t="s">
        <v>1342</v>
      </c>
      <c r="G561" s="96" t="s">
        <v>269</v>
      </c>
      <c r="H561" s="97">
        <v>3</v>
      </c>
      <c r="I561" s="98">
        <v>37600</v>
      </c>
      <c r="J561" s="98">
        <f>ROUND(I561*H561,2)</f>
        <v>112800</v>
      </c>
      <c r="K561" s="99"/>
      <c r="L561" s="21"/>
      <c r="M561" s="100" t="s">
        <v>1</v>
      </c>
      <c r="N561" s="101" t="s">
        <v>35</v>
      </c>
      <c r="O561" s="102">
        <v>0</v>
      </c>
      <c r="P561" s="102">
        <f>O561*H561</f>
        <v>0</v>
      </c>
      <c r="Q561" s="102">
        <v>0</v>
      </c>
      <c r="R561" s="102">
        <f>Q561*H561</f>
        <v>0</v>
      </c>
      <c r="S561" s="102">
        <v>0</v>
      </c>
      <c r="T561" s="103">
        <f>S561*H561</f>
        <v>0</v>
      </c>
      <c r="AR561" s="104" t="s">
        <v>107</v>
      </c>
      <c r="AT561" s="104" t="s">
        <v>103</v>
      </c>
      <c r="AU561" s="104" t="s">
        <v>80</v>
      </c>
      <c r="AY561" s="10" t="s">
        <v>100</v>
      </c>
      <c r="BE561" s="105">
        <f>IF(N561="základní",J561,0)</f>
        <v>112800</v>
      </c>
      <c r="BF561" s="105">
        <f>IF(N561="snížená",J561,0)</f>
        <v>0</v>
      </c>
      <c r="BG561" s="105">
        <f>IF(N561="zákl. přenesená",J561,0)</f>
        <v>0</v>
      </c>
      <c r="BH561" s="105">
        <f>IF(N561="sníž. přenesená",J561,0)</f>
        <v>0</v>
      </c>
      <c r="BI561" s="105">
        <f>IF(N561="nulová",J561,0)</f>
        <v>0</v>
      </c>
      <c r="BJ561" s="10" t="s">
        <v>78</v>
      </c>
      <c r="BK561" s="105">
        <f>ROUND(I561*H561,2)</f>
        <v>112800</v>
      </c>
      <c r="BL561" s="10" t="s">
        <v>107</v>
      </c>
      <c r="BM561" s="104" t="s">
        <v>1343</v>
      </c>
    </row>
    <row r="562" spans="2:65" s="1" customFormat="1" ht="68.25">
      <c r="B562" s="21"/>
      <c r="D562" s="106" t="s">
        <v>109</v>
      </c>
      <c r="F562" s="107" t="s">
        <v>1344</v>
      </c>
      <c r="L562" s="21"/>
      <c r="M562" s="108"/>
      <c r="T562" s="42"/>
      <c r="AT562" s="10" t="s">
        <v>109</v>
      </c>
      <c r="AU562" s="10" t="s">
        <v>80</v>
      </c>
    </row>
    <row r="563" spans="2:65" s="1" customFormat="1" ht="24.2" customHeight="1">
      <c r="B563" s="21"/>
      <c r="C563" s="93" t="s">
        <v>1345</v>
      </c>
      <c r="D563" s="93" t="s">
        <v>103</v>
      </c>
      <c r="E563" s="94" t="s">
        <v>1346</v>
      </c>
      <c r="F563" s="95" t="s">
        <v>1347</v>
      </c>
      <c r="G563" s="96" t="s">
        <v>269</v>
      </c>
      <c r="H563" s="97">
        <v>3</v>
      </c>
      <c r="I563" s="98">
        <v>35900</v>
      </c>
      <c r="J563" s="98">
        <f>ROUND(I563*H563,2)</f>
        <v>107700</v>
      </c>
      <c r="K563" s="99"/>
      <c r="L563" s="21"/>
      <c r="M563" s="100" t="s">
        <v>1</v>
      </c>
      <c r="N563" s="101" t="s">
        <v>35</v>
      </c>
      <c r="O563" s="102">
        <v>0</v>
      </c>
      <c r="P563" s="102">
        <f>O563*H563</f>
        <v>0</v>
      </c>
      <c r="Q563" s="102">
        <v>0</v>
      </c>
      <c r="R563" s="102">
        <f>Q563*H563</f>
        <v>0</v>
      </c>
      <c r="S563" s="102">
        <v>0</v>
      </c>
      <c r="T563" s="103">
        <f>S563*H563</f>
        <v>0</v>
      </c>
      <c r="AR563" s="104" t="s">
        <v>107</v>
      </c>
      <c r="AT563" s="104" t="s">
        <v>103</v>
      </c>
      <c r="AU563" s="104" t="s">
        <v>80</v>
      </c>
      <c r="AY563" s="10" t="s">
        <v>100</v>
      </c>
      <c r="BE563" s="105">
        <f>IF(N563="základní",J563,0)</f>
        <v>107700</v>
      </c>
      <c r="BF563" s="105">
        <f>IF(N563="snížená",J563,0)</f>
        <v>0</v>
      </c>
      <c r="BG563" s="105">
        <f>IF(N563="zákl. přenesená",J563,0)</f>
        <v>0</v>
      </c>
      <c r="BH563" s="105">
        <f>IF(N563="sníž. přenesená",J563,0)</f>
        <v>0</v>
      </c>
      <c r="BI563" s="105">
        <f>IF(N563="nulová",J563,0)</f>
        <v>0</v>
      </c>
      <c r="BJ563" s="10" t="s">
        <v>78</v>
      </c>
      <c r="BK563" s="105">
        <f>ROUND(I563*H563,2)</f>
        <v>107700</v>
      </c>
      <c r="BL563" s="10" t="s">
        <v>107</v>
      </c>
      <c r="BM563" s="104" t="s">
        <v>1348</v>
      </c>
    </row>
    <row r="564" spans="2:65" s="1" customFormat="1" ht="68.25">
      <c r="B564" s="21"/>
      <c r="D564" s="106" t="s">
        <v>109</v>
      </c>
      <c r="F564" s="107" t="s">
        <v>1349</v>
      </c>
      <c r="L564" s="21"/>
      <c r="M564" s="108"/>
      <c r="T564" s="42"/>
      <c r="AT564" s="10" t="s">
        <v>109</v>
      </c>
      <c r="AU564" s="10" t="s">
        <v>80</v>
      </c>
    </row>
    <row r="565" spans="2:65" s="1" customFormat="1" ht="24.2" customHeight="1">
      <c r="B565" s="21"/>
      <c r="C565" s="93" t="s">
        <v>1350</v>
      </c>
      <c r="D565" s="93" t="s">
        <v>103</v>
      </c>
      <c r="E565" s="94" t="s">
        <v>1351</v>
      </c>
      <c r="F565" s="95" t="s">
        <v>1352</v>
      </c>
      <c r="G565" s="96" t="s">
        <v>269</v>
      </c>
      <c r="H565" s="97">
        <v>3</v>
      </c>
      <c r="I565" s="98">
        <v>41400</v>
      </c>
      <c r="J565" s="98">
        <f>ROUND(I565*H565,2)</f>
        <v>124200</v>
      </c>
      <c r="K565" s="99"/>
      <c r="L565" s="21"/>
      <c r="M565" s="100" t="s">
        <v>1</v>
      </c>
      <c r="N565" s="101" t="s">
        <v>35</v>
      </c>
      <c r="O565" s="102">
        <v>0</v>
      </c>
      <c r="P565" s="102">
        <f>O565*H565</f>
        <v>0</v>
      </c>
      <c r="Q565" s="102">
        <v>0</v>
      </c>
      <c r="R565" s="102">
        <f>Q565*H565</f>
        <v>0</v>
      </c>
      <c r="S565" s="102">
        <v>0</v>
      </c>
      <c r="T565" s="103">
        <f>S565*H565</f>
        <v>0</v>
      </c>
      <c r="AR565" s="104" t="s">
        <v>107</v>
      </c>
      <c r="AT565" s="104" t="s">
        <v>103</v>
      </c>
      <c r="AU565" s="104" t="s">
        <v>80</v>
      </c>
      <c r="AY565" s="10" t="s">
        <v>100</v>
      </c>
      <c r="BE565" s="105">
        <f>IF(N565="základní",J565,0)</f>
        <v>124200</v>
      </c>
      <c r="BF565" s="105">
        <f>IF(N565="snížená",J565,0)</f>
        <v>0</v>
      </c>
      <c r="BG565" s="105">
        <f>IF(N565="zákl. přenesená",J565,0)</f>
        <v>0</v>
      </c>
      <c r="BH565" s="105">
        <f>IF(N565="sníž. přenesená",J565,0)</f>
        <v>0</v>
      </c>
      <c r="BI565" s="105">
        <f>IF(N565="nulová",J565,0)</f>
        <v>0</v>
      </c>
      <c r="BJ565" s="10" t="s">
        <v>78</v>
      </c>
      <c r="BK565" s="105">
        <f>ROUND(I565*H565,2)</f>
        <v>124200</v>
      </c>
      <c r="BL565" s="10" t="s">
        <v>107</v>
      </c>
      <c r="BM565" s="104" t="s">
        <v>1353</v>
      </c>
    </row>
    <row r="566" spans="2:65" s="1" customFormat="1" ht="68.25">
      <c r="B566" s="21"/>
      <c r="D566" s="106" t="s">
        <v>109</v>
      </c>
      <c r="F566" s="107" t="s">
        <v>1354</v>
      </c>
      <c r="L566" s="21"/>
      <c r="M566" s="108"/>
      <c r="T566" s="42"/>
      <c r="AT566" s="10" t="s">
        <v>109</v>
      </c>
      <c r="AU566" s="10" t="s">
        <v>80</v>
      </c>
    </row>
    <row r="567" spans="2:65" s="1" customFormat="1" ht="24.2" customHeight="1">
      <c r="B567" s="21"/>
      <c r="C567" s="93" t="s">
        <v>1355</v>
      </c>
      <c r="D567" s="93" t="s">
        <v>103</v>
      </c>
      <c r="E567" s="94" t="s">
        <v>1356</v>
      </c>
      <c r="F567" s="95" t="s">
        <v>1357</v>
      </c>
      <c r="G567" s="96" t="s">
        <v>269</v>
      </c>
      <c r="H567" s="97">
        <v>3</v>
      </c>
      <c r="I567" s="98">
        <v>40200</v>
      </c>
      <c r="J567" s="98">
        <f>ROUND(I567*H567,2)</f>
        <v>120600</v>
      </c>
      <c r="K567" s="99"/>
      <c r="L567" s="21"/>
      <c r="M567" s="100" t="s">
        <v>1</v>
      </c>
      <c r="N567" s="101" t="s">
        <v>35</v>
      </c>
      <c r="O567" s="102">
        <v>0</v>
      </c>
      <c r="P567" s="102">
        <f>O567*H567</f>
        <v>0</v>
      </c>
      <c r="Q567" s="102">
        <v>0</v>
      </c>
      <c r="R567" s="102">
        <f>Q567*H567</f>
        <v>0</v>
      </c>
      <c r="S567" s="102">
        <v>0</v>
      </c>
      <c r="T567" s="103">
        <f>S567*H567</f>
        <v>0</v>
      </c>
      <c r="AR567" s="104" t="s">
        <v>107</v>
      </c>
      <c r="AT567" s="104" t="s">
        <v>103</v>
      </c>
      <c r="AU567" s="104" t="s">
        <v>80</v>
      </c>
      <c r="AY567" s="10" t="s">
        <v>100</v>
      </c>
      <c r="BE567" s="105">
        <f>IF(N567="základní",J567,0)</f>
        <v>120600</v>
      </c>
      <c r="BF567" s="105">
        <f>IF(N567="snížená",J567,0)</f>
        <v>0</v>
      </c>
      <c r="BG567" s="105">
        <f>IF(N567="zákl. přenesená",J567,0)</f>
        <v>0</v>
      </c>
      <c r="BH567" s="105">
        <f>IF(N567="sníž. přenesená",J567,0)</f>
        <v>0</v>
      </c>
      <c r="BI567" s="105">
        <f>IF(N567="nulová",J567,0)</f>
        <v>0</v>
      </c>
      <c r="BJ567" s="10" t="s">
        <v>78</v>
      </c>
      <c r="BK567" s="105">
        <f>ROUND(I567*H567,2)</f>
        <v>120600</v>
      </c>
      <c r="BL567" s="10" t="s">
        <v>107</v>
      </c>
      <c r="BM567" s="104" t="s">
        <v>1358</v>
      </c>
    </row>
    <row r="568" spans="2:65" s="1" customFormat="1" ht="68.25">
      <c r="B568" s="21"/>
      <c r="D568" s="106" t="s">
        <v>109</v>
      </c>
      <c r="F568" s="107" t="s">
        <v>1359</v>
      </c>
      <c r="L568" s="21"/>
      <c r="M568" s="108"/>
      <c r="T568" s="42"/>
      <c r="AT568" s="10" t="s">
        <v>109</v>
      </c>
      <c r="AU568" s="10" t="s">
        <v>80</v>
      </c>
    </row>
    <row r="569" spans="2:65" s="1" customFormat="1" ht="24.2" customHeight="1">
      <c r="B569" s="21"/>
      <c r="C569" s="93" t="s">
        <v>1360</v>
      </c>
      <c r="D569" s="93" t="s">
        <v>103</v>
      </c>
      <c r="E569" s="94" t="s">
        <v>1361</v>
      </c>
      <c r="F569" s="95" t="s">
        <v>1362</v>
      </c>
      <c r="G569" s="96" t="s">
        <v>269</v>
      </c>
      <c r="H569" s="97">
        <v>3</v>
      </c>
      <c r="I569" s="98">
        <v>45900</v>
      </c>
      <c r="J569" s="98">
        <f>ROUND(I569*H569,2)</f>
        <v>137700</v>
      </c>
      <c r="K569" s="99"/>
      <c r="L569" s="21"/>
      <c r="M569" s="100" t="s">
        <v>1</v>
      </c>
      <c r="N569" s="101" t="s">
        <v>35</v>
      </c>
      <c r="O569" s="102">
        <v>0</v>
      </c>
      <c r="P569" s="102">
        <f>O569*H569</f>
        <v>0</v>
      </c>
      <c r="Q569" s="102">
        <v>0</v>
      </c>
      <c r="R569" s="102">
        <f>Q569*H569</f>
        <v>0</v>
      </c>
      <c r="S569" s="102">
        <v>0</v>
      </c>
      <c r="T569" s="103">
        <f>S569*H569</f>
        <v>0</v>
      </c>
      <c r="AR569" s="104" t="s">
        <v>107</v>
      </c>
      <c r="AT569" s="104" t="s">
        <v>103</v>
      </c>
      <c r="AU569" s="104" t="s">
        <v>80</v>
      </c>
      <c r="AY569" s="10" t="s">
        <v>100</v>
      </c>
      <c r="BE569" s="105">
        <f>IF(N569="základní",J569,0)</f>
        <v>137700</v>
      </c>
      <c r="BF569" s="105">
        <f>IF(N569="snížená",J569,0)</f>
        <v>0</v>
      </c>
      <c r="BG569" s="105">
        <f>IF(N569="zákl. přenesená",J569,0)</f>
        <v>0</v>
      </c>
      <c r="BH569" s="105">
        <f>IF(N569="sníž. přenesená",J569,0)</f>
        <v>0</v>
      </c>
      <c r="BI569" s="105">
        <f>IF(N569="nulová",J569,0)</f>
        <v>0</v>
      </c>
      <c r="BJ569" s="10" t="s">
        <v>78</v>
      </c>
      <c r="BK569" s="105">
        <f>ROUND(I569*H569,2)</f>
        <v>137700</v>
      </c>
      <c r="BL569" s="10" t="s">
        <v>107</v>
      </c>
      <c r="BM569" s="104" t="s">
        <v>1363</v>
      </c>
    </row>
    <row r="570" spans="2:65" s="1" customFormat="1" ht="68.25">
      <c r="B570" s="21"/>
      <c r="D570" s="106" t="s">
        <v>109</v>
      </c>
      <c r="F570" s="107" t="s">
        <v>1364</v>
      </c>
      <c r="L570" s="21"/>
      <c r="M570" s="108"/>
      <c r="T570" s="42"/>
      <c r="AT570" s="10" t="s">
        <v>109</v>
      </c>
      <c r="AU570" s="10" t="s">
        <v>80</v>
      </c>
    </row>
    <row r="571" spans="2:65" s="1" customFormat="1" ht="24.2" customHeight="1">
      <c r="B571" s="21"/>
      <c r="C571" s="93" t="s">
        <v>1365</v>
      </c>
      <c r="D571" s="93" t="s">
        <v>103</v>
      </c>
      <c r="E571" s="94" t="s">
        <v>1366</v>
      </c>
      <c r="F571" s="95" t="s">
        <v>1367</v>
      </c>
      <c r="G571" s="96" t="s">
        <v>269</v>
      </c>
      <c r="H571" s="97">
        <v>3</v>
      </c>
      <c r="I571" s="98">
        <v>9980</v>
      </c>
      <c r="J571" s="98">
        <f>ROUND(I571*H571,2)</f>
        <v>29940</v>
      </c>
      <c r="K571" s="99"/>
      <c r="L571" s="21"/>
      <c r="M571" s="100" t="s">
        <v>1</v>
      </c>
      <c r="N571" s="101" t="s">
        <v>35</v>
      </c>
      <c r="O571" s="102">
        <v>0</v>
      </c>
      <c r="P571" s="102">
        <f>O571*H571</f>
        <v>0</v>
      </c>
      <c r="Q571" s="102">
        <v>0</v>
      </c>
      <c r="R571" s="102">
        <f>Q571*H571</f>
        <v>0</v>
      </c>
      <c r="S571" s="102">
        <v>0</v>
      </c>
      <c r="T571" s="103">
        <f>S571*H571</f>
        <v>0</v>
      </c>
      <c r="AR571" s="104" t="s">
        <v>107</v>
      </c>
      <c r="AT571" s="104" t="s">
        <v>103</v>
      </c>
      <c r="AU571" s="104" t="s">
        <v>80</v>
      </c>
      <c r="AY571" s="10" t="s">
        <v>100</v>
      </c>
      <c r="BE571" s="105">
        <f>IF(N571="základní",J571,0)</f>
        <v>29940</v>
      </c>
      <c r="BF571" s="105">
        <f>IF(N571="snížená",J571,0)</f>
        <v>0</v>
      </c>
      <c r="BG571" s="105">
        <f>IF(N571="zákl. přenesená",J571,0)</f>
        <v>0</v>
      </c>
      <c r="BH571" s="105">
        <f>IF(N571="sníž. přenesená",J571,0)</f>
        <v>0</v>
      </c>
      <c r="BI571" s="105">
        <f>IF(N571="nulová",J571,0)</f>
        <v>0</v>
      </c>
      <c r="BJ571" s="10" t="s">
        <v>78</v>
      </c>
      <c r="BK571" s="105">
        <f>ROUND(I571*H571,2)</f>
        <v>29940</v>
      </c>
      <c r="BL571" s="10" t="s">
        <v>107</v>
      </c>
      <c r="BM571" s="104" t="s">
        <v>1368</v>
      </c>
    </row>
    <row r="572" spans="2:65" s="1" customFormat="1" ht="58.5">
      <c r="B572" s="21"/>
      <c r="D572" s="106" t="s">
        <v>109</v>
      </c>
      <c r="F572" s="107" t="s">
        <v>1369</v>
      </c>
      <c r="L572" s="21"/>
      <c r="M572" s="108"/>
      <c r="T572" s="42"/>
      <c r="AT572" s="10" t="s">
        <v>109</v>
      </c>
      <c r="AU572" s="10" t="s">
        <v>80</v>
      </c>
    </row>
    <row r="573" spans="2:65" s="1" customFormat="1" ht="24.2" customHeight="1">
      <c r="B573" s="21"/>
      <c r="C573" s="93" t="s">
        <v>1370</v>
      </c>
      <c r="D573" s="93" t="s">
        <v>103</v>
      </c>
      <c r="E573" s="94" t="s">
        <v>1371</v>
      </c>
      <c r="F573" s="95" t="s">
        <v>1372</v>
      </c>
      <c r="G573" s="96" t="s">
        <v>269</v>
      </c>
      <c r="H573" s="97">
        <v>3</v>
      </c>
      <c r="I573" s="98">
        <v>11800</v>
      </c>
      <c r="J573" s="98">
        <f>ROUND(I573*H573,2)</f>
        <v>35400</v>
      </c>
      <c r="K573" s="99"/>
      <c r="L573" s="21"/>
      <c r="M573" s="100" t="s">
        <v>1</v>
      </c>
      <c r="N573" s="101" t="s">
        <v>35</v>
      </c>
      <c r="O573" s="102">
        <v>0</v>
      </c>
      <c r="P573" s="102">
        <f>O573*H573</f>
        <v>0</v>
      </c>
      <c r="Q573" s="102">
        <v>0</v>
      </c>
      <c r="R573" s="102">
        <f>Q573*H573</f>
        <v>0</v>
      </c>
      <c r="S573" s="102">
        <v>0</v>
      </c>
      <c r="T573" s="103">
        <f>S573*H573</f>
        <v>0</v>
      </c>
      <c r="AR573" s="104" t="s">
        <v>107</v>
      </c>
      <c r="AT573" s="104" t="s">
        <v>103</v>
      </c>
      <c r="AU573" s="104" t="s">
        <v>80</v>
      </c>
      <c r="AY573" s="10" t="s">
        <v>100</v>
      </c>
      <c r="BE573" s="105">
        <f>IF(N573="základní",J573,0)</f>
        <v>35400</v>
      </c>
      <c r="BF573" s="105">
        <f>IF(N573="snížená",J573,0)</f>
        <v>0</v>
      </c>
      <c r="BG573" s="105">
        <f>IF(N573="zákl. přenesená",J573,0)</f>
        <v>0</v>
      </c>
      <c r="BH573" s="105">
        <f>IF(N573="sníž. přenesená",J573,0)</f>
        <v>0</v>
      </c>
      <c r="BI573" s="105">
        <f>IF(N573="nulová",J573,0)</f>
        <v>0</v>
      </c>
      <c r="BJ573" s="10" t="s">
        <v>78</v>
      </c>
      <c r="BK573" s="105">
        <f>ROUND(I573*H573,2)</f>
        <v>35400</v>
      </c>
      <c r="BL573" s="10" t="s">
        <v>107</v>
      </c>
      <c r="BM573" s="104" t="s">
        <v>1373</v>
      </c>
    </row>
    <row r="574" spans="2:65" s="1" customFormat="1" ht="58.5">
      <c r="B574" s="21"/>
      <c r="D574" s="106" t="s">
        <v>109</v>
      </c>
      <c r="F574" s="107" t="s">
        <v>1374</v>
      </c>
      <c r="L574" s="21"/>
      <c r="M574" s="108"/>
      <c r="T574" s="42"/>
      <c r="AT574" s="10" t="s">
        <v>109</v>
      </c>
      <c r="AU574" s="10" t="s">
        <v>80</v>
      </c>
    </row>
    <row r="575" spans="2:65" s="1" customFormat="1" ht="24.2" customHeight="1">
      <c r="B575" s="21"/>
      <c r="C575" s="93" t="s">
        <v>1375</v>
      </c>
      <c r="D575" s="93" t="s">
        <v>103</v>
      </c>
      <c r="E575" s="94" t="s">
        <v>1376</v>
      </c>
      <c r="F575" s="95" t="s">
        <v>1377</v>
      </c>
      <c r="G575" s="96" t="s">
        <v>269</v>
      </c>
      <c r="H575" s="97">
        <v>10</v>
      </c>
      <c r="I575" s="98">
        <v>14000</v>
      </c>
      <c r="J575" s="98">
        <f>ROUND(I575*H575,2)</f>
        <v>140000</v>
      </c>
      <c r="K575" s="99"/>
      <c r="L575" s="21"/>
      <c r="M575" s="100" t="s">
        <v>1</v>
      </c>
      <c r="N575" s="101" t="s">
        <v>35</v>
      </c>
      <c r="O575" s="102">
        <v>0</v>
      </c>
      <c r="P575" s="102">
        <f>O575*H575</f>
        <v>0</v>
      </c>
      <c r="Q575" s="102">
        <v>0</v>
      </c>
      <c r="R575" s="102">
        <f>Q575*H575</f>
        <v>0</v>
      </c>
      <c r="S575" s="102">
        <v>0</v>
      </c>
      <c r="T575" s="103">
        <f>S575*H575</f>
        <v>0</v>
      </c>
      <c r="AR575" s="104" t="s">
        <v>107</v>
      </c>
      <c r="AT575" s="104" t="s">
        <v>103</v>
      </c>
      <c r="AU575" s="104" t="s">
        <v>80</v>
      </c>
      <c r="AY575" s="10" t="s">
        <v>100</v>
      </c>
      <c r="BE575" s="105">
        <f>IF(N575="základní",J575,0)</f>
        <v>140000</v>
      </c>
      <c r="BF575" s="105">
        <f>IF(N575="snížená",J575,0)</f>
        <v>0</v>
      </c>
      <c r="BG575" s="105">
        <f>IF(N575="zákl. přenesená",J575,0)</f>
        <v>0</v>
      </c>
      <c r="BH575" s="105">
        <f>IF(N575="sníž. přenesená",J575,0)</f>
        <v>0</v>
      </c>
      <c r="BI575" s="105">
        <f>IF(N575="nulová",J575,0)</f>
        <v>0</v>
      </c>
      <c r="BJ575" s="10" t="s">
        <v>78</v>
      </c>
      <c r="BK575" s="105">
        <f>ROUND(I575*H575,2)</f>
        <v>140000</v>
      </c>
      <c r="BL575" s="10" t="s">
        <v>107</v>
      </c>
      <c r="BM575" s="104" t="s">
        <v>1378</v>
      </c>
    </row>
    <row r="576" spans="2:65" s="1" customFormat="1" ht="58.5">
      <c r="B576" s="21"/>
      <c r="D576" s="106" t="s">
        <v>109</v>
      </c>
      <c r="F576" s="107" t="s">
        <v>1379</v>
      </c>
      <c r="L576" s="21"/>
      <c r="M576" s="108"/>
      <c r="T576" s="42"/>
      <c r="AT576" s="10" t="s">
        <v>109</v>
      </c>
      <c r="AU576" s="10" t="s">
        <v>80</v>
      </c>
    </row>
    <row r="577" spans="2:65" s="1" customFormat="1" ht="24.2" customHeight="1">
      <c r="B577" s="21"/>
      <c r="C577" s="93" t="s">
        <v>1380</v>
      </c>
      <c r="D577" s="93" t="s">
        <v>103</v>
      </c>
      <c r="E577" s="94" t="s">
        <v>1381</v>
      </c>
      <c r="F577" s="95" t="s">
        <v>1382</v>
      </c>
      <c r="G577" s="96" t="s">
        <v>269</v>
      </c>
      <c r="H577" s="97">
        <v>3</v>
      </c>
      <c r="I577" s="98">
        <v>16500</v>
      </c>
      <c r="J577" s="98">
        <f>ROUND(I577*H577,2)</f>
        <v>49500</v>
      </c>
      <c r="K577" s="99"/>
      <c r="L577" s="21"/>
      <c r="M577" s="100" t="s">
        <v>1</v>
      </c>
      <c r="N577" s="101" t="s">
        <v>35</v>
      </c>
      <c r="O577" s="102">
        <v>0</v>
      </c>
      <c r="P577" s="102">
        <f>O577*H577</f>
        <v>0</v>
      </c>
      <c r="Q577" s="102">
        <v>0</v>
      </c>
      <c r="R577" s="102">
        <f>Q577*H577</f>
        <v>0</v>
      </c>
      <c r="S577" s="102">
        <v>0</v>
      </c>
      <c r="T577" s="103">
        <f>S577*H577</f>
        <v>0</v>
      </c>
      <c r="AR577" s="104" t="s">
        <v>107</v>
      </c>
      <c r="AT577" s="104" t="s">
        <v>103</v>
      </c>
      <c r="AU577" s="104" t="s">
        <v>80</v>
      </c>
      <c r="AY577" s="10" t="s">
        <v>100</v>
      </c>
      <c r="BE577" s="105">
        <f>IF(N577="základní",J577,0)</f>
        <v>49500</v>
      </c>
      <c r="BF577" s="105">
        <f>IF(N577="snížená",J577,0)</f>
        <v>0</v>
      </c>
      <c r="BG577" s="105">
        <f>IF(N577="zákl. přenesená",J577,0)</f>
        <v>0</v>
      </c>
      <c r="BH577" s="105">
        <f>IF(N577="sníž. přenesená",J577,0)</f>
        <v>0</v>
      </c>
      <c r="BI577" s="105">
        <f>IF(N577="nulová",J577,0)</f>
        <v>0</v>
      </c>
      <c r="BJ577" s="10" t="s">
        <v>78</v>
      </c>
      <c r="BK577" s="105">
        <f>ROUND(I577*H577,2)</f>
        <v>49500</v>
      </c>
      <c r="BL577" s="10" t="s">
        <v>107</v>
      </c>
      <c r="BM577" s="104" t="s">
        <v>1383</v>
      </c>
    </row>
    <row r="578" spans="2:65" s="1" customFormat="1" ht="58.5">
      <c r="B578" s="21"/>
      <c r="D578" s="106" t="s">
        <v>109</v>
      </c>
      <c r="F578" s="107" t="s">
        <v>1384</v>
      </c>
      <c r="L578" s="21"/>
      <c r="M578" s="108"/>
      <c r="T578" s="42"/>
      <c r="AT578" s="10" t="s">
        <v>109</v>
      </c>
      <c r="AU578" s="10" t="s">
        <v>80</v>
      </c>
    </row>
    <row r="579" spans="2:65" s="1" customFormat="1" ht="24.2" customHeight="1">
      <c r="B579" s="21"/>
      <c r="C579" s="93" t="s">
        <v>1385</v>
      </c>
      <c r="D579" s="93" t="s">
        <v>103</v>
      </c>
      <c r="E579" s="94" t="s">
        <v>1386</v>
      </c>
      <c r="F579" s="95" t="s">
        <v>1387</v>
      </c>
      <c r="G579" s="96" t="s">
        <v>269</v>
      </c>
      <c r="H579" s="97">
        <v>3</v>
      </c>
      <c r="I579" s="98">
        <v>18300</v>
      </c>
      <c r="J579" s="98">
        <f>ROUND(I579*H579,2)</f>
        <v>54900</v>
      </c>
      <c r="K579" s="99"/>
      <c r="L579" s="21"/>
      <c r="M579" s="100" t="s">
        <v>1</v>
      </c>
      <c r="N579" s="101" t="s">
        <v>35</v>
      </c>
      <c r="O579" s="102">
        <v>0</v>
      </c>
      <c r="P579" s="102">
        <f>O579*H579</f>
        <v>0</v>
      </c>
      <c r="Q579" s="102">
        <v>0</v>
      </c>
      <c r="R579" s="102">
        <f>Q579*H579</f>
        <v>0</v>
      </c>
      <c r="S579" s="102">
        <v>0</v>
      </c>
      <c r="T579" s="103">
        <f>S579*H579</f>
        <v>0</v>
      </c>
      <c r="AR579" s="104" t="s">
        <v>107</v>
      </c>
      <c r="AT579" s="104" t="s">
        <v>103</v>
      </c>
      <c r="AU579" s="104" t="s">
        <v>80</v>
      </c>
      <c r="AY579" s="10" t="s">
        <v>100</v>
      </c>
      <c r="BE579" s="105">
        <f>IF(N579="základní",J579,0)</f>
        <v>54900</v>
      </c>
      <c r="BF579" s="105">
        <f>IF(N579="snížená",J579,0)</f>
        <v>0</v>
      </c>
      <c r="BG579" s="105">
        <f>IF(N579="zákl. přenesená",J579,0)</f>
        <v>0</v>
      </c>
      <c r="BH579" s="105">
        <f>IF(N579="sníž. přenesená",J579,0)</f>
        <v>0</v>
      </c>
      <c r="BI579" s="105">
        <f>IF(N579="nulová",J579,0)</f>
        <v>0</v>
      </c>
      <c r="BJ579" s="10" t="s">
        <v>78</v>
      </c>
      <c r="BK579" s="105">
        <f>ROUND(I579*H579,2)</f>
        <v>54900</v>
      </c>
      <c r="BL579" s="10" t="s">
        <v>107</v>
      </c>
      <c r="BM579" s="104" t="s">
        <v>1388</v>
      </c>
    </row>
    <row r="580" spans="2:65" s="1" customFormat="1" ht="58.5">
      <c r="B580" s="21"/>
      <c r="D580" s="106" t="s">
        <v>109</v>
      </c>
      <c r="F580" s="107" t="s">
        <v>1389</v>
      </c>
      <c r="L580" s="21"/>
      <c r="M580" s="108"/>
      <c r="T580" s="42"/>
      <c r="AT580" s="10" t="s">
        <v>109</v>
      </c>
      <c r="AU580" s="10" t="s">
        <v>80</v>
      </c>
    </row>
    <row r="581" spans="2:65" s="1" customFormat="1" ht="24.2" customHeight="1">
      <c r="B581" s="21"/>
      <c r="C581" s="93" t="s">
        <v>1390</v>
      </c>
      <c r="D581" s="93" t="s">
        <v>103</v>
      </c>
      <c r="E581" s="94" t="s">
        <v>1391</v>
      </c>
      <c r="F581" s="95" t="s">
        <v>1392</v>
      </c>
      <c r="G581" s="96" t="s">
        <v>269</v>
      </c>
      <c r="H581" s="97">
        <v>3</v>
      </c>
      <c r="I581" s="98">
        <v>5400</v>
      </c>
      <c r="J581" s="98">
        <f>ROUND(I581*H581,2)</f>
        <v>16200</v>
      </c>
      <c r="K581" s="99"/>
      <c r="L581" s="21"/>
      <c r="M581" s="100" t="s">
        <v>1</v>
      </c>
      <c r="N581" s="101" t="s">
        <v>35</v>
      </c>
      <c r="O581" s="102">
        <v>0</v>
      </c>
      <c r="P581" s="102">
        <f>O581*H581</f>
        <v>0</v>
      </c>
      <c r="Q581" s="102">
        <v>0</v>
      </c>
      <c r="R581" s="102">
        <f>Q581*H581</f>
        <v>0</v>
      </c>
      <c r="S581" s="102">
        <v>0</v>
      </c>
      <c r="T581" s="103">
        <f>S581*H581</f>
        <v>0</v>
      </c>
      <c r="AR581" s="104" t="s">
        <v>107</v>
      </c>
      <c r="AT581" s="104" t="s">
        <v>103</v>
      </c>
      <c r="AU581" s="104" t="s">
        <v>80</v>
      </c>
      <c r="AY581" s="10" t="s">
        <v>100</v>
      </c>
      <c r="BE581" s="105">
        <f>IF(N581="základní",J581,0)</f>
        <v>16200</v>
      </c>
      <c r="BF581" s="105">
        <f>IF(N581="snížená",J581,0)</f>
        <v>0</v>
      </c>
      <c r="BG581" s="105">
        <f>IF(N581="zákl. přenesená",J581,0)</f>
        <v>0</v>
      </c>
      <c r="BH581" s="105">
        <f>IF(N581="sníž. přenesená",J581,0)</f>
        <v>0</v>
      </c>
      <c r="BI581" s="105">
        <f>IF(N581="nulová",J581,0)</f>
        <v>0</v>
      </c>
      <c r="BJ581" s="10" t="s">
        <v>78</v>
      </c>
      <c r="BK581" s="105">
        <f>ROUND(I581*H581,2)</f>
        <v>16200</v>
      </c>
      <c r="BL581" s="10" t="s">
        <v>107</v>
      </c>
      <c r="BM581" s="104" t="s">
        <v>1393</v>
      </c>
    </row>
    <row r="582" spans="2:65" s="1" customFormat="1" ht="58.5">
      <c r="B582" s="21"/>
      <c r="D582" s="106" t="s">
        <v>109</v>
      </c>
      <c r="F582" s="107" t="s">
        <v>1394</v>
      </c>
      <c r="L582" s="21"/>
      <c r="M582" s="108"/>
      <c r="T582" s="42"/>
      <c r="AT582" s="10" t="s">
        <v>109</v>
      </c>
      <c r="AU582" s="10" t="s">
        <v>80</v>
      </c>
    </row>
    <row r="583" spans="2:65" s="1" customFormat="1" ht="24.2" customHeight="1">
      <c r="B583" s="21"/>
      <c r="C583" s="93" t="s">
        <v>1395</v>
      </c>
      <c r="D583" s="93" t="s">
        <v>103</v>
      </c>
      <c r="E583" s="94" t="s">
        <v>1396</v>
      </c>
      <c r="F583" s="95" t="s">
        <v>1397</v>
      </c>
      <c r="G583" s="96" t="s">
        <v>269</v>
      </c>
      <c r="H583" s="97">
        <v>10</v>
      </c>
      <c r="I583" s="98">
        <v>7280</v>
      </c>
      <c r="J583" s="98">
        <f>ROUND(I583*H583,2)</f>
        <v>72800</v>
      </c>
      <c r="K583" s="99"/>
      <c r="L583" s="21"/>
      <c r="M583" s="100" t="s">
        <v>1</v>
      </c>
      <c r="N583" s="101" t="s">
        <v>35</v>
      </c>
      <c r="O583" s="102">
        <v>0</v>
      </c>
      <c r="P583" s="102">
        <f>O583*H583</f>
        <v>0</v>
      </c>
      <c r="Q583" s="102">
        <v>0</v>
      </c>
      <c r="R583" s="102">
        <f>Q583*H583</f>
        <v>0</v>
      </c>
      <c r="S583" s="102">
        <v>0</v>
      </c>
      <c r="T583" s="103">
        <f>S583*H583</f>
        <v>0</v>
      </c>
      <c r="AR583" s="104" t="s">
        <v>107</v>
      </c>
      <c r="AT583" s="104" t="s">
        <v>103</v>
      </c>
      <c r="AU583" s="104" t="s">
        <v>80</v>
      </c>
      <c r="AY583" s="10" t="s">
        <v>100</v>
      </c>
      <c r="BE583" s="105">
        <f>IF(N583="základní",J583,0)</f>
        <v>72800</v>
      </c>
      <c r="BF583" s="105">
        <f>IF(N583="snížená",J583,0)</f>
        <v>0</v>
      </c>
      <c r="BG583" s="105">
        <f>IF(N583="zákl. přenesená",J583,0)</f>
        <v>0</v>
      </c>
      <c r="BH583" s="105">
        <f>IF(N583="sníž. přenesená",J583,0)</f>
        <v>0</v>
      </c>
      <c r="BI583" s="105">
        <f>IF(N583="nulová",J583,0)</f>
        <v>0</v>
      </c>
      <c r="BJ583" s="10" t="s">
        <v>78</v>
      </c>
      <c r="BK583" s="105">
        <f>ROUND(I583*H583,2)</f>
        <v>72800</v>
      </c>
      <c r="BL583" s="10" t="s">
        <v>107</v>
      </c>
      <c r="BM583" s="104" t="s">
        <v>1398</v>
      </c>
    </row>
    <row r="584" spans="2:65" s="1" customFormat="1" ht="58.5">
      <c r="B584" s="21"/>
      <c r="D584" s="106" t="s">
        <v>109</v>
      </c>
      <c r="F584" s="107" t="s">
        <v>1399</v>
      </c>
      <c r="L584" s="21"/>
      <c r="M584" s="108"/>
      <c r="T584" s="42"/>
      <c r="AT584" s="10" t="s">
        <v>109</v>
      </c>
      <c r="AU584" s="10" t="s">
        <v>80</v>
      </c>
    </row>
    <row r="585" spans="2:65" s="1" customFormat="1" ht="24.2" customHeight="1">
      <c r="B585" s="21"/>
      <c r="C585" s="93" t="s">
        <v>1400</v>
      </c>
      <c r="D585" s="93" t="s">
        <v>103</v>
      </c>
      <c r="E585" s="94" t="s">
        <v>1401</v>
      </c>
      <c r="F585" s="95" t="s">
        <v>1402</v>
      </c>
      <c r="G585" s="96" t="s">
        <v>269</v>
      </c>
      <c r="H585" s="97">
        <v>3</v>
      </c>
      <c r="I585" s="98">
        <v>12200</v>
      </c>
      <c r="J585" s="98">
        <f>ROUND(I585*H585,2)</f>
        <v>36600</v>
      </c>
      <c r="K585" s="99"/>
      <c r="L585" s="21"/>
      <c r="M585" s="100" t="s">
        <v>1</v>
      </c>
      <c r="N585" s="101" t="s">
        <v>35</v>
      </c>
      <c r="O585" s="102">
        <v>0</v>
      </c>
      <c r="P585" s="102">
        <f>O585*H585</f>
        <v>0</v>
      </c>
      <c r="Q585" s="102">
        <v>0</v>
      </c>
      <c r="R585" s="102">
        <f>Q585*H585</f>
        <v>0</v>
      </c>
      <c r="S585" s="102">
        <v>0</v>
      </c>
      <c r="T585" s="103">
        <f>S585*H585</f>
        <v>0</v>
      </c>
      <c r="AR585" s="104" t="s">
        <v>107</v>
      </c>
      <c r="AT585" s="104" t="s">
        <v>103</v>
      </c>
      <c r="AU585" s="104" t="s">
        <v>80</v>
      </c>
      <c r="AY585" s="10" t="s">
        <v>100</v>
      </c>
      <c r="BE585" s="105">
        <f>IF(N585="základní",J585,0)</f>
        <v>36600</v>
      </c>
      <c r="BF585" s="105">
        <f>IF(N585="snížená",J585,0)</f>
        <v>0</v>
      </c>
      <c r="BG585" s="105">
        <f>IF(N585="zákl. přenesená",J585,0)</f>
        <v>0</v>
      </c>
      <c r="BH585" s="105">
        <f>IF(N585="sníž. přenesená",J585,0)</f>
        <v>0</v>
      </c>
      <c r="BI585" s="105">
        <f>IF(N585="nulová",J585,0)</f>
        <v>0</v>
      </c>
      <c r="BJ585" s="10" t="s">
        <v>78</v>
      </c>
      <c r="BK585" s="105">
        <f>ROUND(I585*H585,2)</f>
        <v>36600</v>
      </c>
      <c r="BL585" s="10" t="s">
        <v>107</v>
      </c>
      <c r="BM585" s="104" t="s">
        <v>1403</v>
      </c>
    </row>
    <row r="586" spans="2:65" s="1" customFormat="1" ht="58.5">
      <c r="B586" s="21"/>
      <c r="D586" s="106" t="s">
        <v>109</v>
      </c>
      <c r="F586" s="107" t="s">
        <v>1404</v>
      </c>
      <c r="L586" s="21"/>
      <c r="M586" s="108"/>
      <c r="T586" s="42"/>
      <c r="AT586" s="10" t="s">
        <v>109</v>
      </c>
      <c r="AU586" s="10" t="s">
        <v>80</v>
      </c>
    </row>
    <row r="587" spans="2:65" s="1" customFormat="1" ht="24.2" customHeight="1">
      <c r="B587" s="21"/>
      <c r="C587" s="93" t="s">
        <v>1405</v>
      </c>
      <c r="D587" s="93" t="s">
        <v>103</v>
      </c>
      <c r="E587" s="94" t="s">
        <v>1406</v>
      </c>
      <c r="F587" s="95" t="s">
        <v>1407</v>
      </c>
      <c r="G587" s="96" t="s">
        <v>269</v>
      </c>
      <c r="H587" s="97">
        <v>3</v>
      </c>
      <c r="I587" s="98">
        <v>15100</v>
      </c>
      <c r="J587" s="98">
        <f>ROUND(I587*H587,2)</f>
        <v>45300</v>
      </c>
      <c r="K587" s="99"/>
      <c r="L587" s="21"/>
      <c r="M587" s="100" t="s">
        <v>1</v>
      </c>
      <c r="N587" s="101" t="s">
        <v>35</v>
      </c>
      <c r="O587" s="102">
        <v>0</v>
      </c>
      <c r="P587" s="102">
        <f>O587*H587</f>
        <v>0</v>
      </c>
      <c r="Q587" s="102">
        <v>0</v>
      </c>
      <c r="R587" s="102">
        <f>Q587*H587</f>
        <v>0</v>
      </c>
      <c r="S587" s="102">
        <v>0</v>
      </c>
      <c r="T587" s="103">
        <f>S587*H587</f>
        <v>0</v>
      </c>
      <c r="AR587" s="104" t="s">
        <v>107</v>
      </c>
      <c r="AT587" s="104" t="s">
        <v>103</v>
      </c>
      <c r="AU587" s="104" t="s">
        <v>80</v>
      </c>
      <c r="AY587" s="10" t="s">
        <v>100</v>
      </c>
      <c r="BE587" s="105">
        <f>IF(N587="základní",J587,0)</f>
        <v>45300</v>
      </c>
      <c r="BF587" s="105">
        <f>IF(N587="snížená",J587,0)</f>
        <v>0</v>
      </c>
      <c r="BG587" s="105">
        <f>IF(N587="zákl. přenesená",J587,0)</f>
        <v>0</v>
      </c>
      <c r="BH587" s="105">
        <f>IF(N587="sníž. přenesená",J587,0)</f>
        <v>0</v>
      </c>
      <c r="BI587" s="105">
        <f>IF(N587="nulová",J587,0)</f>
        <v>0</v>
      </c>
      <c r="BJ587" s="10" t="s">
        <v>78</v>
      </c>
      <c r="BK587" s="105">
        <f>ROUND(I587*H587,2)</f>
        <v>45300</v>
      </c>
      <c r="BL587" s="10" t="s">
        <v>107</v>
      </c>
      <c r="BM587" s="104" t="s">
        <v>1408</v>
      </c>
    </row>
    <row r="588" spans="2:65" s="1" customFormat="1" ht="58.5">
      <c r="B588" s="21"/>
      <c r="D588" s="106" t="s">
        <v>109</v>
      </c>
      <c r="F588" s="107" t="s">
        <v>1409</v>
      </c>
      <c r="L588" s="21"/>
      <c r="M588" s="108"/>
      <c r="T588" s="42"/>
      <c r="AT588" s="10" t="s">
        <v>109</v>
      </c>
      <c r="AU588" s="10" t="s">
        <v>80</v>
      </c>
    </row>
    <row r="589" spans="2:65" s="1" customFormat="1" ht="16.5" customHeight="1">
      <c r="B589" s="21"/>
      <c r="C589" s="93" t="s">
        <v>1410</v>
      </c>
      <c r="D589" s="93" t="s">
        <v>103</v>
      </c>
      <c r="E589" s="94" t="s">
        <v>1411</v>
      </c>
      <c r="F589" s="95" t="s">
        <v>1412</v>
      </c>
      <c r="G589" s="96" t="s">
        <v>269</v>
      </c>
      <c r="H589" s="97">
        <v>3</v>
      </c>
      <c r="I589" s="98">
        <v>4290</v>
      </c>
      <c r="J589" s="98">
        <f>ROUND(I589*H589,2)</f>
        <v>12870</v>
      </c>
      <c r="K589" s="99"/>
      <c r="L589" s="21"/>
      <c r="M589" s="100" t="s">
        <v>1</v>
      </c>
      <c r="N589" s="101" t="s">
        <v>35</v>
      </c>
      <c r="O589" s="102">
        <v>0</v>
      </c>
      <c r="P589" s="102">
        <f>O589*H589</f>
        <v>0</v>
      </c>
      <c r="Q589" s="102">
        <v>0</v>
      </c>
      <c r="R589" s="102">
        <f>Q589*H589</f>
        <v>0</v>
      </c>
      <c r="S589" s="102">
        <v>0</v>
      </c>
      <c r="T589" s="103">
        <f>S589*H589</f>
        <v>0</v>
      </c>
      <c r="AR589" s="104" t="s">
        <v>107</v>
      </c>
      <c r="AT589" s="104" t="s">
        <v>103</v>
      </c>
      <c r="AU589" s="104" t="s">
        <v>80</v>
      </c>
      <c r="AY589" s="10" t="s">
        <v>100</v>
      </c>
      <c r="BE589" s="105">
        <f>IF(N589="základní",J589,0)</f>
        <v>12870</v>
      </c>
      <c r="BF589" s="105">
        <f>IF(N589="snížená",J589,0)</f>
        <v>0</v>
      </c>
      <c r="BG589" s="105">
        <f>IF(N589="zákl. přenesená",J589,0)</f>
        <v>0</v>
      </c>
      <c r="BH589" s="105">
        <f>IF(N589="sníž. přenesená",J589,0)</f>
        <v>0</v>
      </c>
      <c r="BI589" s="105">
        <f>IF(N589="nulová",J589,0)</f>
        <v>0</v>
      </c>
      <c r="BJ589" s="10" t="s">
        <v>78</v>
      </c>
      <c r="BK589" s="105">
        <f>ROUND(I589*H589,2)</f>
        <v>12870</v>
      </c>
      <c r="BL589" s="10" t="s">
        <v>107</v>
      </c>
      <c r="BM589" s="104" t="s">
        <v>1413</v>
      </c>
    </row>
    <row r="590" spans="2:65" s="1" customFormat="1" ht="58.5">
      <c r="B590" s="21"/>
      <c r="D590" s="106" t="s">
        <v>109</v>
      </c>
      <c r="F590" s="107" t="s">
        <v>1414</v>
      </c>
      <c r="L590" s="21"/>
      <c r="M590" s="108"/>
      <c r="T590" s="42"/>
      <c r="AT590" s="10" t="s">
        <v>109</v>
      </c>
      <c r="AU590" s="10" t="s">
        <v>80</v>
      </c>
    </row>
    <row r="591" spans="2:65" s="1" customFormat="1" ht="24.2" customHeight="1">
      <c r="B591" s="21"/>
      <c r="C591" s="93" t="s">
        <v>1415</v>
      </c>
      <c r="D591" s="93" t="s">
        <v>103</v>
      </c>
      <c r="E591" s="94" t="s">
        <v>1416</v>
      </c>
      <c r="F591" s="95" t="s">
        <v>1417</v>
      </c>
      <c r="G591" s="96" t="s">
        <v>269</v>
      </c>
      <c r="H591" s="97">
        <v>3</v>
      </c>
      <c r="I591" s="98">
        <v>8550</v>
      </c>
      <c r="J591" s="98">
        <f>ROUND(I591*H591,2)</f>
        <v>25650</v>
      </c>
      <c r="K591" s="99"/>
      <c r="L591" s="21"/>
      <c r="M591" s="100" t="s">
        <v>1</v>
      </c>
      <c r="N591" s="101" t="s">
        <v>35</v>
      </c>
      <c r="O591" s="102">
        <v>0</v>
      </c>
      <c r="P591" s="102">
        <f>O591*H591</f>
        <v>0</v>
      </c>
      <c r="Q591" s="102">
        <v>0</v>
      </c>
      <c r="R591" s="102">
        <f>Q591*H591</f>
        <v>0</v>
      </c>
      <c r="S591" s="102">
        <v>0</v>
      </c>
      <c r="T591" s="103">
        <f>S591*H591</f>
        <v>0</v>
      </c>
      <c r="AR591" s="104" t="s">
        <v>107</v>
      </c>
      <c r="AT591" s="104" t="s">
        <v>103</v>
      </c>
      <c r="AU591" s="104" t="s">
        <v>80</v>
      </c>
      <c r="AY591" s="10" t="s">
        <v>100</v>
      </c>
      <c r="BE591" s="105">
        <f>IF(N591="základní",J591,0)</f>
        <v>25650</v>
      </c>
      <c r="BF591" s="105">
        <f>IF(N591="snížená",J591,0)</f>
        <v>0</v>
      </c>
      <c r="BG591" s="105">
        <f>IF(N591="zákl. přenesená",J591,0)</f>
        <v>0</v>
      </c>
      <c r="BH591" s="105">
        <f>IF(N591="sníž. přenesená",J591,0)</f>
        <v>0</v>
      </c>
      <c r="BI591" s="105">
        <f>IF(N591="nulová",J591,0)</f>
        <v>0</v>
      </c>
      <c r="BJ591" s="10" t="s">
        <v>78</v>
      </c>
      <c r="BK591" s="105">
        <f>ROUND(I591*H591,2)</f>
        <v>25650</v>
      </c>
      <c r="BL591" s="10" t="s">
        <v>107</v>
      </c>
      <c r="BM591" s="104" t="s">
        <v>1418</v>
      </c>
    </row>
    <row r="592" spans="2:65" s="1" customFormat="1" ht="19.5">
      <c r="B592" s="21"/>
      <c r="D592" s="106" t="s">
        <v>109</v>
      </c>
      <c r="F592" s="107" t="s">
        <v>1419</v>
      </c>
      <c r="L592" s="21"/>
      <c r="M592" s="108"/>
      <c r="T592" s="42"/>
      <c r="AT592" s="10" t="s">
        <v>109</v>
      </c>
      <c r="AU592" s="10" t="s">
        <v>80</v>
      </c>
    </row>
    <row r="593" spans="2:65" s="1" customFormat="1" ht="24.2" customHeight="1">
      <c r="B593" s="21"/>
      <c r="C593" s="93" t="s">
        <v>1420</v>
      </c>
      <c r="D593" s="93" t="s">
        <v>103</v>
      </c>
      <c r="E593" s="94" t="s">
        <v>1421</v>
      </c>
      <c r="F593" s="95" t="s">
        <v>1422</v>
      </c>
      <c r="G593" s="96" t="s">
        <v>269</v>
      </c>
      <c r="H593" s="97">
        <v>3</v>
      </c>
      <c r="I593" s="98">
        <v>8870</v>
      </c>
      <c r="J593" s="98">
        <f>ROUND(I593*H593,2)</f>
        <v>26610</v>
      </c>
      <c r="K593" s="99"/>
      <c r="L593" s="21"/>
      <c r="M593" s="100" t="s">
        <v>1</v>
      </c>
      <c r="N593" s="101" t="s">
        <v>35</v>
      </c>
      <c r="O593" s="102">
        <v>0</v>
      </c>
      <c r="P593" s="102">
        <f>O593*H593</f>
        <v>0</v>
      </c>
      <c r="Q593" s="102">
        <v>0</v>
      </c>
      <c r="R593" s="102">
        <f>Q593*H593</f>
        <v>0</v>
      </c>
      <c r="S593" s="102">
        <v>0</v>
      </c>
      <c r="T593" s="103">
        <f>S593*H593</f>
        <v>0</v>
      </c>
      <c r="AR593" s="104" t="s">
        <v>107</v>
      </c>
      <c r="AT593" s="104" t="s">
        <v>103</v>
      </c>
      <c r="AU593" s="104" t="s">
        <v>80</v>
      </c>
      <c r="AY593" s="10" t="s">
        <v>100</v>
      </c>
      <c r="BE593" s="105">
        <f>IF(N593="základní",J593,0)</f>
        <v>26610</v>
      </c>
      <c r="BF593" s="105">
        <f>IF(N593="snížená",J593,0)</f>
        <v>0</v>
      </c>
      <c r="BG593" s="105">
        <f>IF(N593="zákl. přenesená",J593,0)</f>
        <v>0</v>
      </c>
      <c r="BH593" s="105">
        <f>IF(N593="sníž. přenesená",J593,0)</f>
        <v>0</v>
      </c>
      <c r="BI593" s="105">
        <f>IF(N593="nulová",J593,0)</f>
        <v>0</v>
      </c>
      <c r="BJ593" s="10" t="s">
        <v>78</v>
      </c>
      <c r="BK593" s="105">
        <f>ROUND(I593*H593,2)</f>
        <v>26610</v>
      </c>
      <c r="BL593" s="10" t="s">
        <v>107</v>
      </c>
      <c r="BM593" s="104" t="s">
        <v>1423</v>
      </c>
    </row>
    <row r="594" spans="2:65" s="1" customFormat="1" ht="19.5">
      <c r="B594" s="21"/>
      <c r="D594" s="106" t="s">
        <v>109</v>
      </c>
      <c r="F594" s="107" t="s">
        <v>1424</v>
      </c>
      <c r="L594" s="21"/>
      <c r="M594" s="108"/>
      <c r="T594" s="42"/>
      <c r="AT594" s="10" t="s">
        <v>109</v>
      </c>
      <c r="AU594" s="10" t="s">
        <v>80</v>
      </c>
    </row>
    <row r="595" spans="2:65" s="1" customFormat="1" ht="24.2" customHeight="1">
      <c r="B595" s="21"/>
      <c r="C595" s="93" t="s">
        <v>1425</v>
      </c>
      <c r="D595" s="93" t="s">
        <v>103</v>
      </c>
      <c r="E595" s="94" t="s">
        <v>1426</v>
      </c>
      <c r="F595" s="95" t="s">
        <v>1427</v>
      </c>
      <c r="G595" s="96" t="s">
        <v>269</v>
      </c>
      <c r="H595" s="97">
        <v>6</v>
      </c>
      <c r="I595" s="98">
        <v>9070</v>
      </c>
      <c r="J595" s="98">
        <f>ROUND(I595*H595,2)</f>
        <v>54420</v>
      </c>
      <c r="K595" s="99"/>
      <c r="L595" s="21"/>
      <c r="M595" s="100" t="s">
        <v>1</v>
      </c>
      <c r="N595" s="101" t="s">
        <v>35</v>
      </c>
      <c r="O595" s="102">
        <v>0</v>
      </c>
      <c r="P595" s="102">
        <f>O595*H595</f>
        <v>0</v>
      </c>
      <c r="Q595" s="102">
        <v>0</v>
      </c>
      <c r="R595" s="102">
        <f>Q595*H595</f>
        <v>0</v>
      </c>
      <c r="S595" s="102">
        <v>0</v>
      </c>
      <c r="T595" s="103">
        <f>S595*H595</f>
        <v>0</v>
      </c>
      <c r="AR595" s="104" t="s">
        <v>107</v>
      </c>
      <c r="AT595" s="104" t="s">
        <v>103</v>
      </c>
      <c r="AU595" s="104" t="s">
        <v>80</v>
      </c>
      <c r="AY595" s="10" t="s">
        <v>100</v>
      </c>
      <c r="BE595" s="105">
        <f>IF(N595="základní",J595,0)</f>
        <v>54420</v>
      </c>
      <c r="BF595" s="105">
        <f>IF(N595="snížená",J595,0)</f>
        <v>0</v>
      </c>
      <c r="BG595" s="105">
        <f>IF(N595="zákl. přenesená",J595,0)</f>
        <v>0</v>
      </c>
      <c r="BH595" s="105">
        <f>IF(N595="sníž. přenesená",J595,0)</f>
        <v>0</v>
      </c>
      <c r="BI595" s="105">
        <f>IF(N595="nulová",J595,0)</f>
        <v>0</v>
      </c>
      <c r="BJ595" s="10" t="s">
        <v>78</v>
      </c>
      <c r="BK595" s="105">
        <f>ROUND(I595*H595,2)</f>
        <v>54420</v>
      </c>
      <c r="BL595" s="10" t="s">
        <v>107</v>
      </c>
      <c r="BM595" s="104" t="s">
        <v>1428</v>
      </c>
    </row>
    <row r="596" spans="2:65" s="1" customFormat="1" ht="19.5">
      <c r="B596" s="21"/>
      <c r="D596" s="106" t="s">
        <v>109</v>
      </c>
      <c r="F596" s="107" t="s">
        <v>1429</v>
      </c>
      <c r="L596" s="21"/>
      <c r="M596" s="108"/>
      <c r="T596" s="42"/>
      <c r="AT596" s="10" t="s">
        <v>109</v>
      </c>
      <c r="AU596" s="10" t="s">
        <v>80</v>
      </c>
    </row>
    <row r="597" spans="2:65" s="1" customFormat="1" ht="24.2" customHeight="1">
      <c r="B597" s="21"/>
      <c r="C597" s="93" t="s">
        <v>1430</v>
      </c>
      <c r="D597" s="93" t="s">
        <v>103</v>
      </c>
      <c r="E597" s="94" t="s">
        <v>1431</v>
      </c>
      <c r="F597" s="95" t="s">
        <v>1432</v>
      </c>
      <c r="G597" s="96" t="s">
        <v>269</v>
      </c>
      <c r="H597" s="97">
        <v>3</v>
      </c>
      <c r="I597" s="98">
        <v>9440</v>
      </c>
      <c r="J597" s="98">
        <f>ROUND(I597*H597,2)</f>
        <v>28320</v>
      </c>
      <c r="K597" s="99"/>
      <c r="L597" s="21"/>
      <c r="M597" s="100" t="s">
        <v>1</v>
      </c>
      <c r="N597" s="101" t="s">
        <v>35</v>
      </c>
      <c r="O597" s="102">
        <v>0</v>
      </c>
      <c r="P597" s="102">
        <f>O597*H597</f>
        <v>0</v>
      </c>
      <c r="Q597" s="102">
        <v>0</v>
      </c>
      <c r="R597" s="102">
        <f>Q597*H597</f>
        <v>0</v>
      </c>
      <c r="S597" s="102">
        <v>0</v>
      </c>
      <c r="T597" s="103">
        <f>S597*H597</f>
        <v>0</v>
      </c>
      <c r="AR597" s="104" t="s">
        <v>107</v>
      </c>
      <c r="AT597" s="104" t="s">
        <v>103</v>
      </c>
      <c r="AU597" s="104" t="s">
        <v>80</v>
      </c>
      <c r="AY597" s="10" t="s">
        <v>100</v>
      </c>
      <c r="BE597" s="105">
        <f>IF(N597="základní",J597,0)</f>
        <v>28320</v>
      </c>
      <c r="BF597" s="105">
        <f>IF(N597="snížená",J597,0)</f>
        <v>0</v>
      </c>
      <c r="BG597" s="105">
        <f>IF(N597="zákl. přenesená",J597,0)</f>
        <v>0</v>
      </c>
      <c r="BH597" s="105">
        <f>IF(N597="sníž. přenesená",J597,0)</f>
        <v>0</v>
      </c>
      <c r="BI597" s="105">
        <f>IF(N597="nulová",J597,0)</f>
        <v>0</v>
      </c>
      <c r="BJ597" s="10" t="s">
        <v>78</v>
      </c>
      <c r="BK597" s="105">
        <f>ROUND(I597*H597,2)</f>
        <v>28320</v>
      </c>
      <c r="BL597" s="10" t="s">
        <v>107</v>
      </c>
      <c r="BM597" s="104" t="s">
        <v>1433</v>
      </c>
    </row>
    <row r="598" spans="2:65" s="1" customFormat="1" ht="19.5">
      <c r="B598" s="21"/>
      <c r="D598" s="106" t="s">
        <v>109</v>
      </c>
      <c r="F598" s="107" t="s">
        <v>1434</v>
      </c>
      <c r="L598" s="21"/>
      <c r="M598" s="108"/>
      <c r="T598" s="42"/>
      <c r="AT598" s="10" t="s">
        <v>109</v>
      </c>
      <c r="AU598" s="10" t="s">
        <v>80</v>
      </c>
    </row>
    <row r="599" spans="2:65" s="1" customFormat="1" ht="33" customHeight="1">
      <c r="B599" s="21"/>
      <c r="C599" s="93" t="s">
        <v>1435</v>
      </c>
      <c r="D599" s="93" t="s">
        <v>103</v>
      </c>
      <c r="E599" s="94" t="s">
        <v>1436</v>
      </c>
      <c r="F599" s="95" t="s">
        <v>1437</v>
      </c>
      <c r="G599" s="96" t="s">
        <v>269</v>
      </c>
      <c r="H599" s="97">
        <v>3</v>
      </c>
      <c r="I599" s="98">
        <v>10300</v>
      </c>
      <c r="J599" s="98">
        <f>ROUND(I599*H599,2)</f>
        <v>30900</v>
      </c>
      <c r="K599" s="99"/>
      <c r="L599" s="21"/>
      <c r="M599" s="100" t="s">
        <v>1</v>
      </c>
      <c r="N599" s="101" t="s">
        <v>35</v>
      </c>
      <c r="O599" s="102">
        <v>0</v>
      </c>
      <c r="P599" s="102">
        <f>O599*H599</f>
        <v>0</v>
      </c>
      <c r="Q599" s="102">
        <v>0</v>
      </c>
      <c r="R599" s="102">
        <f>Q599*H599</f>
        <v>0</v>
      </c>
      <c r="S599" s="102">
        <v>0</v>
      </c>
      <c r="T599" s="103">
        <f>S599*H599</f>
        <v>0</v>
      </c>
      <c r="AR599" s="104" t="s">
        <v>107</v>
      </c>
      <c r="AT599" s="104" t="s">
        <v>103</v>
      </c>
      <c r="AU599" s="104" t="s">
        <v>80</v>
      </c>
      <c r="AY599" s="10" t="s">
        <v>100</v>
      </c>
      <c r="BE599" s="105">
        <f>IF(N599="základní",J599,0)</f>
        <v>30900</v>
      </c>
      <c r="BF599" s="105">
        <f>IF(N599="snížená",J599,0)</f>
        <v>0</v>
      </c>
      <c r="BG599" s="105">
        <f>IF(N599="zákl. přenesená",J599,0)</f>
        <v>0</v>
      </c>
      <c r="BH599" s="105">
        <f>IF(N599="sníž. přenesená",J599,0)</f>
        <v>0</v>
      </c>
      <c r="BI599" s="105">
        <f>IF(N599="nulová",J599,0)</f>
        <v>0</v>
      </c>
      <c r="BJ599" s="10" t="s">
        <v>78</v>
      </c>
      <c r="BK599" s="105">
        <f>ROUND(I599*H599,2)</f>
        <v>30900</v>
      </c>
      <c r="BL599" s="10" t="s">
        <v>107</v>
      </c>
      <c r="BM599" s="104" t="s">
        <v>1438</v>
      </c>
    </row>
    <row r="600" spans="2:65" s="1" customFormat="1" ht="19.5">
      <c r="B600" s="21"/>
      <c r="D600" s="106" t="s">
        <v>109</v>
      </c>
      <c r="F600" s="107" t="s">
        <v>1439</v>
      </c>
      <c r="L600" s="21"/>
      <c r="M600" s="108"/>
      <c r="T600" s="42"/>
      <c r="AT600" s="10" t="s">
        <v>109</v>
      </c>
      <c r="AU600" s="10" t="s">
        <v>80</v>
      </c>
    </row>
    <row r="601" spans="2:65" s="1" customFormat="1" ht="24.2" customHeight="1">
      <c r="B601" s="21"/>
      <c r="C601" s="93" t="s">
        <v>1440</v>
      </c>
      <c r="D601" s="93" t="s">
        <v>103</v>
      </c>
      <c r="E601" s="94" t="s">
        <v>1441</v>
      </c>
      <c r="F601" s="95" t="s">
        <v>1442</v>
      </c>
      <c r="G601" s="96" t="s">
        <v>269</v>
      </c>
      <c r="H601" s="97">
        <v>3</v>
      </c>
      <c r="I601" s="98">
        <v>13500</v>
      </c>
      <c r="J601" s="98">
        <f>ROUND(I601*H601,2)</f>
        <v>40500</v>
      </c>
      <c r="K601" s="99"/>
      <c r="L601" s="21"/>
      <c r="M601" s="100" t="s">
        <v>1</v>
      </c>
      <c r="N601" s="101" t="s">
        <v>35</v>
      </c>
      <c r="O601" s="102">
        <v>0</v>
      </c>
      <c r="P601" s="102">
        <f>O601*H601</f>
        <v>0</v>
      </c>
      <c r="Q601" s="102">
        <v>0</v>
      </c>
      <c r="R601" s="102">
        <f>Q601*H601</f>
        <v>0</v>
      </c>
      <c r="S601" s="102">
        <v>0</v>
      </c>
      <c r="T601" s="103">
        <f>S601*H601</f>
        <v>0</v>
      </c>
      <c r="AR601" s="104" t="s">
        <v>107</v>
      </c>
      <c r="AT601" s="104" t="s">
        <v>103</v>
      </c>
      <c r="AU601" s="104" t="s">
        <v>80</v>
      </c>
      <c r="AY601" s="10" t="s">
        <v>100</v>
      </c>
      <c r="BE601" s="105">
        <f>IF(N601="základní",J601,0)</f>
        <v>40500</v>
      </c>
      <c r="BF601" s="105">
        <f>IF(N601="snížená",J601,0)</f>
        <v>0</v>
      </c>
      <c r="BG601" s="105">
        <f>IF(N601="zákl. přenesená",J601,0)</f>
        <v>0</v>
      </c>
      <c r="BH601" s="105">
        <f>IF(N601="sníž. přenesená",J601,0)</f>
        <v>0</v>
      </c>
      <c r="BI601" s="105">
        <f>IF(N601="nulová",J601,0)</f>
        <v>0</v>
      </c>
      <c r="BJ601" s="10" t="s">
        <v>78</v>
      </c>
      <c r="BK601" s="105">
        <f>ROUND(I601*H601,2)</f>
        <v>40500</v>
      </c>
      <c r="BL601" s="10" t="s">
        <v>107</v>
      </c>
      <c r="BM601" s="104" t="s">
        <v>1443</v>
      </c>
    </row>
    <row r="602" spans="2:65" s="1" customFormat="1" ht="19.5">
      <c r="B602" s="21"/>
      <c r="D602" s="106" t="s">
        <v>109</v>
      </c>
      <c r="F602" s="107" t="s">
        <v>1444</v>
      </c>
      <c r="L602" s="21"/>
      <c r="M602" s="108"/>
      <c r="T602" s="42"/>
      <c r="AT602" s="10" t="s">
        <v>109</v>
      </c>
      <c r="AU602" s="10" t="s">
        <v>80</v>
      </c>
    </row>
    <row r="603" spans="2:65" s="1" customFormat="1" ht="24.2" customHeight="1">
      <c r="B603" s="21"/>
      <c r="C603" s="93" t="s">
        <v>1445</v>
      </c>
      <c r="D603" s="93" t="s">
        <v>103</v>
      </c>
      <c r="E603" s="94" t="s">
        <v>1446</v>
      </c>
      <c r="F603" s="95" t="s">
        <v>1447</v>
      </c>
      <c r="G603" s="96" t="s">
        <v>269</v>
      </c>
      <c r="H603" s="97">
        <v>3</v>
      </c>
      <c r="I603" s="98">
        <v>14500</v>
      </c>
      <c r="J603" s="98">
        <f>ROUND(I603*H603,2)</f>
        <v>43500</v>
      </c>
      <c r="K603" s="99"/>
      <c r="L603" s="21"/>
      <c r="M603" s="100" t="s">
        <v>1</v>
      </c>
      <c r="N603" s="101" t="s">
        <v>35</v>
      </c>
      <c r="O603" s="102">
        <v>0</v>
      </c>
      <c r="P603" s="102">
        <f>O603*H603</f>
        <v>0</v>
      </c>
      <c r="Q603" s="102">
        <v>0</v>
      </c>
      <c r="R603" s="102">
        <f>Q603*H603</f>
        <v>0</v>
      </c>
      <c r="S603" s="102">
        <v>0</v>
      </c>
      <c r="T603" s="103">
        <f>S603*H603</f>
        <v>0</v>
      </c>
      <c r="AR603" s="104" t="s">
        <v>107</v>
      </c>
      <c r="AT603" s="104" t="s">
        <v>103</v>
      </c>
      <c r="AU603" s="104" t="s">
        <v>80</v>
      </c>
      <c r="AY603" s="10" t="s">
        <v>100</v>
      </c>
      <c r="BE603" s="105">
        <f>IF(N603="základní",J603,0)</f>
        <v>43500</v>
      </c>
      <c r="BF603" s="105">
        <f>IF(N603="snížená",J603,0)</f>
        <v>0</v>
      </c>
      <c r="BG603" s="105">
        <f>IF(N603="zákl. přenesená",J603,0)</f>
        <v>0</v>
      </c>
      <c r="BH603" s="105">
        <f>IF(N603="sníž. přenesená",J603,0)</f>
        <v>0</v>
      </c>
      <c r="BI603" s="105">
        <f>IF(N603="nulová",J603,0)</f>
        <v>0</v>
      </c>
      <c r="BJ603" s="10" t="s">
        <v>78</v>
      </c>
      <c r="BK603" s="105">
        <f>ROUND(I603*H603,2)</f>
        <v>43500</v>
      </c>
      <c r="BL603" s="10" t="s">
        <v>107</v>
      </c>
      <c r="BM603" s="104" t="s">
        <v>1448</v>
      </c>
    </row>
    <row r="604" spans="2:65" s="1" customFormat="1" ht="19.5">
      <c r="B604" s="21"/>
      <c r="D604" s="106" t="s">
        <v>109</v>
      </c>
      <c r="F604" s="107" t="s">
        <v>1449</v>
      </c>
      <c r="L604" s="21"/>
      <c r="M604" s="108"/>
      <c r="T604" s="42"/>
      <c r="AT604" s="10" t="s">
        <v>109</v>
      </c>
      <c r="AU604" s="10" t="s">
        <v>80</v>
      </c>
    </row>
    <row r="605" spans="2:65" s="1" customFormat="1" ht="24.2" customHeight="1">
      <c r="B605" s="21"/>
      <c r="C605" s="93" t="s">
        <v>1450</v>
      </c>
      <c r="D605" s="93" t="s">
        <v>103</v>
      </c>
      <c r="E605" s="94" t="s">
        <v>1451</v>
      </c>
      <c r="F605" s="95" t="s">
        <v>1452</v>
      </c>
      <c r="G605" s="96" t="s">
        <v>269</v>
      </c>
      <c r="H605" s="97">
        <v>3</v>
      </c>
      <c r="I605" s="98">
        <v>13800</v>
      </c>
      <c r="J605" s="98">
        <f>ROUND(I605*H605,2)</f>
        <v>41400</v>
      </c>
      <c r="K605" s="99"/>
      <c r="L605" s="21"/>
      <c r="M605" s="100" t="s">
        <v>1</v>
      </c>
      <c r="N605" s="101" t="s">
        <v>35</v>
      </c>
      <c r="O605" s="102">
        <v>0</v>
      </c>
      <c r="P605" s="102">
        <f>O605*H605</f>
        <v>0</v>
      </c>
      <c r="Q605" s="102">
        <v>0</v>
      </c>
      <c r="R605" s="102">
        <f>Q605*H605</f>
        <v>0</v>
      </c>
      <c r="S605" s="102">
        <v>0</v>
      </c>
      <c r="T605" s="103">
        <f>S605*H605</f>
        <v>0</v>
      </c>
      <c r="AR605" s="104" t="s">
        <v>107</v>
      </c>
      <c r="AT605" s="104" t="s">
        <v>103</v>
      </c>
      <c r="AU605" s="104" t="s">
        <v>80</v>
      </c>
      <c r="AY605" s="10" t="s">
        <v>100</v>
      </c>
      <c r="BE605" s="105">
        <f>IF(N605="základní",J605,0)</f>
        <v>41400</v>
      </c>
      <c r="BF605" s="105">
        <f>IF(N605="snížená",J605,0)</f>
        <v>0</v>
      </c>
      <c r="BG605" s="105">
        <f>IF(N605="zákl. přenesená",J605,0)</f>
        <v>0</v>
      </c>
      <c r="BH605" s="105">
        <f>IF(N605="sníž. přenesená",J605,0)</f>
        <v>0</v>
      </c>
      <c r="BI605" s="105">
        <f>IF(N605="nulová",J605,0)</f>
        <v>0</v>
      </c>
      <c r="BJ605" s="10" t="s">
        <v>78</v>
      </c>
      <c r="BK605" s="105">
        <f>ROUND(I605*H605,2)</f>
        <v>41400</v>
      </c>
      <c r="BL605" s="10" t="s">
        <v>107</v>
      </c>
      <c r="BM605" s="104" t="s">
        <v>1453</v>
      </c>
    </row>
    <row r="606" spans="2:65" s="1" customFormat="1" ht="19.5">
      <c r="B606" s="21"/>
      <c r="D606" s="106" t="s">
        <v>109</v>
      </c>
      <c r="F606" s="107" t="s">
        <v>1454</v>
      </c>
      <c r="L606" s="21"/>
      <c r="M606" s="108"/>
      <c r="T606" s="42"/>
      <c r="AT606" s="10" t="s">
        <v>109</v>
      </c>
      <c r="AU606" s="10" t="s">
        <v>80</v>
      </c>
    </row>
    <row r="607" spans="2:65" s="1" customFormat="1" ht="33" customHeight="1">
      <c r="B607" s="21"/>
      <c r="C607" s="93" t="s">
        <v>1455</v>
      </c>
      <c r="D607" s="93" t="s">
        <v>103</v>
      </c>
      <c r="E607" s="94" t="s">
        <v>1456</v>
      </c>
      <c r="F607" s="95" t="s">
        <v>1457</v>
      </c>
      <c r="G607" s="96" t="s">
        <v>269</v>
      </c>
      <c r="H607" s="97">
        <v>3</v>
      </c>
      <c r="I607" s="98">
        <v>14900</v>
      </c>
      <c r="J607" s="98">
        <f>ROUND(I607*H607,2)</f>
        <v>44700</v>
      </c>
      <c r="K607" s="99"/>
      <c r="L607" s="21"/>
      <c r="M607" s="100" t="s">
        <v>1</v>
      </c>
      <c r="N607" s="101" t="s">
        <v>35</v>
      </c>
      <c r="O607" s="102">
        <v>0</v>
      </c>
      <c r="P607" s="102">
        <f>O607*H607</f>
        <v>0</v>
      </c>
      <c r="Q607" s="102">
        <v>0</v>
      </c>
      <c r="R607" s="102">
        <f>Q607*H607</f>
        <v>0</v>
      </c>
      <c r="S607" s="102">
        <v>0</v>
      </c>
      <c r="T607" s="103">
        <f>S607*H607</f>
        <v>0</v>
      </c>
      <c r="AR607" s="104" t="s">
        <v>107</v>
      </c>
      <c r="AT607" s="104" t="s">
        <v>103</v>
      </c>
      <c r="AU607" s="104" t="s">
        <v>80</v>
      </c>
      <c r="AY607" s="10" t="s">
        <v>100</v>
      </c>
      <c r="BE607" s="105">
        <f>IF(N607="základní",J607,0)</f>
        <v>44700</v>
      </c>
      <c r="BF607" s="105">
        <f>IF(N607="snížená",J607,0)</f>
        <v>0</v>
      </c>
      <c r="BG607" s="105">
        <f>IF(N607="zákl. přenesená",J607,0)</f>
        <v>0</v>
      </c>
      <c r="BH607" s="105">
        <f>IF(N607="sníž. přenesená",J607,0)</f>
        <v>0</v>
      </c>
      <c r="BI607" s="105">
        <f>IF(N607="nulová",J607,0)</f>
        <v>0</v>
      </c>
      <c r="BJ607" s="10" t="s">
        <v>78</v>
      </c>
      <c r="BK607" s="105">
        <f>ROUND(I607*H607,2)</f>
        <v>44700</v>
      </c>
      <c r="BL607" s="10" t="s">
        <v>107</v>
      </c>
      <c r="BM607" s="104" t="s">
        <v>1458</v>
      </c>
    </row>
    <row r="608" spans="2:65" s="1" customFormat="1" ht="19.5">
      <c r="B608" s="21"/>
      <c r="D608" s="106" t="s">
        <v>109</v>
      </c>
      <c r="F608" s="107" t="s">
        <v>1459</v>
      </c>
      <c r="L608" s="21"/>
      <c r="M608" s="108"/>
      <c r="T608" s="42"/>
      <c r="AT608" s="10" t="s">
        <v>109</v>
      </c>
      <c r="AU608" s="10" t="s">
        <v>80</v>
      </c>
    </row>
    <row r="609" spans="2:65" s="1" customFormat="1" ht="24.2" customHeight="1">
      <c r="B609" s="21"/>
      <c r="C609" s="93" t="s">
        <v>1460</v>
      </c>
      <c r="D609" s="93" t="s">
        <v>103</v>
      </c>
      <c r="E609" s="94" t="s">
        <v>1461</v>
      </c>
      <c r="F609" s="95" t="s">
        <v>1462</v>
      </c>
      <c r="G609" s="96" t="s">
        <v>269</v>
      </c>
      <c r="H609" s="97">
        <v>10</v>
      </c>
      <c r="I609" s="98">
        <v>14200</v>
      </c>
      <c r="J609" s="98">
        <f>ROUND(I609*H609,2)</f>
        <v>142000</v>
      </c>
      <c r="K609" s="99"/>
      <c r="L609" s="21"/>
      <c r="M609" s="100" t="s">
        <v>1</v>
      </c>
      <c r="N609" s="101" t="s">
        <v>35</v>
      </c>
      <c r="O609" s="102">
        <v>0</v>
      </c>
      <c r="P609" s="102">
        <f>O609*H609</f>
        <v>0</v>
      </c>
      <c r="Q609" s="102">
        <v>0</v>
      </c>
      <c r="R609" s="102">
        <f>Q609*H609</f>
        <v>0</v>
      </c>
      <c r="S609" s="102">
        <v>0</v>
      </c>
      <c r="T609" s="103">
        <f>S609*H609</f>
        <v>0</v>
      </c>
      <c r="AR609" s="104" t="s">
        <v>107</v>
      </c>
      <c r="AT609" s="104" t="s">
        <v>103</v>
      </c>
      <c r="AU609" s="104" t="s">
        <v>80</v>
      </c>
      <c r="AY609" s="10" t="s">
        <v>100</v>
      </c>
      <c r="BE609" s="105">
        <f>IF(N609="základní",J609,0)</f>
        <v>142000</v>
      </c>
      <c r="BF609" s="105">
        <f>IF(N609="snížená",J609,0)</f>
        <v>0</v>
      </c>
      <c r="BG609" s="105">
        <f>IF(N609="zákl. přenesená",J609,0)</f>
        <v>0</v>
      </c>
      <c r="BH609" s="105">
        <f>IF(N609="sníž. přenesená",J609,0)</f>
        <v>0</v>
      </c>
      <c r="BI609" s="105">
        <f>IF(N609="nulová",J609,0)</f>
        <v>0</v>
      </c>
      <c r="BJ609" s="10" t="s">
        <v>78</v>
      </c>
      <c r="BK609" s="105">
        <f>ROUND(I609*H609,2)</f>
        <v>142000</v>
      </c>
      <c r="BL609" s="10" t="s">
        <v>107</v>
      </c>
      <c r="BM609" s="104" t="s">
        <v>1463</v>
      </c>
    </row>
    <row r="610" spans="2:65" s="1" customFormat="1" ht="19.5">
      <c r="B610" s="21"/>
      <c r="D610" s="106" t="s">
        <v>109</v>
      </c>
      <c r="F610" s="107" t="s">
        <v>1464</v>
      </c>
      <c r="L610" s="21"/>
      <c r="M610" s="108"/>
      <c r="T610" s="42"/>
      <c r="AT610" s="10" t="s">
        <v>109</v>
      </c>
      <c r="AU610" s="10" t="s">
        <v>80</v>
      </c>
    </row>
    <row r="611" spans="2:65" s="1" customFormat="1" ht="24.2" customHeight="1">
      <c r="B611" s="21"/>
      <c r="C611" s="93" t="s">
        <v>1465</v>
      </c>
      <c r="D611" s="93" t="s">
        <v>103</v>
      </c>
      <c r="E611" s="94" t="s">
        <v>1466</v>
      </c>
      <c r="F611" s="95" t="s">
        <v>1467</v>
      </c>
      <c r="G611" s="96" t="s">
        <v>269</v>
      </c>
      <c r="H611" s="97">
        <v>3</v>
      </c>
      <c r="I611" s="98">
        <v>5910</v>
      </c>
      <c r="J611" s="98">
        <f>ROUND(I611*H611,2)</f>
        <v>17730</v>
      </c>
      <c r="K611" s="99"/>
      <c r="L611" s="21"/>
      <c r="M611" s="100" t="s">
        <v>1</v>
      </c>
      <c r="N611" s="101" t="s">
        <v>35</v>
      </c>
      <c r="O611" s="102">
        <v>0</v>
      </c>
      <c r="P611" s="102">
        <f>O611*H611</f>
        <v>0</v>
      </c>
      <c r="Q611" s="102">
        <v>0</v>
      </c>
      <c r="R611" s="102">
        <f>Q611*H611</f>
        <v>0</v>
      </c>
      <c r="S611" s="102">
        <v>0</v>
      </c>
      <c r="T611" s="103">
        <f>S611*H611</f>
        <v>0</v>
      </c>
      <c r="AR611" s="104" t="s">
        <v>107</v>
      </c>
      <c r="AT611" s="104" t="s">
        <v>103</v>
      </c>
      <c r="AU611" s="104" t="s">
        <v>80</v>
      </c>
      <c r="AY611" s="10" t="s">
        <v>100</v>
      </c>
      <c r="BE611" s="105">
        <f>IF(N611="základní",J611,0)</f>
        <v>17730</v>
      </c>
      <c r="BF611" s="105">
        <f>IF(N611="snížená",J611,0)</f>
        <v>0</v>
      </c>
      <c r="BG611" s="105">
        <f>IF(N611="zákl. přenesená",J611,0)</f>
        <v>0</v>
      </c>
      <c r="BH611" s="105">
        <f>IF(N611="sníž. přenesená",J611,0)</f>
        <v>0</v>
      </c>
      <c r="BI611" s="105">
        <f>IF(N611="nulová",J611,0)</f>
        <v>0</v>
      </c>
      <c r="BJ611" s="10" t="s">
        <v>78</v>
      </c>
      <c r="BK611" s="105">
        <f>ROUND(I611*H611,2)</f>
        <v>17730</v>
      </c>
      <c r="BL611" s="10" t="s">
        <v>107</v>
      </c>
      <c r="BM611" s="104" t="s">
        <v>1468</v>
      </c>
    </row>
    <row r="612" spans="2:65" s="1" customFormat="1">
      <c r="B612" s="21"/>
      <c r="D612" s="106" t="s">
        <v>109</v>
      </c>
      <c r="F612" s="107" t="s">
        <v>1467</v>
      </c>
      <c r="L612" s="21"/>
      <c r="M612" s="108"/>
      <c r="T612" s="42"/>
      <c r="AT612" s="10" t="s">
        <v>109</v>
      </c>
      <c r="AU612" s="10" t="s">
        <v>80</v>
      </c>
    </row>
    <row r="613" spans="2:65" s="1" customFormat="1" ht="24.2" customHeight="1">
      <c r="B613" s="21"/>
      <c r="C613" s="93" t="s">
        <v>1469</v>
      </c>
      <c r="D613" s="93" t="s">
        <v>103</v>
      </c>
      <c r="E613" s="94" t="s">
        <v>1470</v>
      </c>
      <c r="F613" s="95" t="s">
        <v>1471</v>
      </c>
      <c r="G613" s="96" t="s">
        <v>269</v>
      </c>
      <c r="H613" s="97">
        <v>3</v>
      </c>
      <c r="I613" s="98">
        <v>7220</v>
      </c>
      <c r="J613" s="98">
        <f>ROUND(I613*H613,2)</f>
        <v>21660</v>
      </c>
      <c r="K613" s="99"/>
      <c r="L613" s="21"/>
      <c r="M613" s="100" t="s">
        <v>1</v>
      </c>
      <c r="N613" s="101" t="s">
        <v>35</v>
      </c>
      <c r="O613" s="102">
        <v>0</v>
      </c>
      <c r="P613" s="102">
        <f>O613*H613</f>
        <v>0</v>
      </c>
      <c r="Q613" s="102">
        <v>0</v>
      </c>
      <c r="R613" s="102">
        <f>Q613*H613</f>
        <v>0</v>
      </c>
      <c r="S613" s="102">
        <v>0</v>
      </c>
      <c r="T613" s="103">
        <f>S613*H613</f>
        <v>0</v>
      </c>
      <c r="AR613" s="104" t="s">
        <v>107</v>
      </c>
      <c r="AT613" s="104" t="s">
        <v>103</v>
      </c>
      <c r="AU613" s="104" t="s">
        <v>80</v>
      </c>
      <c r="AY613" s="10" t="s">
        <v>100</v>
      </c>
      <c r="BE613" s="105">
        <f>IF(N613="základní",J613,0)</f>
        <v>21660</v>
      </c>
      <c r="BF613" s="105">
        <f>IF(N613="snížená",J613,0)</f>
        <v>0</v>
      </c>
      <c r="BG613" s="105">
        <f>IF(N613="zákl. přenesená",J613,0)</f>
        <v>0</v>
      </c>
      <c r="BH613" s="105">
        <f>IF(N613="sníž. přenesená",J613,0)</f>
        <v>0</v>
      </c>
      <c r="BI613" s="105">
        <f>IF(N613="nulová",J613,0)</f>
        <v>0</v>
      </c>
      <c r="BJ613" s="10" t="s">
        <v>78</v>
      </c>
      <c r="BK613" s="105">
        <f>ROUND(I613*H613,2)</f>
        <v>21660</v>
      </c>
      <c r="BL613" s="10" t="s">
        <v>107</v>
      </c>
      <c r="BM613" s="104" t="s">
        <v>1472</v>
      </c>
    </row>
    <row r="614" spans="2:65" s="1" customFormat="1">
      <c r="B614" s="21"/>
      <c r="D614" s="106" t="s">
        <v>109</v>
      </c>
      <c r="F614" s="107" t="s">
        <v>1471</v>
      </c>
      <c r="L614" s="21"/>
      <c r="M614" s="108"/>
      <c r="T614" s="42"/>
      <c r="AT614" s="10" t="s">
        <v>109</v>
      </c>
      <c r="AU614" s="10" t="s">
        <v>80</v>
      </c>
    </row>
    <row r="615" spans="2:65" s="1" customFormat="1" ht="24.2" customHeight="1">
      <c r="B615" s="21"/>
      <c r="C615" s="93" t="s">
        <v>1473</v>
      </c>
      <c r="D615" s="93" t="s">
        <v>103</v>
      </c>
      <c r="E615" s="94" t="s">
        <v>1474</v>
      </c>
      <c r="F615" s="95" t="s">
        <v>1475</v>
      </c>
      <c r="G615" s="96" t="s">
        <v>269</v>
      </c>
      <c r="H615" s="97">
        <v>3</v>
      </c>
      <c r="I615" s="98">
        <v>8590</v>
      </c>
      <c r="J615" s="98">
        <f>ROUND(I615*H615,2)</f>
        <v>25770</v>
      </c>
      <c r="K615" s="99"/>
      <c r="L615" s="21"/>
      <c r="M615" s="100" t="s">
        <v>1</v>
      </c>
      <c r="N615" s="101" t="s">
        <v>35</v>
      </c>
      <c r="O615" s="102">
        <v>0</v>
      </c>
      <c r="P615" s="102">
        <f>O615*H615</f>
        <v>0</v>
      </c>
      <c r="Q615" s="102">
        <v>0</v>
      </c>
      <c r="R615" s="102">
        <f>Q615*H615</f>
        <v>0</v>
      </c>
      <c r="S615" s="102">
        <v>0</v>
      </c>
      <c r="T615" s="103">
        <f>S615*H615</f>
        <v>0</v>
      </c>
      <c r="AR615" s="104" t="s">
        <v>107</v>
      </c>
      <c r="AT615" s="104" t="s">
        <v>103</v>
      </c>
      <c r="AU615" s="104" t="s">
        <v>80</v>
      </c>
      <c r="AY615" s="10" t="s">
        <v>100</v>
      </c>
      <c r="BE615" s="105">
        <f>IF(N615="základní",J615,0)</f>
        <v>25770</v>
      </c>
      <c r="BF615" s="105">
        <f>IF(N615="snížená",J615,0)</f>
        <v>0</v>
      </c>
      <c r="BG615" s="105">
        <f>IF(N615="zákl. přenesená",J615,0)</f>
        <v>0</v>
      </c>
      <c r="BH615" s="105">
        <f>IF(N615="sníž. přenesená",J615,0)</f>
        <v>0</v>
      </c>
      <c r="BI615" s="105">
        <f>IF(N615="nulová",J615,0)</f>
        <v>0</v>
      </c>
      <c r="BJ615" s="10" t="s">
        <v>78</v>
      </c>
      <c r="BK615" s="105">
        <f>ROUND(I615*H615,2)</f>
        <v>25770</v>
      </c>
      <c r="BL615" s="10" t="s">
        <v>107</v>
      </c>
      <c r="BM615" s="104" t="s">
        <v>1476</v>
      </c>
    </row>
    <row r="616" spans="2:65" s="1" customFormat="1">
      <c r="B616" s="21"/>
      <c r="D616" s="106" t="s">
        <v>109</v>
      </c>
      <c r="F616" s="107" t="s">
        <v>1475</v>
      </c>
      <c r="L616" s="21"/>
      <c r="M616" s="108"/>
      <c r="T616" s="42"/>
      <c r="AT616" s="10" t="s">
        <v>109</v>
      </c>
      <c r="AU616" s="10" t="s">
        <v>80</v>
      </c>
    </row>
    <row r="617" spans="2:65" s="1" customFormat="1" ht="24.2" customHeight="1">
      <c r="B617" s="21"/>
      <c r="C617" s="93" t="s">
        <v>1477</v>
      </c>
      <c r="D617" s="93" t="s">
        <v>103</v>
      </c>
      <c r="E617" s="94" t="s">
        <v>1478</v>
      </c>
      <c r="F617" s="95" t="s">
        <v>1479</v>
      </c>
      <c r="G617" s="96" t="s">
        <v>269</v>
      </c>
      <c r="H617" s="97">
        <v>3</v>
      </c>
      <c r="I617" s="98">
        <v>10700</v>
      </c>
      <c r="J617" s="98">
        <f>ROUND(I617*H617,2)</f>
        <v>32100</v>
      </c>
      <c r="K617" s="99"/>
      <c r="L617" s="21"/>
      <c r="M617" s="100" t="s">
        <v>1</v>
      </c>
      <c r="N617" s="101" t="s">
        <v>35</v>
      </c>
      <c r="O617" s="102">
        <v>0</v>
      </c>
      <c r="P617" s="102">
        <f>O617*H617</f>
        <v>0</v>
      </c>
      <c r="Q617" s="102">
        <v>0</v>
      </c>
      <c r="R617" s="102">
        <f>Q617*H617</f>
        <v>0</v>
      </c>
      <c r="S617" s="102">
        <v>0</v>
      </c>
      <c r="T617" s="103">
        <f>S617*H617</f>
        <v>0</v>
      </c>
      <c r="AR617" s="104" t="s">
        <v>107</v>
      </c>
      <c r="AT617" s="104" t="s">
        <v>103</v>
      </c>
      <c r="AU617" s="104" t="s">
        <v>80</v>
      </c>
      <c r="AY617" s="10" t="s">
        <v>100</v>
      </c>
      <c r="BE617" s="105">
        <f>IF(N617="základní",J617,0)</f>
        <v>32100</v>
      </c>
      <c r="BF617" s="105">
        <f>IF(N617="snížená",J617,0)</f>
        <v>0</v>
      </c>
      <c r="BG617" s="105">
        <f>IF(N617="zákl. přenesená",J617,0)</f>
        <v>0</v>
      </c>
      <c r="BH617" s="105">
        <f>IF(N617="sníž. přenesená",J617,0)</f>
        <v>0</v>
      </c>
      <c r="BI617" s="105">
        <f>IF(N617="nulová",J617,0)</f>
        <v>0</v>
      </c>
      <c r="BJ617" s="10" t="s">
        <v>78</v>
      </c>
      <c r="BK617" s="105">
        <f>ROUND(I617*H617,2)</f>
        <v>32100</v>
      </c>
      <c r="BL617" s="10" t="s">
        <v>107</v>
      </c>
      <c r="BM617" s="104" t="s">
        <v>1480</v>
      </c>
    </row>
    <row r="618" spans="2:65" s="1" customFormat="1">
      <c r="B618" s="21"/>
      <c r="D618" s="106" t="s">
        <v>109</v>
      </c>
      <c r="F618" s="107" t="s">
        <v>1479</v>
      </c>
      <c r="L618" s="21"/>
      <c r="M618" s="108"/>
      <c r="T618" s="42"/>
      <c r="AT618" s="10" t="s">
        <v>109</v>
      </c>
      <c r="AU618" s="10" t="s">
        <v>80</v>
      </c>
    </row>
    <row r="619" spans="2:65" s="1" customFormat="1" ht="24.2" customHeight="1">
      <c r="B619" s="21"/>
      <c r="C619" s="93" t="s">
        <v>1481</v>
      </c>
      <c r="D619" s="93" t="s">
        <v>103</v>
      </c>
      <c r="E619" s="94" t="s">
        <v>1482</v>
      </c>
      <c r="F619" s="95" t="s">
        <v>1483</v>
      </c>
      <c r="G619" s="96" t="s">
        <v>269</v>
      </c>
      <c r="H619" s="97">
        <v>3</v>
      </c>
      <c r="I619" s="98">
        <v>11800</v>
      </c>
      <c r="J619" s="98">
        <f>ROUND(I619*H619,2)</f>
        <v>35400</v>
      </c>
      <c r="K619" s="99"/>
      <c r="L619" s="21"/>
      <c r="M619" s="100" t="s">
        <v>1</v>
      </c>
      <c r="N619" s="101" t="s">
        <v>35</v>
      </c>
      <c r="O619" s="102">
        <v>0</v>
      </c>
      <c r="P619" s="102">
        <f>O619*H619</f>
        <v>0</v>
      </c>
      <c r="Q619" s="102">
        <v>0</v>
      </c>
      <c r="R619" s="102">
        <f>Q619*H619</f>
        <v>0</v>
      </c>
      <c r="S619" s="102">
        <v>0</v>
      </c>
      <c r="T619" s="103">
        <f>S619*H619</f>
        <v>0</v>
      </c>
      <c r="AR619" s="104" t="s">
        <v>107</v>
      </c>
      <c r="AT619" s="104" t="s">
        <v>103</v>
      </c>
      <c r="AU619" s="104" t="s">
        <v>80</v>
      </c>
      <c r="AY619" s="10" t="s">
        <v>100</v>
      </c>
      <c r="BE619" s="105">
        <f>IF(N619="základní",J619,0)</f>
        <v>35400</v>
      </c>
      <c r="BF619" s="105">
        <f>IF(N619="snížená",J619,0)</f>
        <v>0</v>
      </c>
      <c r="BG619" s="105">
        <f>IF(N619="zákl. přenesená",J619,0)</f>
        <v>0</v>
      </c>
      <c r="BH619" s="105">
        <f>IF(N619="sníž. přenesená",J619,0)</f>
        <v>0</v>
      </c>
      <c r="BI619" s="105">
        <f>IF(N619="nulová",J619,0)</f>
        <v>0</v>
      </c>
      <c r="BJ619" s="10" t="s">
        <v>78</v>
      </c>
      <c r="BK619" s="105">
        <f>ROUND(I619*H619,2)</f>
        <v>35400</v>
      </c>
      <c r="BL619" s="10" t="s">
        <v>107</v>
      </c>
      <c r="BM619" s="104" t="s">
        <v>1484</v>
      </c>
    </row>
    <row r="620" spans="2:65" s="1" customFormat="1" ht="19.5">
      <c r="B620" s="21"/>
      <c r="D620" s="106" t="s">
        <v>109</v>
      </c>
      <c r="F620" s="107" t="s">
        <v>1483</v>
      </c>
      <c r="L620" s="21"/>
      <c r="M620" s="108"/>
      <c r="T620" s="42"/>
      <c r="AT620" s="10" t="s">
        <v>109</v>
      </c>
      <c r="AU620" s="10" t="s">
        <v>80</v>
      </c>
    </row>
    <row r="621" spans="2:65" s="1" customFormat="1" ht="24.2" customHeight="1">
      <c r="B621" s="21"/>
      <c r="C621" s="93" t="s">
        <v>1485</v>
      </c>
      <c r="D621" s="93" t="s">
        <v>103</v>
      </c>
      <c r="E621" s="94" t="s">
        <v>1486</v>
      </c>
      <c r="F621" s="95" t="s">
        <v>1487</v>
      </c>
      <c r="G621" s="96" t="s">
        <v>269</v>
      </c>
      <c r="H621" s="97">
        <v>3</v>
      </c>
      <c r="I621" s="98">
        <v>11300</v>
      </c>
      <c r="J621" s="98">
        <f>ROUND(I621*H621,2)</f>
        <v>33900</v>
      </c>
      <c r="K621" s="99"/>
      <c r="L621" s="21"/>
      <c r="M621" s="100" t="s">
        <v>1</v>
      </c>
      <c r="N621" s="101" t="s">
        <v>35</v>
      </c>
      <c r="O621" s="102">
        <v>0</v>
      </c>
      <c r="P621" s="102">
        <f>O621*H621</f>
        <v>0</v>
      </c>
      <c r="Q621" s="102">
        <v>0</v>
      </c>
      <c r="R621" s="102">
        <f>Q621*H621</f>
        <v>0</v>
      </c>
      <c r="S621" s="102">
        <v>0</v>
      </c>
      <c r="T621" s="103">
        <f>S621*H621</f>
        <v>0</v>
      </c>
      <c r="AR621" s="104" t="s">
        <v>107</v>
      </c>
      <c r="AT621" s="104" t="s">
        <v>103</v>
      </c>
      <c r="AU621" s="104" t="s">
        <v>80</v>
      </c>
      <c r="AY621" s="10" t="s">
        <v>100</v>
      </c>
      <c r="BE621" s="105">
        <f>IF(N621="základní",J621,0)</f>
        <v>33900</v>
      </c>
      <c r="BF621" s="105">
        <f>IF(N621="snížená",J621,0)</f>
        <v>0</v>
      </c>
      <c r="BG621" s="105">
        <f>IF(N621="zákl. přenesená",J621,0)</f>
        <v>0</v>
      </c>
      <c r="BH621" s="105">
        <f>IF(N621="sníž. přenesená",J621,0)</f>
        <v>0</v>
      </c>
      <c r="BI621" s="105">
        <f>IF(N621="nulová",J621,0)</f>
        <v>0</v>
      </c>
      <c r="BJ621" s="10" t="s">
        <v>78</v>
      </c>
      <c r="BK621" s="105">
        <f>ROUND(I621*H621,2)</f>
        <v>33900</v>
      </c>
      <c r="BL621" s="10" t="s">
        <v>107</v>
      </c>
      <c r="BM621" s="104" t="s">
        <v>1488</v>
      </c>
    </row>
    <row r="622" spans="2:65" s="1" customFormat="1">
      <c r="B622" s="21"/>
      <c r="D622" s="106" t="s">
        <v>109</v>
      </c>
      <c r="F622" s="107" t="s">
        <v>1487</v>
      </c>
      <c r="L622" s="21"/>
      <c r="M622" s="108"/>
      <c r="T622" s="42"/>
      <c r="AT622" s="10" t="s">
        <v>109</v>
      </c>
      <c r="AU622" s="10" t="s">
        <v>80</v>
      </c>
    </row>
    <row r="623" spans="2:65" s="1" customFormat="1" ht="24.2" customHeight="1">
      <c r="B623" s="21"/>
      <c r="C623" s="93" t="s">
        <v>1489</v>
      </c>
      <c r="D623" s="93" t="s">
        <v>103</v>
      </c>
      <c r="E623" s="94" t="s">
        <v>1490</v>
      </c>
      <c r="F623" s="95" t="s">
        <v>1491</v>
      </c>
      <c r="G623" s="96" t="s">
        <v>269</v>
      </c>
      <c r="H623" s="97">
        <v>3</v>
      </c>
      <c r="I623" s="98">
        <v>13000</v>
      </c>
      <c r="J623" s="98">
        <f>ROUND(I623*H623,2)</f>
        <v>39000</v>
      </c>
      <c r="K623" s="99"/>
      <c r="L623" s="21"/>
      <c r="M623" s="100" t="s">
        <v>1</v>
      </c>
      <c r="N623" s="101" t="s">
        <v>35</v>
      </c>
      <c r="O623" s="102">
        <v>0</v>
      </c>
      <c r="P623" s="102">
        <f>O623*H623</f>
        <v>0</v>
      </c>
      <c r="Q623" s="102">
        <v>0</v>
      </c>
      <c r="R623" s="102">
        <f>Q623*H623</f>
        <v>0</v>
      </c>
      <c r="S623" s="102">
        <v>0</v>
      </c>
      <c r="T623" s="103">
        <f>S623*H623</f>
        <v>0</v>
      </c>
      <c r="AR623" s="104" t="s">
        <v>107</v>
      </c>
      <c r="AT623" s="104" t="s">
        <v>103</v>
      </c>
      <c r="AU623" s="104" t="s">
        <v>80</v>
      </c>
      <c r="AY623" s="10" t="s">
        <v>100</v>
      </c>
      <c r="BE623" s="105">
        <f>IF(N623="základní",J623,0)</f>
        <v>39000</v>
      </c>
      <c r="BF623" s="105">
        <f>IF(N623="snížená",J623,0)</f>
        <v>0</v>
      </c>
      <c r="BG623" s="105">
        <f>IF(N623="zákl. přenesená",J623,0)</f>
        <v>0</v>
      </c>
      <c r="BH623" s="105">
        <f>IF(N623="sníž. přenesená",J623,0)</f>
        <v>0</v>
      </c>
      <c r="BI623" s="105">
        <f>IF(N623="nulová",J623,0)</f>
        <v>0</v>
      </c>
      <c r="BJ623" s="10" t="s">
        <v>78</v>
      </c>
      <c r="BK623" s="105">
        <f>ROUND(I623*H623,2)</f>
        <v>39000</v>
      </c>
      <c r="BL623" s="10" t="s">
        <v>107</v>
      </c>
      <c r="BM623" s="104" t="s">
        <v>1492</v>
      </c>
    </row>
    <row r="624" spans="2:65" s="1" customFormat="1" ht="19.5">
      <c r="B624" s="21"/>
      <c r="D624" s="106" t="s">
        <v>109</v>
      </c>
      <c r="F624" s="107" t="s">
        <v>1491</v>
      </c>
      <c r="L624" s="21"/>
      <c r="M624" s="108"/>
      <c r="T624" s="42"/>
      <c r="AT624" s="10" t="s">
        <v>109</v>
      </c>
      <c r="AU624" s="10" t="s">
        <v>80</v>
      </c>
    </row>
    <row r="625" spans="2:65" s="1" customFormat="1" ht="24.2" customHeight="1">
      <c r="B625" s="21"/>
      <c r="C625" s="93" t="s">
        <v>1493</v>
      </c>
      <c r="D625" s="93" t="s">
        <v>103</v>
      </c>
      <c r="E625" s="94" t="s">
        <v>1494</v>
      </c>
      <c r="F625" s="95" t="s">
        <v>1495</v>
      </c>
      <c r="G625" s="96" t="s">
        <v>269</v>
      </c>
      <c r="H625" s="97">
        <v>3</v>
      </c>
      <c r="I625" s="98">
        <v>12700</v>
      </c>
      <c r="J625" s="98">
        <f>ROUND(I625*H625,2)</f>
        <v>38100</v>
      </c>
      <c r="K625" s="99"/>
      <c r="L625" s="21"/>
      <c r="M625" s="100" t="s">
        <v>1</v>
      </c>
      <c r="N625" s="101" t="s">
        <v>35</v>
      </c>
      <c r="O625" s="102">
        <v>0</v>
      </c>
      <c r="P625" s="102">
        <f>O625*H625</f>
        <v>0</v>
      </c>
      <c r="Q625" s="102">
        <v>0</v>
      </c>
      <c r="R625" s="102">
        <f>Q625*H625</f>
        <v>0</v>
      </c>
      <c r="S625" s="102">
        <v>0</v>
      </c>
      <c r="T625" s="103">
        <f>S625*H625</f>
        <v>0</v>
      </c>
      <c r="AR625" s="104" t="s">
        <v>107</v>
      </c>
      <c r="AT625" s="104" t="s">
        <v>103</v>
      </c>
      <c r="AU625" s="104" t="s">
        <v>80</v>
      </c>
      <c r="AY625" s="10" t="s">
        <v>100</v>
      </c>
      <c r="BE625" s="105">
        <f>IF(N625="základní",J625,0)</f>
        <v>38100</v>
      </c>
      <c r="BF625" s="105">
        <f>IF(N625="snížená",J625,0)</f>
        <v>0</v>
      </c>
      <c r="BG625" s="105">
        <f>IF(N625="zákl. přenesená",J625,0)</f>
        <v>0</v>
      </c>
      <c r="BH625" s="105">
        <f>IF(N625="sníž. přenesená",J625,0)</f>
        <v>0</v>
      </c>
      <c r="BI625" s="105">
        <f>IF(N625="nulová",J625,0)</f>
        <v>0</v>
      </c>
      <c r="BJ625" s="10" t="s">
        <v>78</v>
      </c>
      <c r="BK625" s="105">
        <f>ROUND(I625*H625,2)</f>
        <v>38100</v>
      </c>
      <c r="BL625" s="10" t="s">
        <v>107</v>
      </c>
      <c r="BM625" s="104" t="s">
        <v>1496</v>
      </c>
    </row>
    <row r="626" spans="2:65" s="1" customFormat="1">
      <c r="B626" s="21"/>
      <c r="D626" s="106" t="s">
        <v>109</v>
      </c>
      <c r="F626" s="107" t="s">
        <v>1495</v>
      </c>
      <c r="L626" s="21"/>
      <c r="M626" s="108"/>
      <c r="T626" s="42"/>
      <c r="AT626" s="10" t="s">
        <v>109</v>
      </c>
      <c r="AU626" s="10" t="s">
        <v>80</v>
      </c>
    </row>
    <row r="627" spans="2:65" s="1" customFormat="1" ht="24.2" customHeight="1">
      <c r="B627" s="21"/>
      <c r="C627" s="93" t="s">
        <v>1497</v>
      </c>
      <c r="D627" s="93" t="s">
        <v>103</v>
      </c>
      <c r="E627" s="94" t="s">
        <v>1498</v>
      </c>
      <c r="F627" s="95" t="s">
        <v>1499</v>
      </c>
      <c r="G627" s="96" t="s">
        <v>269</v>
      </c>
      <c r="H627" s="97">
        <v>3</v>
      </c>
      <c r="I627" s="98">
        <v>14500</v>
      </c>
      <c r="J627" s="98">
        <f>ROUND(I627*H627,2)</f>
        <v>43500</v>
      </c>
      <c r="K627" s="99"/>
      <c r="L627" s="21"/>
      <c r="M627" s="100" t="s">
        <v>1</v>
      </c>
      <c r="N627" s="101" t="s">
        <v>35</v>
      </c>
      <c r="O627" s="102">
        <v>0</v>
      </c>
      <c r="P627" s="102">
        <f>O627*H627</f>
        <v>0</v>
      </c>
      <c r="Q627" s="102">
        <v>0</v>
      </c>
      <c r="R627" s="102">
        <f>Q627*H627</f>
        <v>0</v>
      </c>
      <c r="S627" s="102">
        <v>0</v>
      </c>
      <c r="T627" s="103">
        <f>S627*H627</f>
        <v>0</v>
      </c>
      <c r="AR627" s="104" t="s">
        <v>107</v>
      </c>
      <c r="AT627" s="104" t="s">
        <v>103</v>
      </c>
      <c r="AU627" s="104" t="s">
        <v>80</v>
      </c>
      <c r="AY627" s="10" t="s">
        <v>100</v>
      </c>
      <c r="BE627" s="105">
        <f>IF(N627="základní",J627,0)</f>
        <v>43500</v>
      </c>
      <c r="BF627" s="105">
        <f>IF(N627="snížená",J627,0)</f>
        <v>0</v>
      </c>
      <c r="BG627" s="105">
        <f>IF(N627="zákl. přenesená",J627,0)</f>
        <v>0</v>
      </c>
      <c r="BH627" s="105">
        <f>IF(N627="sníž. přenesená",J627,0)</f>
        <v>0</v>
      </c>
      <c r="BI627" s="105">
        <f>IF(N627="nulová",J627,0)</f>
        <v>0</v>
      </c>
      <c r="BJ627" s="10" t="s">
        <v>78</v>
      </c>
      <c r="BK627" s="105">
        <f>ROUND(I627*H627,2)</f>
        <v>43500</v>
      </c>
      <c r="BL627" s="10" t="s">
        <v>107</v>
      </c>
      <c r="BM627" s="104" t="s">
        <v>1500</v>
      </c>
    </row>
    <row r="628" spans="2:65" s="1" customFormat="1" ht="19.5">
      <c r="B628" s="21"/>
      <c r="D628" s="106" t="s">
        <v>109</v>
      </c>
      <c r="F628" s="107" t="s">
        <v>1499</v>
      </c>
      <c r="L628" s="21"/>
      <c r="M628" s="108"/>
      <c r="T628" s="42"/>
      <c r="AT628" s="10" t="s">
        <v>109</v>
      </c>
      <c r="AU628" s="10" t="s">
        <v>80</v>
      </c>
    </row>
    <row r="629" spans="2:65" s="1" customFormat="1" ht="24.2" customHeight="1">
      <c r="B629" s="21"/>
      <c r="C629" s="93" t="s">
        <v>1501</v>
      </c>
      <c r="D629" s="93" t="s">
        <v>103</v>
      </c>
      <c r="E629" s="94" t="s">
        <v>1502</v>
      </c>
      <c r="F629" s="95" t="s">
        <v>1503</v>
      </c>
      <c r="G629" s="96" t="s">
        <v>269</v>
      </c>
      <c r="H629" s="97">
        <v>3</v>
      </c>
      <c r="I629" s="98">
        <v>3520</v>
      </c>
      <c r="J629" s="98">
        <f>ROUND(I629*H629,2)</f>
        <v>10560</v>
      </c>
      <c r="K629" s="99"/>
      <c r="L629" s="21"/>
      <c r="M629" s="100" t="s">
        <v>1</v>
      </c>
      <c r="N629" s="101" t="s">
        <v>35</v>
      </c>
      <c r="O629" s="102">
        <v>0</v>
      </c>
      <c r="P629" s="102">
        <f>O629*H629</f>
        <v>0</v>
      </c>
      <c r="Q629" s="102">
        <v>0</v>
      </c>
      <c r="R629" s="102">
        <f>Q629*H629</f>
        <v>0</v>
      </c>
      <c r="S629" s="102">
        <v>0</v>
      </c>
      <c r="T629" s="103">
        <f>S629*H629</f>
        <v>0</v>
      </c>
      <c r="AR629" s="104" t="s">
        <v>107</v>
      </c>
      <c r="AT629" s="104" t="s">
        <v>103</v>
      </c>
      <c r="AU629" s="104" t="s">
        <v>80</v>
      </c>
      <c r="AY629" s="10" t="s">
        <v>100</v>
      </c>
      <c r="BE629" s="105">
        <f>IF(N629="základní",J629,0)</f>
        <v>10560</v>
      </c>
      <c r="BF629" s="105">
        <f>IF(N629="snížená",J629,0)</f>
        <v>0</v>
      </c>
      <c r="BG629" s="105">
        <f>IF(N629="zákl. přenesená",J629,0)</f>
        <v>0</v>
      </c>
      <c r="BH629" s="105">
        <f>IF(N629="sníž. přenesená",J629,0)</f>
        <v>0</v>
      </c>
      <c r="BI629" s="105">
        <f>IF(N629="nulová",J629,0)</f>
        <v>0</v>
      </c>
      <c r="BJ629" s="10" t="s">
        <v>78</v>
      </c>
      <c r="BK629" s="105">
        <f>ROUND(I629*H629,2)</f>
        <v>10560</v>
      </c>
      <c r="BL629" s="10" t="s">
        <v>107</v>
      </c>
      <c r="BM629" s="104" t="s">
        <v>1504</v>
      </c>
    </row>
    <row r="630" spans="2:65" s="1" customFormat="1" ht="19.5">
      <c r="B630" s="21"/>
      <c r="D630" s="106" t="s">
        <v>109</v>
      </c>
      <c r="F630" s="107" t="s">
        <v>1505</v>
      </c>
      <c r="L630" s="21"/>
      <c r="M630" s="108"/>
      <c r="T630" s="42"/>
      <c r="AT630" s="10" t="s">
        <v>109</v>
      </c>
      <c r="AU630" s="10" t="s">
        <v>80</v>
      </c>
    </row>
    <row r="631" spans="2:65" s="1" customFormat="1" ht="24.2" customHeight="1">
      <c r="B631" s="21"/>
      <c r="C631" s="93" t="s">
        <v>1506</v>
      </c>
      <c r="D631" s="93" t="s">
        <v>103</v>
      </c>
      <c r="E631" s="94" t="s">
        <v>1507</v>
      </c>
      <c r="F631" s="95" t="s">
        <v>1508</v>
      </c>
      <c r="G631" s="96" t="s">
        <v>269</v>
      </c>
      <c r="H631" s="97">
        <v>3</v>
      </c>
      <c r="I631" s="98">
        <v>4180</v>
      </c>
      <c r="J631" s="98">
        <f>ROUND(I631*H631,2)</f>
        <v>12540</v>
      </c>
      <c r="K631" s="99"/>
      <c r="L631" s="21"/>
      <c r="M631" s="100" t="s">
        <v>1</v>
      </c>
      <c r="N631" s="101" t="s">
        <v>35</v>
      </c>
      <c r="O631" s="102">
        <v>0</v>
      </c>
      <c r="P631" s="102">
        <f>O631*H631</f>
        <v>0</v>
      </c>
      <c r="Q631" s="102">
        <v>0</v>
      </c>
      <c r="R631" s="102">
        <f>Q631*H631</f>
        <v>0</v>
      </c>
      <c r="S631" s="102">
        <v>0</v>
      </c>
      <c r="T631" s="103">
        <f>S631*H631</f>
        <v>0</v>
      </c>
      <c r="AR631" s="104" t="s">
        <v>107</v>
      </c>
      <c r="AT631" s="104" t="s">
        <v>103</v>
      </c>
      <c r="AU631" s="104" t="s">
        <v>80</v>
      </c>
      <c r="AY631" s="10" t="s">
        <v>100</v>
      </c>
      <c r="BE631" s="105">
        <f>IF(N631="základní",J631,0)</f>
        <v>12540</v>
      </c>
      <c r="BF631" s="105">
        <f>IF(N631="snížená",J631,0)</f>
        <v>0</v>
      </c>
      <c r="BG631" s="105">
        <f>IF(N631="zákl. přenesená",J631,0)</f>
        <v>0</v>
      </c>
      <c r="BH631" s="105">
        <f>IF(N631="sníž. přenesená",J631,0)</f>
        <v>0</v>
      </c>
      <c r="BI631" s="105">
        <f>IF(N631="nulová",J631,0)</f>
        <v>0</v>
      </c>
      <c r="BJ631" s="10" t="s">
        <v>78</v>
      </c>
      <c r="BK631" s="105">
        <f>ROUND(I631*H631,2)</f>
        <v>12540</v>
      </c>
      <c r="BL631" s="10" t="s">
        <v>107</v>
      </c>
      <c r="BM631" s="104" t="s">
        <v>1509</v>
      </c>
    </row>
    <row r="632" spans="2:65" s="1" customFormat="1" ht="19.5">
      <c r="B632" s="21"/>
      <c r="D632" s="106" t="s">
        <v>109</v>
      </c>
      <c r="F632" s="107" t="s">
        <v>1510</v>
      </c>
      <c r="L632" s="21"/>
      <c r="M632" s="108"/>
      <c r="T632" s="42"/>
      <c r="AT632" s="10" t="s">
        <v>109</v>
      </c>
      <c r="AU632" s="10" t="s">
        <v>80</v>
      </c>
    </row>
    <row r="633" spans="2:65" s="1" customFormat="1" ht="24.2" customHeight="1">
      <c r="B633" s="21"/>
      <c r="C633" s="93" t="s">
        <v>1511</v>
      </c>
      <c r="D633" s="93" t="s">
        <v>103</v>
      </c>
      <c r="E633" s="94" t="s">
        <v>1512</v>
      </c>
      <c r="F633" s="95" t="s">
        <v>1513</v>
      </c>
      <c r="G633" s="96" t="s">
        <v>269</v>
      </c>
      <c r="H633" s="97">
        <v>3</v>
      </c>
      <c r="I633" s="98">
        <v>4920</v>
      </c>
      <c r="J633" s="98">
        <f>ROUND(I633*H633,2)</f>
        <v>14760</v>
      </c>
      <c r="K633" s="99"/>
      <c r="L633" s="21"/>
      <c r="M633" s="100" t="s">
        <v>1</v>
      </c>
      <c r="N633" s="101" t="s">
        <v>35</v>
      </c>
      <c r="O633" s="102">
        <v>0</v>
      </c>
      <c r="P633" s="102">
        <f>O633*H633</f>
        <v>0</v>
      </c>
      <c r="Q633" s="102">
        <v>0</v>
      </c>
      <c r="R633" s="102">
        <f>Q633*H633</f>
        <v>0</v>
      </c>
      <c r="S633" s="102">
        <v>0</v>
      </c>
      <c r="T633" s="103">
        <f>S633*H633</f>
        <v>0</v>
      </c>
      <c r="AR633" s="104" t="s">
        <v>107</v>
      </c>
      <c r="AT633" s="104" t="s">
        <v>103</v>
      </c>
      <c r="AU633" s="104" t="s">
        <v>80</v>
      </c>
      <c r="AY633" s="10" t="s">
        <v>100</v>
      </c>
      <c r="BE633" s="105">
        <f>IF(N633="základní",J633,0)</f>
        <v>14760</v>
      </c>
      <c r="BF633" s="105">
        <f>IF(N633="snížená",J633,0)</f>
        <v>0</v>
      </c>
      <c r="BG633" s="105">
        <f>IF(N633="zákl. přenesená",J633,0)</f>
        <v>0</v>
      </c>
      <c r="BH633" s="105">
        <f>IF(N633="sníž. přenesená",J633,0)</f>
        <v>0</v>
      </c>
      <c r="BI633" s="105">
        <f>IF(N633="nulová",J633,0)</f>
        <v>0</v>
      </c>
      <c r="BJ633" s="10" t="s">
        <v>78</v>
      </c>
      <c r="BK633" s="105">
        <f>ROUND(I633*H633,2)</f>
        <v>14760</v>
      </c>
      <c r="BL633" s="10" t="s">
        <v>107</v>
      </c>
      <c r="BM633" s="104" t="s">
        <v>1514</v>
      </c>
    </row>
    <row r="634" spans="2:65" s="1" customFormat="1" ht="19.5">
      <c r="B634" s="21"/>
      <c r="D634" s="106" t="s">
        <v>109</v>
      </c>
      <c r="F634" s="107" t="s">
        <v>1515</v>
      </c>
      <c r="L634" s="21"/>
      <c r="M634" s="108"/>
      <c r="T634" s="42"/>
      <c r="AT634" s="10" t="s">
        <v>109</v>
      </c>
      <c r="AU634" s="10" t="s">
        <v>80</v>
      </c>
    </row>
    <row r="635" spans="2:65" s="1" customFormat="1" ht="24.2" customHeight="1">
      <c r="B635" s="21"/>
      <c r="C635" s="93" t="s">
        <v>1516</v>
      </c>
      <c r="D635" s="93" t="s">
        <v>103</v>
      </c>
      <c r="E635" s="94" t="s">
        <v>1517</v>
      </c>
      <c r="F635" s="95" t="s">
        <v>1518</v>
      </c>
      <c r="G635" s="96" t="s">
        <v>269</v>
      </c>
      <c r="H635" s="97">
        <v>3</v>
      </c>
      <c r="I635" s="98">
        <v>5790</v>
      </c>
      <c r="J635" s="98">
        <f>ROUND(I635*H635,2)</f>
        <v>17370</v>
      </c>
      <c r="K635" s="99"/>
      <c r="L635" s="21"/>
      <c r="M635" s="100" t="s">
        <v>1</v>
      </c>
      <c r="N635" s="101" t="s">
        <v>35</v>
      </c>
      <c r="O635" s="102">
        <v>0</v>
      </c>
      <c r="P635" s="102">
        <f>O635*H635</f>
        <v>0</v>
      </c>
      <c r="Q635" s="102">
        <v>0</v>
      </c>
      <c r="R635" s="102">
        <f>Q635*H635</f>
        <v>0</v>
      </c>
      <c r="S635" s="102">
        <v>0</v>
      </c>
      <c r="T635" s="103">
        <f>S635*H635</f>
        <v>0</v>
      </c>
      <c r="AR635" s="104" t="s">
        <v>107</v>
      </c>
      <c r="AT635" s="104" t="s">
        <v>103</v>
      </c>
      <c r="AU635" s="104" t="s">
        <v>80</v>
      </c>
      <c r="AY635" s="10" t="s">
        <v>100</v>
      </c>
      <c r="BE635" s="105">
        <f>IF(N635="základní",J635,0)</f>
        <v>17370</v>
      </c>
      <c r="BF635" s="105">
        <f>IF(N635="snížená",J635,0)</f>
        <v>0</v>
      </c>
      <c r="BG635" s="105">
        <f>IF(N635="zákl. přenesená",J635,0)</f>
        <v>0</v>
      </c>
      <c r="BH635" s="105">
        <f>IF(N635="sníž. přenesená",J635,0)</f>
        <v>0</v>
      </c>
      <c r="BI635" s="105">
        <f>IF(N635="nulová",J635,0)</f>
        <v>0</v>
      </c>
      <c r="BJ635" s="10" t="s">
        <v>78</v>
      </c>
      <c r="BK635" s="105">
        <f>ROUND(I635*H635,2)</f>
        <v>17370</v>
      </c>
      <c r="BL635" s="10" t="s">
        <v>107</v>
      </c>
      <c r="BM635" s="104" t="s">
        <v>1519</v>
      </c>
    </row>
    <row r="636" spans="2:65" s="1" customFormat="1" ht="19.5">
      <c r="B636" s="21"/>
      <c r="D636" s="106" t="s">
        <v>109</v>
      </c>
      <c r="F636" s="107" t="s">
        <v>1520</v>
      </c>
      <c r="L636" s="21"/>
      <c r="M636" s="108"/>
      <c r="T636" s="42"/>
      <c r="AT636" s="10" t="s">
        <v>109</v>
      </c>
      <c r="AU636" s="10" t="s">
        <v>80</v>
      </c>
    </row>
    <row r="637" spans="2:65" s="1" customFormat="1" ht="24.2" customHeight="1">
      <c r="B637" s="21"/>
      <c r="C637" s="93" t="s">
        <v>1521</v>
      </c>
      <c r="D637" s="93" t="s">
        <v>103</v>
      </c>
      <c r="E637" s="94" t="s">
        <v>1522</v>
      </c>
      <c r="F637" s="95" t="s">
        <v>1523</v>
      </c>
      <c r="G637" s="96" t="s">
        <v>269</v>
      </c>
      <c r="H637" s="97">
        <v>3</v>
      </c>
      <c r="I637" s="98">
        <v>6400</v>
      </c>
      <c r="J637" s="98">
        <f>ROUND(I637*H637,2)</f>
        <v>19200</v>
      </c>
      <c r="K637" s="99"/>
      <c r="L637" s="21"/>
      <c r="M637" s="100" t="s">
        <v>1</v>
      </c>
      <c r="N637" s="101" t="s">
        <v>35</v>
      </c>
      <c r="O637" s="102">
        <v>0</v>
      </c>
      <c r="P637" s="102">
        <f>O637*H637</f>
        <v>0</v>
      </c>
      <c r="Q637" s="102">
        <v>0</v>
      </c>
      <c r="R637" s="102">
        <f>Q637*H637</f>
        <v>0</v>
      </c>
      <c r="S637" s="102">
        <v>0</v>
      </c>
      <c r="T637" s="103">
        <f>S637*H637</f>
        <v>0</v>
      </c>
      <c r="AR637" s="104" t="s">
        <v>107</v>
      </c>
      <c r="AT637" s="104" t="s">
        <v>103</v>
      </c>
      <c r="AU637" s="104" t="s">
        <v>80</v>
      </c>
      <c r="AY637" s="10" t="s">
        <v>100</v>
      </c>
      <c r="BE637" s="105">
        <f>IF(N637="základní",J637,0)</f>
        <v>19200</v>
      </c>
      <c r="BF637" s="105">
        <f>IF(N637="snížená",J637,0)</f>
        <v>0</v>
      </c>
      <c r="BG637" s="105">
        <f>IF(N637="zákl. přenesená",J637,0)</f>
        <v>0</v>
      </c>
      <c r="BH637" s="105">
        <f>IF(N637="sníž. přenesená",J637,0)</f>
        <v>0</v>
      </c>
      <c r="BI637" s="105">
        <f>IF(N637="nulová",J637,0)</f>
        <v>0</v>
      </c>
      <c r="BJ637" s="10" t="s">
        <v>78</v>
      </c>
      <c r="BK637" s="105">
        <f>ROUND(I637*H637,2)</f>
        <v>19200</v>
      </c>
      <c r="BL637" s="10" t="s">
        <v>107</v>
      </c>
      <c r="BM637" s="104" t="s">
        <v>1524</v>
      </c>
    </row>
    <row r="638" spans="2:65" s="1" customFormat="1" ht="19.5">
      <c r="B638" s="21"/>
      <c r="D638" s="106" t="s">
        <v>109</v>
      </c>
      <c r="F638" s="107" t="s">
        <v>1525</v>
      </c>
      <c r="L638" s="21"/>
      <c r="M638" s="108"/>
      <c r="T638" s="42"/>
      <c r="AT638" s="10" t="s">
        <v>109</v>
      </c>
      <c r="AU638" s="10" t="s">
        <v>80</v>
      </c>
    </row>
    <row r="639" spans="2:65" s="1" customFormat="1" ht="24.2" customHeight="1">
      <c r="B639" s="21"/>
      <c r="C639" s="93" t="s">
        <v>1526</v>
      </c>
      <c r="D639" s="93" t="s">
        <v>103</v>
      </c>
      <c r="E639" s="94" t="s">
        <v>1527</v>
      </c>
      <c r="F639" s="95" t="s">
        <v>1528</v>
      </c>
      <c r="G639" s="96" t="s">
        <v>269</v>
      </c>
      <c r="H639" s="97">
        <v>3</v>
      </c>
      <c r="I639" s="98">
        <v>1750</v>
      </c>
      <c r="J639" s="98">
        <f>ROUND(I639*H639,2)</f>
        <v>5250</v>
      </c>
      <c r="K639" s="99"/>
      <c r="L639" s="21"/>
      <c r="M639" s="100" t="s">
        <v>1</v>
      </c>
      <c r="N639" s="101" t="s">
        <v>35</v>
      </c>
      <c r="O639" s="102">
        <v>0</v>
      </c>
      <c r="P639" s="102">
        <f>O639*H639</f>
        <v>0</v>
      </c>
      <c r="Q639" s="102">
        <v>0</v>
      </c>
      <c r="R639" s="102">
        <f>Q639*H639</f>
        <v>0</v>
      </c>
      <c r="S639" s="102">
        <v>0</v>
      </c>
      <c r="T639" s="103">
        <f>S639*H639</f>
        <v>0</v>
      </c>
      <c r="AR639" s="104" t="s">
        <v>107</v>
      </c>
      <c r="AT639" s="104" t="s">
        <v>103</v>
      </c>
      <c r="AU639" s="104" t="s">
        <v>80</v>
      </c>
      <c r="AY639" s="10" t="s">
        <v>100</v>
      </c>
      <c r="BE639" s="105">
        <f>IF(N639="základní",J639,0)</f>
        <v>5250</v>
      </c>
      <c r="BF639" s="105">
        <f>IF(N639="snížená",J639,0)</f>
        <v>0</v>
      </c>
      <c r="BG639" s="105">
        <f>IF(N639="zákl. přenesená",J639,0)</f>
        <v>0</v>
      </c>
      <c r="BH639" s="105">
        <f>IF(N639="sníž. přenesená",J639,0)</f>
        <v>0</v>
      </c>
      <c r="BI639" s="105">
        <f>IF(N639="nulová",J639,0)</f>
        <v>0</v>
      </c>
      <c r="BJ639" s="10" t="s">
        <v>78</v>
      </c>
      <c r="BK639" s="105">
        <f>ROUND(I639*H639,2)</f>
        <v>5250</v>
      </c>
      <c r="BL639" s="10" t="s">
        <v>107</v>
      </c>
      <c r="BM639" s="104" t="s">
        <v>1529</v>
      </c>
    </row>
    <row r="640" spans="2:65" s="1" customFormat="1" ht="19.5">
      <c r="B640" s="21"/>
      <c r="D640" s="106" t="s">
        <v>109</v>
      </c>
      <c r="F640" s="107" t="s">
        <v>1530</v>
      </c>
      <c r="L640" s="21"/>
      <c r="M640" s="108"/>
      <c r="T640" s="42"/>
      <c r="AT640" s="10" t="s">
        <v>109</v>
      </c>
      <c r="AU640" s="10" t="s">
        <v>80</v>
      </c>
    </row>
    <row r="641" spans="2:65" s="1" customFormat="1" ht="24.2" customHeight="1">
      <c r="B641" s="21"/>
      <c r="C641" s="93" t="s">
        <v>1531</v>
      </c>
      <c r="D641" s="93" t="s">
        <v>103</v>
      </c>
      <c r="E641" s="94" t="s">
        <v>1532</v>
      </c>
      <c r="F641" s="95" t="s">
        <v>1533</v>
      </c>
      <c r="G641" s="96" t="s">
        <v>269</v>
      </c>
      <c r="H641" s="97">
        <v>3.375</v>
      </c>
      <c r="I641" s="98">
        <v>2150</v>
      </c>
      <c r="J641" s="98">
        <f>ROUND(I641*H641,2)</f>
        <v>7256.25</v>
      </c>
      <c r="K641" s="99"/>
      <c r="L641" s="21"/>
      <c r="M641" s="100" t="s">
        <v>1</v>
      </c>
      <c r="N641" s="101" t="s">
        <v>35</v>
      </c>
      <c r="O641" s="102">
        <v>0</v>
      </c>
      <c r="P641" s="102">
        <f>O641*H641</f>
        <v>0</v>
      </c>
      <c r="Q641" s="102">
        <v>0</v>
      </c>
      <c r="R641" s="102">
        <f>Q641*H641</f>
        <v>0</v>
      </c>
      <c r="S641" s="102">
        <v>0</v>
      </c>
      <c r="T641" s="103">
        <f>S641*H641</f>
        <v>0</v>
      </c>
      <c r="AR641" s="104" t="s">
        <v>107</v>
      </c>
      <c r="AT641" s="104" t="s">
        <v>103</v>
      </c>
      <c r="AU641" s="104" t="s">
        <v>80</v>
      </c>
      <c r="AY641" s="10" t="s">
        <v>100</v>
      </c>
      <c r="BE641" s="105">
        <f>IF(N641="základní",J641,0)</f>
        <v>7256.25</v>
      </c>
      <c r="BF641" s="105">
        <f>IF(N641="snížená",J641,0)</f>
        <v>0</v>
      </c>
      <c r="BG641" s="105">
        <f>IF(N641="zákl. přenesená",J641,0)</f>
        <v>0</v>
      </c>
      <c r="BH641" s="105">
        <f>IF(N641="sníž. přenesená",J641,0)</f>
        <v>0</v>
      </c>
      <c r="BI641" s="105">
        <f>IF(N641="nulová",J641,0)</f>
        <v>0</v>
      </c>
      <c r="BJ641" s="10" t="s">
        <v>78</v>
      </c>
      <c r="BK641" s="105">
        <f>ROUND(I641*H641,2)</f>
        <v>7256.25</v>
      </c>
      <c r="BL641" s="10" t="s">
        <v>107</v>
      </c>
      <c r="BM641" s="104" t="s">
        <v>1534</v>
      </c>
    </row>
    <row r="642" spans="2:65" s="1" customFormat="1" ht="19.5">
      <c r="B642" s="21"/>
      <c r="D642" s="106" t="s">
        <v>109</v>
      </c>
      <c r="F642" s="107" t="s">
        <v>1535</v>
      </c>
      <c r="L642" s="21"/>
      <c r="M642" s="108"/>
      <c r="T642" s="42"/>
      <c r="AT642" s="10" t="s">
        <v>109</v>
      </c>
      <c r="AU642" s="10" t="s">
        <v>80</v>
      </c>
    </row>
    <row r="643" spans="2:65" s="1" customFormat="1" ht="24.2" customHeight="1">
      <c r="B643" s="21"/>
      <c r="C643" s="93" t="s">
        <v>1536</v>
      </c>
      <c r="D643" s="93" t="s">
        <v>103</v>
      </c>
      <c r="E643" s="94" t="s">
        <v>1537</v>
      </c>
      <c r="F643" s="95" t="s">
        <v>1538</v>
      </c>
      <c r="G643" s="96" t="s">
        <v>269</v>
      </c>
      <c r="H643" s="97">
        <v>3</v>
      </c>
      <c r="I643" s="98">
        <v>4020</v>
      </c>
      <c r="J643" s="98">
        <f>ROUND(I643*H643,2)</f>
        <v>12060</v>
      </c>
      <c r="K643" s="99"/>
      <c r="L643" s="21"/>
      <c r="M643" s="100" t="s">
        <v>1</v>
      </c>
      <c r="N643" s="101" t="s">
        <v>35</v>
      </c>
      <c r="O643" s="102">
        <v>0</v>
      </c>
      <c r="P643" s="102">
        <f>O643*H643</f>
        <v>0</v>
      </c>
      <c r="Q643" s="102">
        <v>0</v>
      </c>
      <c r="R643" s="102">
        <f>Q643*H643</f>
        <v>0</v>
      </c>
      <c r="S643" s="102">
        <v>0</v>
      </c>
      <c r="T643" s="103">
        <f>S643*H643</f>
        <v>0</v>
      </c>
      <c r="AR643" s="104" t="s">
        <v>107</v>
      </c>
      <c r="AT643" s="104" t="s">
        <v>103</v>
      </c>
      <c r="AU643" s="104" t="s">
        <v>80</v>
      </c>
      <c r="AY643" s="10" t="s">
        <v>100</v>
      </c>
      <c r="BE643" s="105">
        <f>IF(N643="základní",J643,0)</f>
        <v>12060</v>
      </c>
      <c r="BF643" s="105">
        <f>IF(N643="snížená",J643,0)</f>
        <v>0</v>
      </c>
      <c r="BG643" s="105">
        <f>IF(N643="zákl. přenesená",J643,0)</f>
        <v>0</v>
      </c>
      <c r="BH643" s="105">
        <f>IF(N643="sníž. přenesená",J643,0)</f>
        <v>0</v>
      </c>
      <c r="BI643" s="105">
        <f>IF(N643="nulová",J643,0)</f>
        <v>0</v>
      </c>
      <c r="BJ643" s="10" t="s">
        <v>78</v>
      </c>
      <c r="BK643" s="105">
        <f>ROUND(I643*H643,2)</f>
        <v>12060</v>
      </c>
      <c r="BL643" s="10" t="s">
        <v>107</v>
      </c>
      <c r="BM643" s="104" t="s">
        <v>1539</v>
      </c>
    </row>
    <row r="644" spans="2:65" s="1" customFormat="1" ht="19.5">
      <c r="B644" s="21"/>
      <c r="D644" s="106" t="s">
        <v>109</v>
      </c>
      <c r="F644" s="107" t="s">
        <v>1540</v>
      </c>
      <c r="L644" s="21"/>
      <c r="M644" s="108"/>
      <c r="T644" s="42"/>
      <c r="AT644" s="10" t="s">
        <v>109</v>
      </c>
      <c r="AU644" s="10" t="s">
        <v>80</v>
      </c>
    </row>
    <row r="645" spans="2:65" s="1" customFormat="1" ht="24.2" customHeight="1">
      <c r="B645" s="21"/>
      <c r="C645" s="93" t="s">
        <v>1541</v>
      </c>
      <c r="D645" s="93" t="s">
        <v>103</v>
      </c>
      <c r="E645" s="94" t="s">
        <v>1542</v>
      </c>
      <c r="F645" s="95" t="s">
        <v>1543</v>
      </c>
      <c r="G645" s="96" t="s">
        <v>269</v>
      </c>
      <c r="H645" s="97">
        <v>3</v>
      </c>
      <c r="I645" s="98">
        <v>5030</v>
      </c>
      <c r="J645" s="98">
        <f>ROUND(I645*H645,2)</f>
        <v>15090</v>
      </c>
      <c r="K645" s="99"/>
      <c r="L645" s="21"/>
      <c r="M645" s="100" t="s">
        <v>1</v>
      </c>
      <c r="N645" s="101" t="s">
        <v>35</v>
      </c>
      <c r="O645" s="102">
        <v>0</v>
      </c>
      <c r="P645" s="102">
        <f>O645*H645</f>
        <v>0</v>
      </c>
      <c r="Q645" s="102">
        <v>0</v>
      </c>
      <c r="R645" s="102">
        <f>Q645*H645</f>
        <v>0</v>
      </c>
      <c r="S645" s="102">
        <v>0</v>
      </c>
      <c r="T645" s="103">
        <f>S645*H645</f>
        <v>0</v>
      </c>
      <c r="AR645" s="104" t="s">
        <v>107</v>
      </c>
      <c r="AT645" s="104" t="s">
        <v>103</v>
      </c>
      <c r="AU645" s="104" t="s">
        <v>80</v>
      </c>
      <c r="AY645" s="10" t="s">
        <v>100</v>
      </c>
      <c r="BE645" s="105">
        <f>IF(N645="základní",J645,0)</f>
        <v>15090</v>
      </c>
      <c r="BF645" s="105">
        <f>IF(N645="snížená",J645,0)</f>
        <v>0</v>
      </c>
      <c r="BG645" s="105">
        <f>IF(N645="zákl. přenesená",J645,0)</f>
        <v>0</v>
      </c>
      <c r="BH645" s="105">
        <f>IF(N645="sníž. přenesená",J645,0)</f>
        <v>0</v>
      </c>
      <c r="BI645" s="105">
        <f>IF(N645="nulová",J645,0)</f>
        <v>0</v>
      </c>
      <c r="BJ645" s="10" t="s">
        <v>78</v>
      </c>
      <c r="BK645" s="105">
        <f>ROUND(I645*H645,2)</f>
        <v>15090</v>
      </c>
      <c r="BL645" s="10" t="s">
        <v>107</v>
      </c>
      <c r="BM645" s="104" t="s">
        <v>1544</v>
      </c>
    </row>
    <row r="646" spans="2:65" s="1" customFormat="1" ht="19.5">
      <c r="B646" s="21"/>
      <c r="D646" s="106" t="s">
        <v>109</v>
      </c>
      <c r="F646" s="107" t="s">
        <v>1545</v>
      </c>
      <c r="L646" s="21"/>
      <c r="M646" s="108"/>
      <c r="T646" s="42"/>
      <c r="AT646" s="10" t="s">
        <v>109</v>
      </c>
      <c r="AU646" s="10" t="s">
        <v>80</v>
      </c>
    </row>
    <row r="647" spans="2:65" s="1" customFormat="1" ht="21.75" customHeight="1">
      <c r="B647" s="21"/>
      <c r="C647" s="93" t="s">
        <v>1546</v>
      </c>
      <c r="D647" s="93" t="s">
        <v>103</v>
      </c>
      <c r="E647" s="94" t="s">
        <v>1547</v>
      </c>
      <c r="F647" s="95" t="s">
        <v>1548</v>
      </c>
      <c r="G647" s="96" t="s">
        <v>269</v>
      </c>
      <c r="H647" s="97">
        <v>3</v>
      </c>
      <c r="I647" s="98">
        <v>1290</v>
      </c>
      <c r="J647" s="98">
        <f>ROUND(I647*H647,2)</f>
        <v>3870</v>
      </c>
      <c r="K647" s="99"/>
      <c r="L647" s="21"/>
      <c r="M647" s="100" t="s">
        <v>1</v>
      </c>
      <c r="N647" s="101" t="s">
        <v>35</v>
      </c>
      <c r="O647" s="102">
        <v>0</v>
      </c>
      <c r="P647" s="102">
        <f>O647*H647</f>
        <v>0</v>
      </c>
      <c r="Q647" s="102">
        <v>0</v>
      </c>
      <c r="R647" s="102">
        <f>Q647*H647</f>
        <v>0</v>
      </c>
      <c r="S647" s="102">
        <v>0</v>
      </c>
      <c r="T647" s="103">
        <f>S647*H647</f>
        <v>0</v>
      </c>
      <c r="AR647" s="104" t="s">
        <v>107</v>
      </c>
      <c r="AT647" s="104" t="s">
        <v>103</v>
      </c>
      <c r="AU647" s="104" t="s">
        <v>80</v>
      </c>
      <c r="AY647" s="10" t="s">
        <v>100</v>
      </c>
      <c r="BE647" s="105">
        <f>IF(N647="základní",J647,0)</f>
        <v>3870</v>
      </c>
      <c r="BF647" s="105">
        <f>IF(N647="snížená",J647,0)</f>
        <v>0</v>
      </c>
      <c r="BG647" s="105">
        <f>IF(N647="zákl. přenesená",J647,0)</f>
        <v>0</v>
      </c>
      <c r="BH647" s="105">
        <f>IF(N647="sníž. přenesená",J647,0)</f>
        <v>0</v>
      </c>
      <c r="BI647" s="105">
        <f>IF(N647="nulová",J647,0)</f>
        <v>0</v>
      </c>
      <c r="BJ647" s="10" t="s">
        <v>78</v>
      </c>
      <c r="BK647" s="105">
        <f>ROUND(I647*H647,2)</f>
        <v>3870</v>
      </c>
      <c r="BL647" s="10" t="s">
        <v>107</v>
      </c>
      <c r="BM647" s="104" t="s">
        <v>1549</v>
      </c>
    </row>
    <row r="648" spans="2:65" s="1" customFormat="1">
      <c r="B648" s="21"/>
      <c r="D648" s="106" t="s">
        <v>109</v>
      </c>
      <c r="F648" s="107" t="s">
        <v>1548</v>
      </c>
      <c r="L648" s="21"/>
      <c r="M648" s="108"/>
      <c r="T648" s="42"/>
      <c r="AT648" s="10" t="s">
        <v>109</v>
      </c>
      <c r="AU648" s="10" t="s">
        <v>80</v>
      </c>
    </row>
    <row r="649" spans="2:65" s="1" customFormat="1" ht="24.2" customHeight="1">
      <c r="B649" s="21"/>
      <c r="C649" s="93" t="s">
        <v>1550</v>
      </c>
      <c r="D649" s="93" t="s">
        <v>103</v>
      </c>
      <c r="E649" s="94" t="s">
        <v>1551</v>
      </c>
      <c r="F649" s="95" t="s">
        <v>1552</v>
      </c>
      <c r="G649" s="96" t="s">
        <v>269</v>
      </c>
      <c r="H649" s="97">
        <v>70</v>
      </c>
      <c r="I649" s="98">
        <v>673</v>
      </c>
      <c r="J649" s="98">
        <f>ROUND(I649*H649,2)</f>
        <v>47110</v>
      </c>
      <c r="K649" s="99"/>
      <c r="L649" s="21"/>
      <c r="M649" s="100" t="s">
        <v>1</v>
      </c>
      <c r="N649" s="101" t="s">
        <v>35</v>
      </c>
      <c r="O649" s="102">
        <v>0</v>
      </c>
      <c r="P649" s="102">
        <f>O649*H649</f>
        <v>0</v>
      </c>
      <c r="Q649" s="102">
        <v>0</v>
      </c>
      <c r="R649" s="102">
        <f>Q649*H649</f>
        <v>0</v>
      </c>
      <c r="S649" s="102">
        <v>0</v>
      </c>
      <c r="T649" s="103">
        <f>S649*H649</f>
        <v>0</v>
      </c>
      <c r="AR649" s="104" t="s">
        <v>107</v>
      </c>
      <c r="AT649" s="104" t="s">
        <v>103</v>
      </c>
      <c r="AU649" s="104" t="s">
        <v>80</v>
      </c>
      <c r="AY649" s="10" t="s">
        <v>100</v>
      </c>
      <c r="BE649" s="105">
        <f>IF(N649="základní",J649,0)</f>
        <v>47110</v>
      </c>
      <c r="BF649" s="105">
        <f>IF(N649="snížená",J649,0)</f>
        <v>0</v>
      </c>
      <c r="BG649" s="105">
        <f>IF(N649="zákl. přenesená",J649,0)</f>
        <v>0</v>
      </c>
      <c r="BH649" s="105">
        <f>IF(N649="sníž. přenesená",J649,0)</f>
        <v>0</v>
      </c>
      <c r="BI649" s="105">
        <f>IF(N649="nulová",J649,0)</f>
        <v>0</v>
      </c>
      <c r="BJ649" s="10" t="s">
        <v>78</v>
      </c>
      <c r="BK649" s="105">
        <f>ROUND(I649*H649,2)</f>
        <v>47110</v>
      </c>
      <c r="BL649" s="10" t="s">
        <v>107</v>
      </c>
      <c r="BM649" s="104" t="s">
        <v>1553</v>
      </c>
    </row>
    <row r="650" spans="2:65" s="1" customFormat="1" ht="19.5">
      <c r="B650" s="21"/>
      <c r="D650" s="106" t="s">
        <v>109</v>
      </c>
      <c r="F650" s="107" t="s">
        <v>1552</v>
      </c>
      <c r="L650" s="21"/>
      <c r="M650" s="108"/>
      <c r="T650" s="42"/>
      <c r="AT650" s="10" t="s">
        <v>109</v>
      </c>
      <c r="AU650" s="10" t="s">
        <v>80</v>
      </c>
    </row>
    <row r="651" spans="2:65" s="1" customFormat="1" ht="24.2" customHeight="1">
      <c r="B651" s="21"/>
      <c r="C651" s="93" t="s">
        <v>1554</v>
      </c>
      <c r="D651" s="93" t="s">
        <v>103</v>
      </c>
      <c r="E651" s="94" t="s">
        <v>1555</v>
      </c>
      <c r="F651" s="95" t="s">
        <v>1556</v>
      </c>
      <c r="G651" s="96" t="s">
        <v>269</v>
      </c>
      <c r="H651" s="97">
        <v>70</v>
      </c>
      <c r="I651" s="98">
        <v>210</v>
      </c>
      <c r="J651" s="98">
        <f>ROUND(I651*H651,2)</f>
        <v>14700</v>
      </c>
      <c r="K651" s="99"/>
      <c r="L651" s="21"/>
      <c r="M651" s="100" t="s">
        <v>1</v>
      </c>
      <c r="N651" s="101" t="s">
        <v>35</v>
      </c>
      <c r="O651" s="102">
        <v>0</v>
      </c>
      <c r="P651" s="102">
        <f>O651*H651</f>
        <v>0</v>
      </c>
      <c r="Q651" s="102">
        <v>0</v>
      </c>
      <c r="R651" s="102">
        <f>Q651*H651</f>
        <v>0</v>
      </c>
      <c r="S651" s="102">
        <v>0</v>
      </c>
      <c r="T651" s="103">
        <f>S651*H651</f>
        <v>0</v>
      </c>
      <c r="AR651" s="104" t="s">
        <v>107</v>
      </c>
      <c r="AT651" s="104" t="s">
        <v>103</v>
      </c>
      <c r="AU651" s="104" t="s">
        <v>80</v>
      </c>
      <c r="AY651" s="10" t="s">
        <v>100</v>
      </c>
      <c r="BE651" s="105">
        <f>IF(N651="základní",J651,0)</f>
        <v>14700</v>
      </c>
      <c r="BF651" s="105">
        <f>IF(N651="snížená",J651,0)</f>
        <v>0</v>
      </c>
      <c r="BG651" s="105">
        <f>IF(N651="zákl. přenesená",J651,0)</f>
        <v>0</v>
      </c>
      <c r="BH651" s="105">
        <f>IF(N651="sníž. přenesená",J651,0)</f>
        <v>0</v>
      </c>
      <c r="BI651" s="105">
        <f>IF(N651="nulová",J651,0)</f>
        <v>0</v>
      </c>
      <c r="BJ651" s="10" t="s">
        <v>78</v>
      </c>
      <c r="BK651" s="105">
        <f>ROUND(I651*H651,2)</f>
        <v>14700</v>
      </c>
      <c r="BL651" s="10" t="s">
        <v>107</v>
      </c>
      <c r="BM651" s="104" t="s">
        <v>1557</v>
      </c>
    </row>
    <row r="652" spans="2:65" s="1" customFormat="1" ht="19.5">
      <c r="B652" s="21"/>
      <c r="D652" s="106" t="s">
        <v>109</v>
      </c>
      <c r="F652" s="107" t="s">
        <v>1556</v>
      </c>
      <c r="L652" s="21"/>
      <c r="M652" s="108"/>
      <c r="T652" s="42"/>
      <c r="AT652" s="10" t="s">
        <v>109</v>
      </c>
      <c r="AU652" s="10" t="s">
        <v>80</v>
      </c>
    </row>
    <row r="653" spans="2:65" s="1" customFormat="1" ht="24.2" customHeight="1">
      <c r="B653" s="21"/>
      <c r="C653" s="93" t="s">
        <v>1558</v>
      </c>
      <c r="D653" s="93" t="s">
        <v>103</v>
      </c>
      <c r="E653" s="94" t="s">
        <v>1559</v>
      </c>
      <c r="F653" s="95" t="s">
        <v>1560</v>
      </c>
      <c r="G653" s="96" t="s">
        <v>269</v>
      </c>
      <c r="H653" s="97">
        <v>35</v>
      </c>
      <c r="I653" s="98">
        <v>638</v>
      </c>
      <c r="J653" s="98">
        <f>ROUND(I653*H653,2)</f>
        <v>22330</v>
      </c>
      <c r="K653" s="99"/>
      <c r="L653" s="21"/>
      <c r="M653" s="100" t="s">
        <v>1</v>
      </c>
      <c r="N653" s="101" t="s">
        <v>35</v>
      </c>
      <c r="O653" s="102">
        <v>0</v>
      </c>
      <c r="P653" s="102">
        <f>O653*H653</f>
        <v>0</v>
      </c>
      <c r="Q653" s="102">
        <v>0</v>
      </c>
      <c r="R653" s="102">
        <f>Q653*H653</f>
        <v>0</v>
      </c>
      <c r="S653" s="102">
        <v>0</v>
      </c>
      <c r="T653" s="103">
        <f>S653*H653</f>
        <v>0</v>
      </c>
      <c r="AR653" s="104" t="s">
        <v>107</v>
      </c>
      <c r="AT653" s="104" t="s">
        <v>103</v>
      </c>
      <c r="AU653" s="104" t="s">
        <v>80</v>
      </c>
      <c r="AY653" s="10" t="s">
        <v>100</v>
      </c>
      <c r="BE653" s="105">
        <f>IF(N653="základní",J653,0)</f>
        <v>22330</v>
      </c>
      <c r="BF653" s="105">
        <f>IF(N653="snížená",J653,0)</f>
        <v>0</v>
      </c>
      <c r="BG653" s="105">
        <f>IF(N653="zákl. přenesená",J653,0)</f>
        <v>0</v>
      </c>
      <c r="BH653" s="105">
        <f>IF(N653="sníž. přenesená",J653,0)</f>
        <v>0</v>
      </c>
      <c r="BI653" s="105">
        <f>IF(N653="nulová",J653,0)</f>
        <v>0</v>
      </c>
      <c r="BJ653" s="10" t="s">
        <v>78</v>
      </c>
      <c r="BK653" s="105">
        <f>ROUND(I653*H653,2)</f>
        <v>22330</v>
      </c>
      <c r="BL653" s="10" t="s">
        <v>107</v>
      </c>
      <c r="BM653" s="104" t="s">
        <v>1561</v>
      </c>
    </row>
    <row r="654" spans="2:65" s="1" customFormat="1" ht="19.5">
      <c r="B654" s="21"/>
      <c r="D654" s="106" t="s">
        <v>109</v>
      </c>
      <c r="F654" s="107" t="s">
        <v>1560</v>
      </c>
      <c r="L654" s="21"/>
      <c r="M654" s="108"/>
      <c r="T654" s="42"/>
      <c r="AT654" s="10" t="s">
        <v>109</v>
      </c>
      <c r="AU654" s="10" t="s">
        <v>80</v>
      </c>
    </row>
    <row r="655" spans="2:65" s="1" customFormat="1" ht="24.2" customHeight="1">
      <c r="B655" s="21"/>
      <c r="C655" s="93" t="s">
        <v>1562</v>
      </c>
      <c r="D655" s="93" t="s">
        <v>103</v>
      </c>
      <c r="E655" s="94" t="s">
        <v>1563</v>
      </c>
      <c r="F655" s="95" t="s">
        <v>1564</v>
      </c>
      <c r="G655" s="96" t="s">
        <v>269</v>
      </c>
      <c r="H655" s="97">
        <v>20</v>
      </c>
      <c r="I655" s="98">
        <v>419</v>
      </c>
      <c r="J655" s="98">
        <f>ROUND(I655*H655,2)</f>
        <v>8380</v>
      </c>
      <c r="K655" s="99"/>
      <c r="L655" s="21"/>
      <c r="M655" s="100" t="s">
        <v>1</v>
      </c>
      <c r="N655" s="101" t="s">
        <v>35</v>
      </c>
      <c r="O655" s="102">
        <v>0</v>
      </c>
      <c r="P655" s="102">
        <f>O655*H655</f>
        <v>0</v>
      </c>
      <c r="Q655" s="102">
        <v>0</v>
      </c>
      <c r="R655" s="102">
        <f>Q655*H655</f>
        <v>0</v>
      </c>
      <c r="S655" s="102">
        <v>0</v>
      </c>
      <c r="T655" s="103">
        <f>S655*H655</f>
        <v>0</v>
      </c>
      <c r="AR655" s="104" t="s">
        <v>107</v>
      </c>
      <c r="AT655" s="104" t="s">
        <v>103</v>
      </c>
      <c r="AU655" s="104" t="s">
        <v>80</v>
      </c>
      <c r="AY655" s="10" t="s">
        <v>100</v>
      </c>
      <c r="BE655" s="105">
        <f>IF(N655="základní",J655,0)</f>
        <v>8380</v>
      </c>
      <c r="BF655" s="105">
        <f>IF(N655="snížená",J655,0)</f>
        <v>0</v>
      </c>
      <c r="BG655" s="105">
        <f>IF(N655="zákl. přenesená",J655,0)</f>
        <v>0</v>
      </c>
      <c r="BH655" s="105">
        <f>IF(N655="sníž. přenesená",J655,0)</f>
        <v>0</v>
      </c>
      <c r="BI655" s="105">
        <f>IF(N655="nulová",J655,0)</f>
        <v>0</v>
      </c>
      <c r="BJ655" s="10" t="s">
        <v>78</v>
      </c>
      <c r="BK655" s="105">
        <f>ROUND(I655*H655,2)</f>
        <v>8380</v>
      </c>
      <c r="BL655" s="10" t="s">
        <v>107</v>
      </c>
      <c r="BM655" s="104" t="s">
        <v>1565</v>
      </c>
    </row>
    <row r="656" spans="2:65" s="1" customFormat="1" ht="19.5">
      <c r="B656" s="21"/>
      <c r="D656" s="106" t="s">
        <v>109</v>
      </c>
      <c r="F656" s="107" t="s">
        <v>1564</v>
      </c>
      <c r="L656" s="21"/>
      <c r="M656" s="108"/>
      <c r="T656" s="42"/>
      <c r="AT656" s="10" t="s">
        <v>109</v>
      </c>
      <c r="AU656" s="10" t="s">
        <v>80</v>
      </c>
    </row>
    <row r="657" spans="2:65" s="1" customFormat="1" ht="24.2" customHeight="1">
      <c r="B657" s="21"/>
      <c r="C657" s="93" t="s">
        <v>1566</v>
      </c>
      <c r="D657" s="93" t="s">
        <v>103</v>
      </c>
      <c r="E657" s="94" t="s">
        <v>1567</v>
      </c>
      <c r="F657" s="95" t="s">
        <v>1568</v>
      </c>
      <c r="G657" s="96" t="s">
        <v>269</v>
      </c>
      <c r="H657" s="97">
        <v>50</v>
      </c>
      <c r="I657" s="98">
        <v>491</v>
      </c>
      <c r="J657" s="98">
        <f>ROUND(I657*H657,2)</f>
        <v>24550</v>
      </c>
      <c r="K657" s="99"/>
      <c r="L657" s="21"/>
      <c r="M657" s="100" t="s">
        <v>1</v>
      </c>
      <c r="N657" s="101" t="s">
        <v>35</v>
      </c>
      <c r="O657" s="102">
        <v>0</v>
      </c>
      <c r="P657" s="102">
        <f>O657*H657</f>
        <v>0</v>
      </c>
      <c r="Q657" s="102">
        <v>0</v>
      </c>
      <c r="R657" s="102">
        <f>Q657*H657</f>
        <v>0</v>
      </c>
      <c r="S657" s="102">
        <v>0</v>
      </c>
      <c r="T657" s="103">
        <f>S657*H657</f>
        <v>0</v>
      </c>
      <c r="AR657" s="104" t="s">
        <v>107</v>
      </c>
      <c r="AT657" s="104" t="s">
        <v>103</v>
      </c>
      <c r="AU657" s="104" t="s">
        <v>80</v>
      </c>
      <c r="AY657" s="10" t="s">
        <v>100</v>
      </c>
      <c r="BE657" s="105">
        <f>IF(N657="základní",J657,0)</f>
        <v>24550</v>
      </c>
      <c r="BF657" s="105">
        <f>IF(N657="snížená",J657,0)</f>
        <v>0</v>
      </c>
      <c r="BG657" s="105">
        <f>IF(N657="zákl. přenesená",J657,0)</f>
        <v>0</v>
      </c>
      <c r="BH657" s="105">
        <f>IF(N657="sníž. přenesená",J657,0)</f>
        <v>0</v>
      </c>
      <c r="BI657" s="105">
        <f>IF(N657="nulová",J657,0)</f>
        <v>0</v>
      </c>
      <c r="BJ657" s="10" t="s">
        <v>78</v>
      </c>
      <c r="BK657" s="105">
        <f>ROUND(I657*H657,2)</f>
        <v>24550</v>
      </c>
      <c r="BL657" s="10" t="s">
        <v>107</v>
      </c>
      <c r="BM657" s="104" t="s">
        <v>1569</v>
      </c>
    </row>
    <row r="658" spans="2:65" s="1" customFormat="1" ht="19.5">
      <c r="B658" s="21"/>
      <c r="D658" s="106" t="s">
        <v>109</v>
      </c>
      <c r="F658" s="107" t="s">
        <v>1568</v>
      </c>
      <c r="L658" s="21"/>
      <c r="M658" s="108"/>
      <c r="T658" s="42"/>
      <c r="AT658" s="10" t="s">
        <v>109</v>
      </c>
      <c r="AU658" s="10" t="s">
        <v>80</v>
      </c>
    </row>
    <row r="659" spans="2:65" s="1" customFormat="1" ht="24.2" customHeight="1">
      <c r="B659" s="21"/>
      <c r="C659" s="93" t="s">
        <v>1570</v>
      </c>
      <c r="D659" s="93" t="s">
        <v>103</v>
      </c>
      <c r="E659" s="94" t="s">
        <v>1571</v>
      </c>
      <c r="F659" s="95" t="s">
        <v>1572</v>
      </c>
      <c r="G659" s="96" t="s">
        <v>269</v>
      </c>
      <c r="H659" s="97">
        <v>3</v>
      </c>
      <c r="I659" s="98">
        <v>673</v>
      </c>
      <c r="J659" s="98">
        <f>ROUND(I659*H659,2)</f>
        <v>2019</v>
      </c>
      <c r="K659" s="99"/>
      <c r="L659" s="21"/>
      <c r="M659" s="100" t="s">
        <v>1</v>
      </c>
      <c r="N659" s="101" t="s">
        <v>35</v>
      </c>
      <c r="O659" s="102">
        <v>0</v>
      </c>
      <c r="P659" s="102">
        <f>O659*H659</f>
        <v>0</v>
      </c>
      <c r="Q659" s="102">
        <v>0</v>
      </c>
      <c r="R659" s="102">
        <f>Q659*H659</f>
        <v>0</v>
      </c>
      <c r="S659" s="102">
        <v>0</v>
      </c>
      <c r="T659" s="103">
        <f>S659*H659</f>
        <v>0</v>
      </c>
      <c r="AR659" s="104" t="s">
        <v>107</v>
      </c>
      <c r="AT659" s="104" t="s">
        <v>103</v>
      </c>
      <c r="AU659" s="104" t="s">
        <v>80</v>
      </c>
      <c r="AY659" s="10" t="s">
        <v>100</v>
      </c>
      <c r="BE659" s="105">
        <f>IF(N659="základní",J659,0)</f>
        <v>2019</v>
      </c>
      <c r="BF659" s="105">
        <f>IF(N659="snížená",J659,0)</f>
        <v>0</v>
      </c>
      <c r="BG659" s="105">
        <f>IF(N659="zákl. přenesená",J659,0)</f>
        <v>0</v>
      </c>
      <c r="BH659" s="105">
        <f>IF(N659="sníž. přenesená",J659,0)</f>
        <v>0</v>
      </c>
      <c r="BI659" s="105">
        <f>IF(N659="nulová",J659,0)</f>
        <v>0</v>
      </c>
      <c r="BJ659" s="10" t="s">
        <v>78</v>
      </c>
      <c r="BK659" s="105">
        <f>ROUND(I659*H659,2)</f>
        <v>2019</v>
      </c>
      <c r="BL659" s="10" t="s">
        <v>107</v>
      </c>
      <c r="BM659" s="104" t="s">
        <v>1573</v>
      </c>
    </row>
    <row r="660" spans="2:65" s="1" customFormat="1" ht="19.5">
      <c r="B660" s="21"/>
      <c r="D660" s="106" t="s">
        <v>109</v>
      </c>
      <c r="F660" s="107" t="s">
        <v>1572</v>
      </c>
      <c r="L660" s="21"/>
      <c r="M660" s="108"/>
      <c r="T660" s="42"/>
      <c r="AT660" s="10" t="s">
        <v>109</v>
      </c>
      <c r="AU660" s="10" t="s">
        <v>80</v>
      </c>
    </row>
    <row r="661" spans="2:65" s="1" customFormat="1" ht="16.5" customHeight="1">
      <c r="B661" s="21"/>
      <c r="C661" s="93" t="s">
        <v>1574</v>
      </c>
      <c r="D661" s="93" t="s">
        <v>103</v>
      </c>
      <c r="E661" s="94" t="s">
        <v>1575</v>
      </c>
      <c r="F661" s="95" t="s">
        <v>1576</v>
      </c>
      <c r="G661" s="96" t="s">
        <v>269</v>
      </c>
      <c r="H661" s="97">
        <v>67</v>
      </c>
      <c r="I661" s="98">
        <v>1370</v>
      </c>
      <c r="J661" s="98">
        <f>ROUND(I661*H661,2)</f>
        <v>91790</v>
      </c>
      <c r="K661" s="99"/>
      <c r="L661" s="21"/>
      <c r="M661" s="100" t="s">
        <v>1</v>
      </c>
      <c r="N661" s="101" t="s">
        <v>35</v>
      </c>
      <c r="O661" s="102">
        <v>0</v>
      </c>
      <c r="P661" s="102">
        <f>O661*H661</f>
        <v>0</v>
      </c>
      <c r="Q661" s="102">
        <v>0</v>
      </c>
      <c r="R661" s="102">
        <f>Q661*H661</f>
        <v>0</v>
      </c>
      <c r="S661" s="102">
        <v>0</v>
      </c>
      <c r="T661" s="103">
        <f>S661*H661</f>
        <v>0</v>
      </c>
      <c r="AR661" s="104" t="s">
        <v>107</v>
      </c>
      <c r="AT661" s="104" t="s">
        <v>103</v>
      </c>
      <c r="AU661" s="104" t="s">
        <v>80</v>
      </c>
      <c r="AY661" s="10" t="s">
        <v>100</v>
      </c>
      <c r="BE661" s="105">
        <f>IF(N661="základní",J661,0)</f>
        <v>91790</v>
      </c>
      <c r="BF661" s="105">
        <f>IF(N661="snížená",J661,0)</f>
        <v>0</v>
      </c>
      <c r="BG661" s="105">
        <f>IF(N661="zákl. přenesená",J661,0)</f>
        <v>0</v>
      </c>
      <c r="BH661" s="105">
        <f>IF(N661="sníž. přenesená",J661,0)</f>
        <v>0</v>
      </c>
      <c r="BI661" s="105">
        <f>IF(N661="nulová",J661,0)</f>
        <v>0</v>
      </c>
      <c r="BJ661" s="10" t="s">
        <v>78</v>
      </c>
      <c r="BK661" s="105">
        <f>ROUND(I661*H661,2)</f>
        <v>91790</v>
      </c>
      <c r="BL661" s="10" t="s">
        <v>107</v>
      </c>
      <c r="BM661" s="104" t="s">
        <v>1577</v>
      </c>
    </row>
    <row r="662" spans="2:65" s="1" customFormat="1">
      <c r="B662" s="21"/>
      <c r="D662" s="106" t="s">
        <v>109</v>
      </c>
      <c r="F662" s="107" t="s">
        <v>1576</v>
      </c>
      <c r="L662" s="21"/>
      <c r="M662" s="108"/>
      <c r="T662" s="42"/>
      <c r="AT662" s="10" t="s">
        <v>109</v>
      </c>
      <c r="AU662" s="10" t="s">
        <v>80</v>
      </c>
    </row>
    <row r="663" spans="2:65" s="1" customFormat="1" ht="24.2" customHeight="1">
      <c r="B663" s="21"/>
      <c r="C663" s="93" t="s">
        <v>1578</v>
      </c>
      <c r="D663" s="93" t="s">
        <v>103</v>
      </c>
      <c r="E663" s="94" t="s">
        <v>1579</v>
      </c>
      <c r="F663" s="95" t="s">
        <v>1580</v>
      </c>
      <c r="G663" s="96" t="s">
        <v>269</v>
      </c>
      <c r="H663" s="97">
        <v>20</v>
      </c>
      <c r="I663" s="98">
        <v>720</v>
      </c>
      <c r="J663" s="98">
        <f>ROUND(I663*H663,2)</f>
        <v>14400</v>
      </c>
      <c r="K663" s="99"/>
      <c r="L663" s="21"/>
      <c r="M663" s="100" t="s">
        <v>1</v>
      </c>
      <c r="N663" s="101" t="s">
        <v>35</v>
      </c>
      <c r="O663" s="102">
        <v>0</v>
      </c>
      <c r="P663" s="102">
        <f>O663*H663</f>
        <v>0</v>
      </c>
      <c r="Q663" s="102">
        <v>0</v>
      </c>
      <c r="R663" s="102">
        <f>Q663*H663</f>
        <v>0</v>
      </c>
      <c r="S663" s="102">
        <v>0</v>
      </c>
      <c r="T663" s="103">
        <f>S663*H663</f>
        <v>0</v>
      </c>
      <c r="AR663" s="104" t="s">
        <v>107</v>
      </c>
      <c r="AT663" s="104" t="s">
        <v>103</v>
      </c>
      <c r="AU663" s="104" t="s">
        <v>80</v>
      </c>
      <c r="AY663" s="10" t="s">
        <v>100</v>
      </c>
      <c r="BE663" s="105">
        <f>IF(N663="základní",J663,0)</f>
        <v>14400</v>
      </c>
      <c r="BF663" s="105">
        <f>IF(N663="snížená",J663,0)</f>
        <v>0</v>
      </c>
      <c r="BG663" s="105">
        <f>IF(N663="zákl. přenesená",J663,0)</f>
        <v>0</v>
      </c>
      <c r="BH663" s="105">
        <f>IF(N663="sníž. přenesená",J663,0)</f>
        <v>0</v>
      </c>
      <c r="BI663" s="105">
        <f>IF(N663="nulová",J663,0)</f>
        <v>0</v>
      </c>
      <c r="BJ663" s="10" t="s">
        <v>78</v>
      </c>
      <c r="BK663" s="105">
        <f>ROUND(I663*H663,2)</f>
        <v>14400</v>
      </c>
      <c r="BL663" s="10" t="s">
        <v>107</v>
      </c>
      <c r="BM663" s="104" t="s">
        <v>1581</v>
      </c>
    </row>
    <row r="664" spans="2:65" s="1" customFormat="1">
      <c r="B664" s="21"/>
      <c r="D664" s="106" t="s">
        <v>109</v>
      </c>
      <c r="F664" s="107" t="s">
        <v>1580</v>
      </c>
      <c r="L664" s="21"/>
      <c r="M664" s="108"/>
      <c r="T664" s="42"/>
      <c r="AT664" s="10" t="s">
        <v>109</v>
      </c>
      <c r="AU664" s="10" t="s">
        <v>80</v>
      </c>
    </row>
    <row r="665" spans="2:65" s="1" customFormat="1" ht="24.2" customHeight="1">
      <c r="B665" s="21"/>
      <c r="C665" s="93" t="s">
        <v>1582</v>
      </c>
      <c r="D665" s="93" t="s">
        <v>103</v>
      </c>
      <c r="E665" s="94" t="s">
        <v>1583</v>
      </c>
      <c r="F665" s="95" t="s">
        <v>1584</v>
      </c>
      <c r="G665" s="96" t="s">
        <v>269</v>
      </c>
      <c r="H665" s="97">
        <v>7</v>
      </c>
      <c r="I665" s="98">
        <v>148</v>
      </c>
      <c r="J665" s="98">
        <f>ROUND(I665*H665,2)</f>
        <v>1036</v>
      </c>
      <c r="K665" s="99"/>
      <c r="L665" s="21"/>
      <c r="M665" s="100" t="s">
        <v>1</v>
      </c>
      <c r="N665" s="101" t="s">
        <v>35</v>
      </c>
      <c r="O665" s="102">
        <v>0</v>
      </c>
      <c r="P665" s="102">
        <f>O665*H665</f>
        <v>0</v>
      </c>
      <c r="Q665" s="102">
        <v>0</v>
      </c>
      <c r="R665" s="102">
        <f>Q665*H665</f>
        <v>0</v>
      </c>
      <c r="S665" s="102">
        <v>0</v>
      </c>
      <c r="T665" s="103">
        <f>S665*H665</f>
        <v>0</v>
      </c>
      <c r="AR665" s="104" t="s">
        <v>107</v>
      </c>
      <c r="AT665" s="104" t="s">
        <v>103</v>
      </c>
      <c r="AU665" s="104" t="s">
        <v>80</v>
      </c>
      <c r="AY665" s="10" t="s">
        <v>100</v>
      </c>
      <c r="BE665" s="105">
        <f>IF(N665="základní",J665,0)</f>
        <v>1036</v>
      </c>
      <c r="BF665" s="105">
        <f>IF(N665="snížená",J665,0)</f>
        <v>0</v>
      </c>
      <c r="BG665" s="105">
        <f>IF(N665="zákl. přenesená",J665,0)</f>
        <v>0</v>
      </c>
      <c r="BH665" s="105">
        <f>IF(N665="sníž. přenesená",J665,0)</f>
        <v>0</v>
      </c>
      <c r="BI665" s="105">
        <f>IF(N665="nulová",J665,0)</f>
        <v>0</v>
      </c>
      <c r="BJ665" s="10" t="s">
        <v>78</v>
      </c>
      <c r="BK665" s="105">
        <f>ROUND(I665*H665,2)</f>
        <v>1036</v>
      </c>
      <c r="BL665" s="10" t="s">
        <v>107</v>
      </c>
      <c r="BM665" s="104" t="s">
        <v>1585</v>
      </c>
    </row>
    <row r="666" spans="2:65" s="1" customFormat="1">
      <c r="B666" s="21"/>
      <c r="D666" s="106" t="s">
        <v>109</v>
      </c>
      <c r="F666" s="107" t="s">
        <v>1584</v>
      </c>
      <c r="L666" s="21"/>
      <c r="M666" s="108"/>
      <c r="T666" s="42"/>
      <c r="AT666" s="10" t="s">
        <v>109</v>
      </c>
      <c r="AU666" s="10" t="s">
        <v>80</v>
      </c>
    </row>
    <row r="667" spans="2:65" s="1" customFormat="1" ht="24.2" customHeight="1">
      <c r="B667" s="21"/>
      <c r="C667" s="93" t="s">
        <v>1586</v>
      </c>
      <c r="D667" s="93" t="s">
        <v>103</v>
      </c>
      <c r="E667" s="94" t="s">
        <v>1587</v>
      </c>
      <c r="F667" s="95" t="s">
        <v>1588</v>
      </c>
      <c r="G667" s="96" t="s">
        <v>269</v>
      </c>
      <c r="H667" s="97">
        <v>20</v>
      </c>
      <c r="I667" s="98">
        <v>202</v>
      </c>
      <c r="J667" s="98">
        <f>ROUND(I667*H667,2)</f>
        <v>4040</v>
      </c>
      <c r="K667" s="99"/>
      <c r="L667" s="21"/>
      <c r="M667" s="100" t="s">
        <v>1</v>
      </c>
      <c r="N667" s="101" t="s">
        <v>35</v>
      </c>
      <c r="O667" s="102">
        <v>0</v>
      </c>
      <c r="P667" s="102">
        <f>O667*H667</f>
        <v>0</v>
      </c>
      <c r="Q667" s="102">
        <v>0</v>
      </c>
      <c r="R667" s="102">
        <f>Q667*H667</f>
        <v>0</v>
      </c>
      <c r="S667" s="102">
        <v>0</v>
      </c>
      <c r="T667" s="103">
        <f>S667*H667</f>
        <v>0</v>
      </c>
      <c r="AR667" s="104" t="s">
        <v>107</v>
      </c>
      <c r="AT667" s="104" t="s">
        <v>103</v>
      </c>
      <c r="AU667" s="104" t="s">
        <v>80</v>
      </c>
      <c r="AY667" s="10" t="s">
        <v>100</v>
      </c>
      <c r="BE667" s="105">
        <f>IF(N667="základní",J667,0)</f>
        <v>4040</v>
      </c>
      <c r="BF667" s="105">
        <f>IF(N667="snížená",J667,0)</f>
        <v>0</v>
      </c>
      <c r="BG667" s="105">
        <f>IF(N667="zákl. přenesená",J667,0)</f>
        <v>0</v>
      </c>
      <c r="BH667" s="105">
        <f>IF(N667="sníž. přenesená",J667,0)</f>
        <v>0</v>
      </c>
      <c r="BI667" s="105">
        <f>IF(N667="nulová",J667,0)</f>
        <v>0</v>
      </c>
      <c r="BJ667" s="10" t="s">
        <v>78</v>
      </c>
      <c r="BK667" s="105">
        <f>ROUND(I667*H667,2)</f>
        <v>4040</v>
      </c>
      <c r="BL667" s="10" t="s">
        <v>107</v>
      </c>
      <c r="BM667" s="104" t="s">
        <v>1589</v>
      </c>
    </row>
    <row r="668" spans="2:65" s="1" customFormat="1" ht="19.5">
      <c r="B668" s="21"/>
      <c r="D668" s="106" t="s">
        <v>109</v>
      </c>
      <c r="F668" s="107" t="s">
        <v>1588</v>
      </c>
      <c r="L668" s="21"/>
      <c r="M668" s="108"/>
      <c r="T668" s="42"/>
      <c r="AT668" s="10" t="s">
        <v>109</v>
      </c>
      <c r="AU668" s="10" t="s">
        <v>80</v>
      </c>
    </row>
    <row r="669" spans="2:65" s="1" customFormat="1" ht="24.2" customHeight="1">
      <c r="B669" s="21"/>
      <c r="C669" s="93" t="s">
        <v>1590</v>
      </c>
      <c r="D669" s="93" t="s">
        <v>103</v>
      </c>
      <c r="E669" s="94" t="s">
        <v>1591</v>
      </c>
      <c r="F669" s="95" t="s">
        <v>1592</v>
      </c>
      <c r="G669" s="96" t="s">
        <v>269</v>
      </c>
      <c r="H669" s="97">
        <v>3</v>
      </c>
      <c r="I669" s="98">
        <v>6100</v>
      </c>
      <c r="J669" s="98">
        <f>ROUND(I669*H669,2)</f>
        <v>18300</v>
      </c>
      <c r="K669" s="99"/>
      <c r="L669" s="21"/>
      <c r="M669" s="100" t="s">
        <v>1</v>
      </c>
      <c r="N669" s="101" t="s">
        <v>35</v>
      </c>
      <c r="O669" s="102">
        <v>0</v>
      </c>
      <c r="P669" s="102">
        <f>O669*H669</f>
        <v>0</v>
      </c>
      <c r="Q669" s="102">
        <v>0</v>
      </c>
      <c r="R669" s="102">
        <f>Q669*H669</f>
        <v>0</v>
      </c>
      <c r="S669" s="102">
        <v>0</v>
      </c>
      <c r="T669" s="103">
        <f>S669*H669</f>
        <v>0</v>
      </c>
      <c r="AR669" s="104" t="s">
        <v>107</v>
      </c>
      <c r="AT669" s="104" t="s">
        <v>103</v>
      </c>
      <c r="AU669" s="104" t="s">
        <v>80</v>
      </c>
      <c r="AY669" s="10" t="s">
        <v>100</v>
      </c>
      <c r="BE669" s="105">
        <f>IF(N669="základní",J669,0)</f>
        <v>18300</v>
      </c>
      <c r="BF669" s="105">
        <f>IF(N669="snížená",J669,0)</f>
        <v>0</v>
      </c>
      <c r="BG669" s="105">
        <f>IF(N669="zákl. přenesená",J669,0)</f>
        <v>0</v>
      </c>
      <c r="BH669" s="105">
        <f>IF(N669="sníž. přenesená",J669,0)</f>
        <v>0</v>
      </c>
      <c r="BI669" s="105">
        <f>IF(N669="nulová",J669,0)</f>
        <v>0</v>
      </c>
      <c r="BJ669" s="10" t="s">
        <v>78</v>
      </c>
      <c r="BK669" s="105">
        <f>ROUND(I669*H669,2)</f>
        <v>18300</v>
      </c>
      <c r="BL669" s="10" t="s">
        <v>107</v>
      </c>
      <c r="BM669" s="104" t="s">
        <v>1593</v>
      </c>
    </row>
    <row r="670" spans="2:65" s="1" customFormat="1" ht="39">
      <c r="B670" s="21"/>
      <c r="D670" s="106" t="s">
        <v>109</v>
      </c>
      <c r="F670" s="107" t="s">
        <v>1594</v>
      </c>
      <c r="L670" s="21"/>
      <c r="M670" s="108"/>
      <c r="T670" s="42"/>
      <c r="AT670" s="10" t="s">
        <v>109</v>
      </c>
      <c r="AU670" s="10" t="s">
        <v>80</v>
      </c>
    </row>
    <row r="671" spans="2:65" s="1" customFormat="1" ht="24.2" customHeight="1">
      <c r="B671" s="21"/>
      <c r="C671" s="93" t="s">
        <v>1595</v>
      </c>
      <c r="D671" s="93" t="s">
        <v>103</v>
      </c>
      <c r="E671" s="94" t="s">
        <v>1596</v>
      </c>
      <c r="F671" s="95" t="s">
        <v>1597</v>
      </c>
      <c r="G671" s="96" t="s">
        <v>269</v>
      </c>
      <c r="H671" s="97">
        <v>3</v>
      </c>
      <c r="I671" s="98">
        <v>6510</v>
      </c>
      <c r="J671" s="98">
        <f>ROUND(I671*H671,2)</f>
        <v>19530</v>
      </c>
      <c r="K671" s="99"/>
      <c r="L671" s="21"/>
      <c r="M671" s="100" t="s">
        <v>1</v>
      </c>
      <c r="N671" s="101" t="s">
        <v>35</v>
      </c>
      <c r="O671" s="102">
        <v>0</v>
      </c>
      <c r="P671" s="102">
        <f>O671*H671</f>
        <v>0</v>
      </c>
      <c r="Q671" s="102">
        <v>0</v>
      </c>
      <c r="R671" s="102">
        <f>Q671*H671</f>
        <v>0</v>
      </c>
      <c r="S671" s="102">
        <v>0</v>
      </c>
      <c r="T671" s="103">
        <f>S671*H671</f>
        <v>0</v>
      </c>
      <c r="AR671" s="104" t="s">
        <v>107</v>
      </c>
      <c r="AT671" s="104" t="s">
        <v>103</v>
      </c>
      <c r="AU671" s="104" t="s">
        <v>80</v>
      </c>
      <c r="AY671" s="10" t="s">
        <v>100</v>
      </c>
      <c r="BE671" s="105">
        <f>IF(N671="základní",J671,0)</f>
        <v>19530</v>
      </c>
      <c r="BF671" s="105">
        <f>IF(N671="snížená",J671,0)</f>
        <v>0</v>
      </c>
      <c r="BG671" s="105">
        <f>IF(N671="zákl. přenesená",J671,0)</f>
        <v>0</v>
      </c>
      <c r="BH671" s="105">
        <f>IF(N671="sníž. přenesená",J671,0)</f>
        <v>0</v>
      </c>
      <c r="BI671" s="105">
        <f>IF(N671="nulová",J671,0)</f>
        <v>0</v>
      </c>
      <c r="BJ671" s="10" t="s">
        <v>78</v>
      </c>
      <c r="BK671" s="105">
        <f>ROUND(I671*H671,2)</f>
        <v>19530</v>
      </c>
      <c r="BL671" s="10" t="s">
        <v>107</v>
      </c>
      <c r="BM671" s="104" t="s">
        <v>1598</v>
      </c>
    </row>
    <row r="672" spans="2:65" s="1" customFormat="1" ht="39">
      <c r="B672" s="21"/>
      <c r="D672" s="106" t="s">
        <v>109</v>
      </c>
      <c r="F672" s="107" t="s">
        <v>1599</v>
      </c>
      <c r="L672" s="21"/>
      <c r="M672" s="108"/>
      <c r="T672" s="42"/>
      <c r="AT672" s="10" t="s">
        <v>109</v>
      </c>
      <c r="AU672" s="10" t="s">
        <v>80</v>
      </c>
    </row>
    <row r="673" spans="2:65" s="1" customFormat="1" ht="24.2" customHeight="1">
      <c r="B673" s="21"/>
      <c r="C673" s="93" t="s">
        <v>1600</v>
      </c>
      <c r="D673" s="93" t="s">
        <v>103</v>
      </c>
      <c r="E673" s="94" t="s">
        <v>1601</v>
      </c>
      <c r="F673" s="95" t="s">
        <v>1602</v>
      </c>
      <c r="G673" s="96" t="s">
        <v>269</v>
      </c>
      <c r="H673" s="97">
        <v>3</v>
      </c>
      <c r="I673" s="98">
        <v>9080</v>
      </c>
      <c r="J673" s="98">
        <f>ROUND(I673*H673,2)</f>
        <v>27240</v>
      </c>
      <c r="K673" s="99"/>
      <c r="L673" s="21"/>
      <c r="M673" s="100" t="s">
        <v>1</v>
      </c>
      <c r="N673" s="101" t="s">
        <v>35</v>
      </c>
      <c r="O673" s="102">
        <v>0</v>
      </c>
      <c r="P673" s="102">
        <f>O673*H673</f>
        <v>0</v>
      </c>
      <c r="Q673" s="102">
        <v>0</v>
      </c>
      <c r="R673" s="102">
        <f>Q673*H673</f>
        <v>0</v>
      </c>
      <c r="S673" s="102">
        <v>0</v>
      </c>
      <c r="T673" s="103">
        <f>S673*H673</f>
        <v>0</v>
      </c>
      <c r="AR673" s="104" t="s">
        <v>107</v>
      </c>
      <c r="AT673" s="104" t="s">
        <v>103</v>
      </c>
      <c r="AU673" s="104" t="s">
        <v>80</v>
      </c>
      <c r="AY673" s="10" t="s">
        <v>100</v>
      </c>
      <c r="BE673" s="105">
        <f>IF(N673="základní",J673,0)</f>
        <v>27240</v>
      </c>
      <c r="BF673" s="105">
        <f>IF(N673="snížená",J673,0)</f>
        <v>0</v>
      </c>
      <c r="BG673" s="105">
        <f>IF(N673="zákl. přenesená",J673,0)</f>
        <v>0</v>
      </c>
      <c r="BH673" s="105">
        <f>IF(N673="sníž. přenesená",J673,0)</f>
        <v>0</v>
      </c>
      <c r="BI673" s="105">
        <f>IF(N673="nulová",J673,0)</f>
        <v>0</v>
      </c>
      <c r="BJ673" s="10" t="s">
        <v>78</v>
      </c>
      <c r="BK673" s="105">
        <f>ROUND(I673*H673,2)</f>
        <v>27240</v>
      </c>
      <c r="BL673" s="10" t="s">
        <v>107</v>
      </c>
      <c r="BM673" s="104" t="s">
        <v>1603</v>
      </c>
    </row>
    <row r="674" spans="2:65" s="1" customFormat="1" ht="48.75">
      <c r="B674" s="21"/>
      <c r="D674" s="106" t="s">
        <v>109</v>
      </c>
      <c r="F674" s="107" t="s">
        <v>1604</v>
      </c>
      <c r="L674" s="21"/>
      <c r="M674" s="108"/>
      <c r="T674" s="42"/>
      <c r="AT674" s="10" t="s">
        <v>109</v>
      </c>
      <c r="AU674" s="10" t="s">
        <v>80</v>
      </c>
    </row>
    <row r="675" spans="2:65" s="1" customFormat="1" ht="24.2" customHeight="1">
      <c r="B675" s="21"/>
      <c r="C675" s="93" t="s">
        <v>1605</v>
      </c>
      <c r="D675" s="93" t="s">
        <v>103</v>
      </c>
      <c r="E675" s="94" t="s">
        <v>1606</v>
      </c>
      <c r="F675" s="95" t="s">
        <v>1607</v>
      </c>
      <c r="G675" s="96" t="s">
        <v>269</v>
      </c>
      <c r="H675" s="97">
        <v>3</v>
      </c>
      <c r="I675" s="98">
        <v>9500</v>
      </c>
      <c r="J675" s="98">
        <f>ROUND(I675*H675,2)</f>
        <v>28500</v>
      </c>
      <c r="K675" s="99"/>
      <c r="L675" s="21"/>
      <c r="M675" s="100" t="s">
        <v>1</v>
      </c>
      <c r="N675" s="101" t="s">
        <v>35</v>
      </c>
      <c r="O675" s="102">
        <v>0</v>
      </c>
      <c r="P675" s="102">
        <f>O675*H675</f>
        <v>0</v>
      </c>
      <c r="Q675" s="102">
        <v>0</v>
      </c>
      <c r="R675" s="102">
        <f>Q675*H675</f>
        <v>0</v>
      </c>
      <c r="S675" s="102">
        <v>0</v>
      </c>
      <c r="T675" s="103">
        <f>S675*H675</f>
        <v>0</v>
      </c>
      <c r="AR675" s="104" t="s">
        <v>107</v>
      </c>
      <c r="AT675" s="104" t="s">
        <v>103</v>
      </c>
      <c r="AU675" s="104" t="s">
        <v>80</v>
      </c>
      <c r="AY675" s="10" t="s">
        <v>100</v>
      </c>
      <c r="BE675" s="105">
        <f>IF(N675="základní",J675,0)</f>
        <v>28500</v>
      </c>
      <c r="BF675" s="105">
        <f>IF(N675="snížená",J675,0)</f>
        <v>0</v>
      </c>
      <c r="BG675" s="105">
        <f>IF(N675="zákl. přenesená",J675,0)</f>
        <v>0</v>
      </c>
      <c r="BH675" s="105">
        <f>IF(N675="sníž. přenesená",J675,0)</f>
        <v>0</v>
      </c>
      <c r="BI675" s="105">
        <f>IF(N675="nulová",J675,0)</f>
        <v>0</v>
      </c>
      <c r="BJ675" s="10" t="s">
        <v>78</v>
      </c>
      <c r="BK675" s="105">
        <f>ROUND(I675*H675,2)</f>
        <v>28500</v>
      </c>
      <c r="BL675" s="10" t="s">
        <v>107</v>
      </c>
      <c r="BM675" s="104" t="s">
        <v>1608</v>
      </c>
    </row>
    <row r="676" spans="2:65" s="1" customFormat="1" ht="48.75">
      <c r="B676" s="21"/>
      <c r="D676" s="106" t="s">
        <v>109</v>
      </c>
      <c r="F676" s="107" t="s">
        <v>1609</v>
      </c>
      <c r="L676" s="21"/>
      <c r="M676" s="108"/>
      <c r="T676" s="42"/>
      <c r="AT676" s="10" t="s">
        <v>109</v>
      </c>
      <c r="AU676" s="10" t="s">
        <v>80</v>
      </c>
    </row>
    <row r="677" spans="2:65" s="1" customFormat="1" ht="24.2" customHeight="1">
      <c r="B677" s="21"/>
      <c r="C677" s="93" t="s">
        <v>1610</v>
      </c>
      <c r="D677" s="93" t="s">
        <v>103</v>
      </c>
      <c r="E677" s="94" t="s">
        <v>1611</v>
      </c>
      <c r="F677" s="95" t="s">
        <v>1612</v>
      </c>
      <c r="G677" s="96" t="s">
        <v>269</v>
      </c>
      <c r="H677" s="97">
        <v>3</v>
      </c>
      <c r="I677" s="98">
        <v>28300</v>
      </c>
      <c r="J677" s="98">
        <f>ROUND(I677*H677,2)</f>
        <v>84900</v>
      </c>
      <c r="K677" s="99"/>
      <c r="L677" s="21"/>
      <c r="M677" s="100" t="s">
        <v>1</v>
      </c>
      <c r="N677" s="101" t="s">
        <v>35</v>
      </c>
      <c r="O677" s="102">
        <v>0</v>
      </c>
      <c r="P677" s="102">
        <f>O677*H677</f>
        <v>0</v>
      </c>
      <c r="Q677" s="102">
        <v>0</v>
      </c>
      <c r="R677" s="102">
        <f>Q677*H677</f>
        <v>0</v>
      </c>
      <c r="S677" s="102">
        <v>0</v>
      </c>
      <c r="T677" s="103">
        <f>S677*H677</f>
        <v>0</v>
      </c>
      <c r="AR677" s="104" t="s">
        <v>107</v>
      </c>
      <c r="AT677" s="104" t="s">
        <v>103</v>
      </c>
      <c r="AU677" s="104" t="s">
        <v>80</v>
      </c>
      <c r="AY677" s="10" t="s">
        <v>100</v>
      </c>
      <c r="BE677" s="105">
        <f>IF(N677="základní",J677,0)</f>
        <v>84900</v>
      </c>
      <c r="BF677" s="105">
        <f>IF(N677="snížená",J677,0)</f>
        <v>0</v>
      </c>
      <c r="BG677" s="105">
        <f>IF(N677="zákl. přenesená",J677,0)</f>
        <v>0</v>
      </c>
      <c r="BH677" s="105">
        <f>IF(N677="sníž. přenesená",J677,0)</f>
        <v>0</v>
      </c>
      <c r="BI677" s="105">
        <f>IF(N677="nulová",J677,0)</f>
        <v>0</v>
      </c>
      <c r="BJ677" s="10" t="s">
        <v>78</v>
      </c>
      <c r="BK677" s="105">
        <f>ROUND(I677*H677,2)</f>
        <v>84900</v>
      </c>
      <c r="BL677" s="10" t="s">
        <v>107</v>
      </c>
      <c r="BM677" s="104" t="s">
        <v>1613</v>
      </c>
    </row>
    <row r="678" spans="2:65" s="1" customFormat="1" ht="58.5">
      <c r="B678" s="21"/>
      <c r="D678" s="106" t="s">
        <v>109</v>
      </c>
      <c r="F678" s="107" t="s">
        <v>1614</v>
      </c>
      <c r="L678" s="21"/>
      <c r="M678" s="108"/>
      <c r="T678" s="42"/>
      <c r="AT678" s="10" t="s">
        <v>109</v>
      </c>
      <c r="AU678" s="10" t="s">
        <v>80</v>
      </c>
    </row>
    <row r="679" spans="2:65" s="1" customFormat="1" ht="24.2" customHeight="1">
      <c r="B679" s="21"/>
      <c r="C679" s="93" t="s">
        <v>1615</v>
      </c>
      <c r="D679" s="93" t="s">
        <v>103</v>
      </c>
      <c r="E679" s="94" t="s">
        <v>1616</v>
      </c>
      <c r="F679" s="95" t="s">
        <v>1617</v>
      </c>
      <c r="G679" s="96" t="s">
        <v>269</v>
      </c>
      <c r="H679" s="97">
        <v>3</v>
      </c>
      <c r="I679" s="98">
        <v>13700</v>
      </c>
      <c r="J679" s="98">
        <f>ROUND(I679*H679,2)</f>
        <v>41100</v>
      </c>
      <c r="K679" s="99"/>
      <c r="L679" s="21"/>
      <c r="M679" s="100" t="s">
        <v>1</v>
      </c>
      <c r="N679" s="101" t="s">
        <v>35</v>
      </c>
      <c r="O679" s="102">
        <v>0</v>
      </c>
      <c r="P679" s="102">
        <f>O679*H679</f>
        <v>0</v>
      </c>
      <c r="Q679" s="102">
        <v>0</v>
      </c>
      <c r="R679" s="102">
        <f>Q679*H679</f>
        <v>0</v>
      </c>
      <c r="S679" s="102">
        <v>0</v>
      </c>
      <c r="T679" s="103">
        <f>S679*H679</f>
        <v>0</v>
      </c>
      <c r="AR679" s="104" t="s">
        <v>107</v>
      </c>
      <c r="AT679" s="104" t="s">
        <v>103</v>
      </c>
      <c r="AU679" s="104" t="s">
        <v>80</v>
      </c>
      <c r="AY679" s="10" t="s">
        <v>100</v>
      </c>
      <c r="BE679" s="105">
        <f>IF(N679="základní",J679,0)</f>
        <v>41100</v>
      </c>
      <c r="BF679" s="105">
        <f>IF(N679="snížená",J679,0)</f>
        <v>0</v>
      </c>
      <c r="BG679" s="105">
        <f>IF(N679="zákl. přenesená",J679,0)</f>
        <v>0</v>
      </c>
      <c r="BH679" s="105">
        <f>IF(N679="sníž. přenesená",J679,0)</f>
        <v>0</v>
      </c>
      <c r="BI679" s="105">
        <f>IF(N679="nulová",J679,0)</f>
        <v>0</v>
      </c>
      <c r="BJ679" s="10" t="s">
        <v>78</v>
      </c>
      <c r="BK679" s="105">
        <f>ROUND(I679*H679,2)</f>
        <v>41100</v>
      </c>
      <c r="BL679" s="10" t="s">
        <v>107</v>
      </c>
      <c r="BM679" s="104" t="s">
        <v>1618</v>
      </c>
    </row>
    <row r="680" spans="2:65" s="1" customFormat="1" ht="58.5">
      <c r="B680" s="21"/>
      <c r="D680" s="106" t="s">
        <v>109</v>
      </c>
      <c r="F680" s="107" t="s">
        <v>1619</v>
      </c>
      <c r="L680" s="21"/>
      <c r="M680" s="108"/>
      <c r="T680" s="42"/>
      <c r="AT680" s="10" t="s">
        <v>109</v>
      </c>
      <c r="AU680" s="10" t="s">
        <v>80</v>
      </c>
    </row>
    <row r="681" spans="2:65" s="1" customFormat="1" ht="24.2" customHeight="1">
      <c r="B681" s="21"/>
      <c r="C681" s="93" t="s">
        <v>1620</v>
      </c>
      <c r="D681" s="93" t="s">
        <v>103</v>
      </c>
      <c r="E681" s="94" t="s">
        <v>1621</v>
      </c>
      <c r="F681" s="95" t="s">
        <v>1622</v>
      </c>
      <c r="G681" s="96" t="s">
        <v>269</v>
      </c>
      <c r="H681" s="97">
        <v>3</v>
      </c>
      <c r="I681" s="98">
        <v>2390</v>
      </c>
      <c r="J681" s="98">
        <f>ROUND(I681*H681,2)</f>
        <v>7170</v>
      </c>
      <c r="K681" s="99"/>
      <c r="L681" s="21"/>
      <c r="M681" s="100" t="s">
        <v>1</v>
      </c>
      <c r="N681" s="101" t="s">
        <v>35</v>
      </c>
      <c r="O681" s="102">
        <v>0</v>
      </c>
      <c r="P681" s="102">
        <f>O681*H681</f>
        <v>0</v>
      </c>
      <c r="Q681" s="102">
        <v>0</v>
      </c>
      <c r="R681" s="102">
        <f>Q681*H681</f>
        <v>0</v>
      </c>
      <c r="S681" s="102">
        <v>0</v>
      </c>
      <c r="T681" s="103">
        <f>S681*H681</f>
        <v>0</v>
      </c>
      <c r="AR681" s="104" t="s">
        <v>107</v>
      </c>
      <c r="AT681" s="104" t="s">
        <v>103</v>
      </c>
      <c r="AU681" s="104" t="s">
        <v>80</v>
      </c>
      <c r="AY681" s="10" t="s">
        <v>100</v>
      </c>
      <c r="BE681" s="105">
        <f>IF(N681="základní",J681,0)</f>
        <v>7170</v>
      </c>
      <c r="BF681" s="105">
        <f>IF(N681="snížená",J681,0)</f>
        <v>0</v>
      </c>
      <c r="BG681" s="105">
        <f>IF(N681="zákl. přenesená",J681,0)</f>
        <v>0</v>
      </c>
      <c r="BH681" s="105">
        <f>IF(N681="sníž. přenesená",J681,0)</f>
        <v>0</v>
      </c>
      <c r="BI681" s="105">
        <f>IF(N681="nulová",J681,0)</f>
        <v>0</v>
      </c>
      <c r="BJ681" s="10" t="s">
        <v>78</v>
      </c>
      <c r="BK681" s="105">
        <f>ROUND(I681*H681,2)</f>
        <v>7170</v>
      </c>
      <c r="BL681" s="10" t="s">
        <v>107</v>
      </c>
      <c r="BM681" s="104" t="s">
        <v>1623</v>
      </c>
    </row>
    <row r="682" spans="2:65" s="1" customFormat="1" ht="19.5">
      <c r="B682" s="21"/>
      <c r="D682" s="106" t="s">
        <v>109</v>
      </c>
      <c r="F682" s="107" t="s">
        <v>1622</v>
      </c>
      <c r="L682" s="21"/>
      <c r="M682" s="108"/>
      <c r="T682" s="42"/>
      <c r="AT682" s="10" t="s">
        <v>109</v>
      </c>
      <c r="AU682" s="10" t="s">
        <v>80</v>
      </c>
    </row>
    <row r="683" spans="2:65" s="1" customFormat="1" ht="24.2" customHeight="1">
      <c r="B683" s="21"/>
      <c r="C683" s="93" t="s">
        <v>1624</v>
      </c>
      <c r="D683" s="93" t="s">
        <v>103</v>
      </c>
      <c r="E683" s="94" t="s">
        <v>1625</v>
      </c>
      <c r="F683" s="95" t="s">
        <v>1626</v>
      </c>
      <c r="G683" s="96" t="s">
        <v>269</v>
      </c>
      <c r="H683" s="97">
        <v>3</v>
      </c>
      <c r="I683" s="98">
        <v>3480</v>
      </c>
      <c r="J683" s="98">
        <f>ROUND(I683*H683,2)</f>
        <v>10440</v>
      </c>
      <c r="K683" s="99"/>
      <c r="L683" s="21"/>
      <c r="M683" s="100" t="s">
        <v>1</v>
      </c>
      <c r="N683" s="101" t="s">
        <v>35</v>
      </c>
      <c r="O683" s="102">
        <v>0</v>
      </c>
      <c r="P683" s="102">
        <f>O683*H683</f>
        <v>0</v>
      </c>
      <c r="Q683" s="102">
        <v>0</v>
      </c>
      <c r="R683" s="102">
        <f>Q683*H683</f>
        <v>0</v>
      </c>
      <c r="S683" s="102">
        <v>0</v>
      </c>
      <c r="T683" s="103">
        <f>S683*H683</f>
        <v>0</v>
      </c>
      <c r="AR683" s="104" t="s">
        <v>107</v>
      </c>
      <c r="AT683" s="104" t="s">
        <v>103</v>
      </c>
      <c r="AU683" s="104" t="s">
        <v>80</v>
      </c>
      <c r="AY683" s="10" t="s">
        <v>100</v>
      </c>
      <c r="BE683" s="105">
        <f>IF(N683="základní",J683,0)</f>
        <v>10440</v>
      </c>
      <c r="BF683" s="105">
        <f>IF(N683="snížená",J683,0)</f>
        <v>0</v>
      </c>
      <c r="BG683" s="105">
        <f>IF(N683="zákl. přenesená",J683,0)</f>
        <v>0</v>
      </c>
      <c r="BH683" s="105">
        <f>IF(N683="sníž. přenesená",J683,0)</f>
        <v>0</v>
      </c>
      <c r="BI683" s="105">
        <f>IF(N683="nulová",J683,0)</f>
        <v>0</v>
      </c>
      <c r="BJ683" s="10" t="s">
        <v>78</v>
      </c>
      <c r="BK683" s="105">
        <f>ROUND(I683*H683,2)</f>
        <v>10440</v>
      </c>
      <c r="BL683" s="10" t="s">
        <v>107</v>
      </c>
      <c r="BM683" s="104" t="s">
        <v>1627</v>
      </c>
    </row>
    <row r="684" spans="2:65" s="1" customFormat="1">
      <c r="B684" s="21"/>
      <c r="D684" s="106" t="s">
        <v>109</v>
      </c>
      <c r="F684" s="107" t="s">
        <v>1626</v>
      </c>
      <c r="L684" s="21"/>
      <c r="M684" s="108"/>
      <c r="T684" s="42"/>
      <c r="AT684" s="10" t="s">
        <v>109</v>
      </c>
      <c r="AU684" s="10" t="s">
        <v>80</v>
      </c>
    </row>
    <row r="685" spans="2:65" s="1" customFormat="1" ht="24.2" customHeight="1">
      <c r="B685" s="21"/>
      <c r="C685" s="93" t="s">
        <v>1628</v>
      </c>
      <c r="D685" s="93" t="s">
        <v>103</v>
      </c>
      <c r="E685" s="94" t="s">
        <v>1629</v>
      </c>
      <c r="F685" s="95" t="s">
        <v>1630</v>
      </c>
      <c r="G685" s="96" t="s">
        <v>269</v>
      </c>
      <c r="H685" s="97">
        <v>3</v>
      </c>
      <c r="I685" s="98">
        <v>4890</v>
      </c>
      <c r="J685" s="98">
        <f>ROUND(I685*H685,2)</f>
        <v>14670</v>
      </c>
      <c r="K685" s="99"/>
      <c r="L685" s="21"/>
      <c r="M685" s="100" t="s">
        <v>1</v>
      </c>
      <c r="N685" s="101" t="s">
        <v>35</v>
      </c>
      <c r="O685" s="102">
        <v>0</v>
      </c>
      <c r="P685" s="102">
        <f>O685*H685</f>
        <v>0</v>
      </c>
      <c r="Q685" s="102">
        <v>0</v>
      </c>
      <c r="R685" s="102">
        <f>Q685*H685</f>
        <v>0</v>
      </c>
      <c r="S685" s="102">
        <v>0</v>
      </c>
      <c r="T685" s="103">
        <f>S685*H685</f>
        <v>0</v>
      </c>
      <c r="AR685" s="104" t="s">
        <v>107</v>
      </c>
      <c r="AT685" s="104" t="s">
        <v>103</v>
      </c>
      <c r="AU685" s="104" t="s">
        <v>80</v>
      </c>
      <c r="AY685" s="10" t="s">
        <v>100</v>
      </c>
      <c r="BE685" s="105">
        <f>IF(N685="základní",J685,0)</f>
        <v>14670</v>
      </c>
      <c r="BF685" s="105">
        <f>IF(N685="snížená",J685,0)</f>
        <v>0</v>
      </c>
      <c r="BG685" s="105">
        <f>IF(N685="zákl. přenesená",J685,0)</f>
        <v>0</v>
      </c>
      <c r="BH685" s="105">
        <f>IF(N685="sníž. přenesená",J685,0)</f>
        <v>0</v>
      </c>
      <c r="BI685" s="105">
        <f>IF(N685="nulová",J685,0)</f>
        <v>0</v>
      </c>
      <c r="BJ685" s="10" t="s">
        <v>78</v>
      </c>
      <c r="BK685" s="105">
        <f>ROUND(I685*H685,2)</f>
        <v>14670</v>
      </c>
      <c r="BL685" s="10" t="s">
        <v>107</v>
      </c>
      <c r="BM685" s="104" t="s">
        <v>1631</v>
      </c>
    </row>
    <row r="686" spans="2:65" s="1" customFormat="1">
      <c r="B686" s="21"/>
      <c r="D686" s="106" t="s">
        <v>109</v>
      </c>
      <c r="F686" s="107" t="s">
        <v>1630</v>
      </c>
      <c r="L686" s="21"/>
      <c r="M686" s="108"/>
      <c r="T686" s="42"/>
      <c r="AT686" s="10" t="s">
        <v>109</v>
      </c>
      <c r="AU686" s="10" t="s">
        <v>80</v>
      </c>
    </row>
    <row r="687" spans="2:65" s="1" customFormat="1" ht="24.2" customHeight="1">
      <c r="B687" s="21"/>
      <c r="C687" s="93" t="s">
        <v>1632</v>
      </c>
      <c r="D687" s="93" t="s">
        <v>103</v>
      </c>
      <c r="E687" s="94" t="s">
        <v>1633</v>
      </c>
      <c r="F687" s="95" t="s">
        <v>1634</v>
      </c>
      <c r="G687" s="96" t="s">
        <v>269</v>
      </c>
      <c r="H687" s="97">
        <v>3</v>
      </c>
      <c r="I687" s="98">
        <v>5370</v>
      </c>
      <c r="J687" s="98">
        <f>ROUND(I687*H687,2)</f>
        <v>16110</v>
      </c>
      <c r="K687" s="99"/>
      <c r="L687" s="21"/>
      <c r="M687" s="100" t="s">
        <v>1</v>
      </c>
      <c r="N687" s="101" t="s">
        <v>35</v>
      </c>
      <c r="O687" s="102">
        <v>0</v>
      </c>
      <c r="P687" s="102">
        <f>O687*H687</f>
        <v>0</v>
      </c>
      <c r="Q687" s="102">
        <v>0</v>
      </c>
      <c r="R687" s="102">
        <f>Q687*H687</f>
        <v>0</v>
      </c>
      <c r="S687" s="102">
        <v>0</v>
      </c>
      <c r="T687" s="103">
        <f>S687*H687</f>
        <v>0</v>
      </c>
      <c r="AR687" s="104" t="s">
        <v>107</v>
      </c>
      <c r="AT687" s="104" t="s">
        <v>103</v>
      </c>
      <c r="AU687" s="104" t="s">
        <v>80</v>
      </c>
      <c r="AY687" s="10" t="s">
        <v>100</v>
      </c>
      <c r="BE687" s="105">
        <f>IF(N687="základní",J687,0)</f>
        <v>16110</v>
      </c>
      <c r="BF687" s="105">
        <f>IF(N687="snížená",J687,0)</f>
        <v>0</v>
      </c>
      <c r="BG687" s="105">
        <f>IF(N687="zákl. přenesená",J687,0)</f>
        <v>0</v>
      </c>
      <c r="BH687" s="105">
        <f>IF(N687="sníž. přenesená",J687,0)</f>
        <v>0</v>
      </c>
      <c r="BI687" s="105">
        <f>IF(N687="nulová",J687,0)</f>
        <v>0</v>
      </c>
      <c r="BJ687" s="10" t="s">
        <v>78</v>
      </c>
      <c r="BK687" s="105">
        <f>ROUND(I687*H687,2)</f>
        <v>16110</v>
      </c>
      <c r="BL687" s="10" t="s">
        <v>107</v>
      </c>
      <c r="BM687" s="104" t="s">
        <v>1635</v>
      </c>
    </row>
    <row r="688" spans="2:65" s="1" customFormat="1">
      <c r="B688" s="21"/>
      <c r="D688" s="106" t="s">
        <v>109</v>
      </c>
      <c r="F688" s="107" t="s">
        <v>1634</v>
      </c>
      <c r="L688" s="21"/>
      <c r="M688" s="108"/>
      <c r="T688" s="42"/>
      <c r="AT688" s="10" t="s">
        <v>109</v>
      </c>
      <c r="AU688" s="10" t="s">
        <v>80</v>
      </c>
    </row>
    <row r="689" spans="2:65" s="1" customFormat="1" ht="24.2" customHeight="1">
      <c r="B689" s="21"/>
      <c r="C689" s="93" t="s">
        <v>1636</v>
      </c>
      <c r="D689" s="93" t="s">
        <v>103</v>
      </c>
      <c r="E689" s="94" t="s">
        <v>1637</v>
      </c>
      <c r="F689" s="95" t="s">
        <v>1638</v>
      </c>
      <c r="G689" s="96" t="s">
        <v>269</v>
      </c>
      <c r="H689" s="97">
        <v>3</v>
      </c>
      <c r="I689" s="98">
        <v>11300</v>
      </c>
      <c r="J689" s="98">
        <f>ROUND(I689*H689,2)</f>
        <v>33900</v>
      </c>
      <c r="K689" s="99"/>
      <c r="L689" s="21"/>
      <c r="M689" s="100" t="s">
        <v>1</v>
      </c>
      <c r="N689" s="101" t="s">
        <v>35</v>
      </c>
      <c r="O689" s="102">
        <v>0</v>
      </c>
      <c r="P689" s="102">
        <f>O689*H689</f>
        <v>0</v>
      </c>
      <c r="Q689" s="102">
        <v>0</v>
      </c>
      <c r="R689" s="102">
        <f>Q689*H689</f>
        <v>0</v>
      </c>
      <c r="S689" s="102">
        <v>0</v>
      </c>
      <c r="T689" s="103">
        <f>S689*H689</f>
        <v>0</v>
      </c>
      <c r="AR689" s="104" t="s">
        <v>107</v>
      </c>
      <c r="AT689" s="104" t="s">
        <v>103</v>
      </c>
      <c r="AU689" s="104" t="s">
        <v>80</v>
      </c>
      <c r="AY689" s="10" t="s">
        <v>100</v>
      </c>
      <c r="BE689" s="105">
        <f>IF(N689="základní",J689,0)</f>
        <v>33900</v>
      </c>
      <c r="BF689" s="105">
        <f>IF(N689="snížená",J689,0)</f>
        <v>0</v>
      </c>
      <c r="BG689" s="105">
        <f>IF(N689="zákl. přenesená",J689,0)</f>
        <v>0</v>
      </c>
      <c r="BH689" s="105">
        <f>IF(N689="sníž. přenesená",J689,0)</f>
        <v>0</v>
      </c>
      <c r="BI689" s="105">
        <f>IF(N689="nulová",J689,0)</f>
        <v>0</v>
      </c>
      <c r="BJ689" s="10" t="s">
        <v>78</v>
      </c>
      <c r="BK689" s="105">
        <f>ROUND(I689*H689,2)</f>
        <v>33900</v>
      </c>
      <c r="BL689" s="10" t="s">
        <v>107</v>
      </c>
      <c r="BM689" s="104" t="s">
        <v>1639</v>
      </c>
    </row>
    <row r="690" spans="2:65" s="1" customFormat="1" ht="19.5">
      <c r="B690" s="21"/>
      <c r="D690" s="106" t="s">
        <v>109</v>
      </c>
      <c r="F690" s="107" t="s">
        <v>1638</v>
      </c>
      <c r="L690" s="21"/>
      <c r="M690" s="108"/>
      <c r="T690" s="42"/>
      <c r="AT690" s="10" t="s">
        <v>109</v>
      </c>
      <c r="AU690" s="10" t="s">
        <v>80</v>
      </c>
    </row>
    <row r="691" spans="2:65" s="1" customFormat="1" ht="33" customHeight="1">
      <c r="B691" s="21"/>
      <c r="C691" s="93" t="s">
        <v>1640</v>
      </c>
      <c r="D691" s="93" t="s">
        <v>103</v>
      </c>
      <c r="E691" s="94" t="s">
        <v>1641</v>
      </c>
      <c r="F691" s="95" t="s">
        <v>1642</v>
      </c>
      <c r="G691" s="96" t="s">
        <v>269</v>
      </c>
      <c r="H691" s="97">
        <v>3</v>
      </c>
      <c r="I691" s="98">
        <v>5470</v>
      </c>
      <c r="J691" s="98">
        <f>ROUND(I691*H691,2)</f>
        <v>16410</v>
      </c>
      <c r="K691" s="99"/>
      <c r="L691" s="21"/>
      <c r="M691" s="100" t="s">
        <v>1</v>
      </c>
      <c r="N691" s="101" t="s">
        <v>35</v>
      </c>
      <c r="O691" s="102">
        <v>0</v>
      </c>
      <c r="P691" s="102">
        <f>O691*H691</f>
        <v>0</v>
      </c>
      <c r="Q691" s="102">
        <v>0</v>
      </c>
      <c r="R691" s="102">
        <f>Q691*H691</f>
        <v>0</v>
      </c>
      <c r="S691" s="102">
        <v>0</v>
      </c>
      <c r="T691" s="103">
        <f>S691*H691</f>
        <v>0</v>
      </c>
      <c r="AR691" s="104" t="s">
        <v>107</v>
      </c>
      <c r="AT691" s="104" t="s">
        <v>103</v>
      </c>
      <c r="AU691" s="104" t="s">
        <v>80</v>
      </c>
      <c r="AY691" s="10" t="s">
        <v>100</v>
      </c>
      <c r="BE691" s="105">
        <f>IF(N691="základní",J691,0)</f>
        <v>16410</v>
      </c>
      <c r="BF691" s="105">
        <f>IF(N691="snížená",J691,0)</f>
        <v>0</v>
      </c>
      <c r="BG691" s="105">
        <f>IF(N691="zákl. přenesená",J691,0)</f>
        <v>0</v>
      </c>
      <c r="BH691" s="105">
        <f>IF(N691="sníž. přenesená",J691,0)</f>
        <v>0</v>
      </c>
      <c r="BI691" s="105">
        <f>IF(N691="nulová",J691,0)</f>
        <v>0</v>
      </c>
      <c r="BJ691" s="10" t="s">
        <v>78</v>
      </c>
      <c r="BK691" s="105">
        <f>ROUND(I691*H691,2)</f>
        <v>16410</v>
      </c>
      <c r="BL691" s="10" t="s">
        <v>107</v>
      </c>
      <c r="BM691" s="104" t="s">
        <v>1643</v>
      </c>
    </row>
    <row r="692" spans="2:65" s="1" customFormat="1" ht="19.5">
      <c r="B692" s="21"/>
      <c r="D692" s="106" t="s">
        <v>109</v>
      </c>
      <c r="F692" s="107" t="s">
        <v>1642</v>
      </c>
      <c r="L692" s="21"/>
      <c r="M692" s="108"/>
      <c r="T692" s="42"/>
      <c r="AT692" s="10" t="s">
        <v>109</v>
      </c>
      <c r="AU692" s="10" t="s">
        <v>80</v>
      </c>
    </row>
    <row r="693" spans="2:65" s="1" customFormat="1" ht="24.2" customHeight="1">
      <c r="B693" s="21"/>
      <c r="C693" s="93" t="s">
        <v>1644</v>
      </c>
      <c r="D693" s="93" t="s">
        <v>103</v>
      </c>
      <c r="E693" s="94" t="s">
        <v>1645</v>
      </c>
      <c r="F693" s="95" t="s">
        <v>1646</v>
      </c>
      <c r="G693" s="96" t="s">
        <v>269</v>
      </c>
      <c r="H693" s="97">
        <v>3</v>
      </c>
      <c r="I693" s="98">
        <v>12100</v>
      </c>
      <c r="J693" s="98">
        <f>ROUND(I693*H693,2)</f>
        <v>36300</v>
      </c>
      <c r="K693" s="99"/>
      <c r="L693" s="21"/>
      <c r="M693" s="100" t="s">
        <v>1</v>
      </c>
      <c r="N693" s="101" t="s">
        <v>35</v>
      </c>
      <c r="O693" s="102">
        <v>0</v>
      </c>
      <c r="P693" s="102">
        <f>O693*H693</f>
        <v>0</v>
      </c>
      <c r="Q693" s="102">
        <v>0</v>
      </c>
      <c r="R693" s="102">
        <f>Q693*H693</f>
        <v>0</v>
      </c>
      <c r="S693" s="102">
        <v>0</v>
      </c>
      <c r="T693" s="103">
        <f>S693*H693</f>
        <v>0</v>
      </c>
      <c r="AR693" s="104" t="s">
        <v>107</v>
      </c>
      <c r="AT693" s="104" t="s">
        <v>103</v>
      </c>
      <c r="AU693" s="104" t="s">
        <v>80</v>
      </c>
      <c r="AY693" s="10" t="s">
        <v>100</v>
      </c>
      <c r="BE693" s="105">
        <f>IF(N693="základní",J693,0)</f>
        <v>36300</v>
      </c>
      <c r="BF693" s="105">
        <f>IF(N693="snížená",J693,0)</f>
        <v>0</v>
      </c>
      <c r="BG693" s="105">
        <f>IF(N693="zákl. přenesená",J693,0)</f>
        <v>0</v>
      </c>
      <c r="BH693" s="105">
        <f>IF(N693="sníž. přenesená",J693,0)</f>
        <v>0</v>
      </c>
      <c r="BI693" s="105">
        <f>IF(N693="nulová",J693,0)</f>
        <v>0</v>
      </c>
      <c r="BJ693" s="10" t="s">
        <v>78</v>
      </c>
      <c r="BK693" s="105">
        <f>ROUND(I693*H693,2)</f>
        <v>36300</v>
      </c>
      <c r="BL693" s="10" t="s">
        <v>107</v>
      </c>
      <c r="BM693" s="104" t="s">
        <v>1647</v>
      </c>
    </row>
    <row r="694" spans="2:65" s="1" customFormat="1" ht="39">
      <c r="B694" s="21"/>
      <c r="D694" s="106" t="s">
        <v>109</v>
      </c>
      <c r="F694" s="107" t="s">
        <v>1648</v>
      </c>
      <c r="L694" s="21"/>
      <c r="M694" s="108"/>
      <c r="T694" s="42"/>
      <c r="AT694" s="10" t="s">
        <v>109</v>
      </c>
      <c r="AU694" s="10" t="s">
        <v>80</v>
      </c>
    </row>
    <row r="695" spans="2:65" s="1" customFormat="1" ht="24.2" customHeight="1">
      <c r="B695" s="21"/>
      <c r="C695" s="93" t="s">
        <v>1649</v>
      </c>
      <c r="D695" s="93" t="s">
        <v>103</v>
      </c>
      <c r="E695" s="94" t="s">
        <v>1650</v>
      </c>
      <c r="F695" s="95" t="s">
        <v>1651</v>
      </c>
      <c r="G695" s="96" t="s">
        <v>269</v>
      </c>
      <c r="H695" s="97">
        <v>3</v>
      </c>
      <c r="I695" s="98">
        <v>12600</v>
      </c>
      <c r="J695" s="98">
        <f>ROUND(I695*H695,2)</f>
        <v>37800</v>
      </c>
      <c r="K695" s="99"/>
      <c r="L695" s="21"/>
      <c r="M695" s="100" t="s">
        <v>1</v>
      </c>
      <c r="N695" s="101" t="s">
        <v>35</v>
      </c>
      <c r="O695" s="102">
        <v>0</v>
      </c>
      <c r="P695" s="102">
        <f>O695*H695</f>
        <v>0</v>
      </c>
      <c r="Q695" s="102">
        <v>0</v>
      </c>
      <c r="R695" s="102">
        <f>Q695*H695</f>
        <v>0</v>
      </c>
      <c r="S695" s="102">
        <v>0</v>
      </c>
      <c r="T695" s="103">
        <f>S695*H695</f>
        <v>0</v>
      </c>
      <c r="AR695" s="104" t="s">
        <v>107</v>
      </c>
      <c r="AT695" s="104" t="s">
        <v>103</v>
      </c>
      <c r="AU695" s="104" t="s">
        <v>80</v>
      </c>
      <c r="AY695" s="10" t="s">
        <v>100</v>
      </c>
      <c r="BE695" s="105">
        <f>IF(N695="základní",J695,0)</f>
        <v>37800</v>
      </c>
      <c r="BF695" s="105">
        <f>IF(N695="snížená",J695,0)</f>
        <v>0</v>
      </c>
      <c r="BG695" s="105">
        <f>IF(N695="zákl. přenesená",J695,0)</f>
        <v>0</v>
      </c>
      <c r="BH695" s="105">
        <f>IF(N695="sníž. přenesená",J695,0)</f>
        <v>0</v>
      </c>
      <c r="BI695" s="105">
        <f>IF(N695="nulová",J695,0)</f>
        <v>0</v>
      </c>
      <c r="BJ695" s="10" t="s">
        <v>78</v>
      </c>
      <c r="BK695" s="105">
        <f>ROUND(I695*H695,2)</f>
        <v>37800</v>
      </c>
      <c r="BL695" s="10" t="s">
        <v>107</v>
      </c>
      <c r="BM695" s="104" t="s">
        <v>1652</v>
      </c>
    </row>
    <row r="696" spans="2:65" s="1" customFormat="1" ht="39">
      <c r="B696" s="21"/>
      <c r="D696" s="106" t="s">
        <v>109</v>
      </c>
      <c r="F696" s="107" t="s">
        <v>1653</v>
      </c>
      <c r="L696" s="21"/>
      <c r="M696" s="108"/>
      <c r="T696" s="42"/>
      <c r="AT696" s="10" t="s">
        <v>109</v>
      </c>
      <c r="AU696" s="10" t="s">
        <v>80</v>
      </c>
    </row>
    <row r="697" spans="2:65" s="1" customFormat="1" ht="33" customHeight="1">
      <c r="B697" s="21"/>
      <c r="C697" s="93" t="s">
        <v>1654</v>
      </c>
      <c r="D697" s="93" t="s">
        <v>103</v>
      </c>
      <c r="E697" s="94" t="s">
        <v>1655</v>
      </c>
      <c r="F697" s="95" t="s">
        <v>1656</v>
      </c>
      <c r="G697" s="96" t="s">
        <v>269</v>
      </c>
      <c r="H697" s="97">
        <v>3</v>
      </c>
      <c r="I697" s="98">
        <v>16600</v>
      </c>
      <c r="J697" s="98">
        <f>ROUND(I697*H697,2)</f>
        <v>49800</v>
      </c>
      <c r="K697" s="99"/>
      <c r="L697" s="21"/>
      <c r="M697" s="100" t="s">
        <v>1</v>
      </c>
      <c r="N697" s="101" t="s">
        <v>35</v>
      </c>
      <c r="O697" s="102">
        <v>0</v>
      </c>
      <c r="P697" s="102">
        <f>O697*H697</f>
        <v>0</v>
      </c>
      <c r="Q697" s="102">
        <v>0</v>
      </c>
      <c r="R697" s="102">
        <f>Q697*H697</f>
        <v>0</v>
      </c>
      <c r="S697" s="102">
        <v>0</v>
      </c>
      <c r="T697" s="103">
        <f>S697*H697</f>
        <v>0</v>
      </c>
      <c r="AR697" s="104" t="s">
        <v>107</v>
      </c>
      <c r="AT697" s="104" t="s">
        <v>103</v>
      </c>
      <c r="AU697" s="104" t="s">
        <v>80</v>
      </c>
      <c r="AY697" s="10" t="s">
        <v>100</v>
      </c>
      <c r="BE697" s="105">
        <f>IF(N697="základní",J697,0)</f>
        <v>49800</v>
      </c>
      <c r="BF697" s="105">
        <f>IF(N697="snížená",J697,0)</f>
        <v>0</v>
      </c>
      <c r="BG697" s="105">
        <f>IF(N697="zákl. přenesená",J697,0)</f>
        <v>0</v>
      </c>
      <c r="BH697" s="105">
        <f>IF(N697="sníž. přenesená",J697,0)</f>
        <v>0</v>
      </c>
      <c r="BI697" s="105">
        <f>IF(N697="nulová",J697,0)</f>
        <v>0</v>
      </c>
      <c r="BJ697" s="10" t="s">
        <v>78</v>
      </c>
      <c r="BK697" s="105">
        <f>ROUND(I697*H697,2)</f>
        <v>49800</v>
      </c>
      <c r="BL697" s="10" t="s">
        <v>107</v>
      </c>
      <c r="BM697" s="104" t="s">
        <v>1657</v>
      </c>
    </row>
    <row r="698" spans="2:65" s="1" customFormat="1" ht="48.75">
      <c r="B698" s="21"/>
      <c r="D698" s="106" t="s">
        <v>109</v>
      </c>
      <c r="F698" s="107" t="s">
        <v>1658</v>
      </c>
      <c r="L698" s="21"/>
      <c r="M698" s="108"/>
      <c r="T698" s="42"/>
      <c r="AT698" s="10" t="s">
        <v>109</v>
      </c>
      <c r="AU698" s="10" t="s">
        <v>80</v>
      </c>
    </row>
    <row r="699" spans="2:65" s="1" customFormat="1" ht="33" customHeight="1">
      <c r="B699" s="21"/>
      <c r="C699" s="93" t="s">
        <v>1659</v>
      </c>
      <c r="D699" s="93" t="s">
        <v>103</v>
      </c>
      <c r="E699" s="94" t="s">
        <v>1660</v>
      </c>
      <c r="F699" s="95" t="s">
        <v>1661</v>
      </c>
      <c r="G699" s="96" t="s">
        <v>269</v>
      </c>
      <c r="H699" s="97">
        <v>3</v>
      </c>
      <c r="I699" s="98">
        <v>12900</v>
      </c>
      <c r="J699" s="98">
        <f>ROUND(I699*H699,2)</f>
        <v>38700</v>
      </c>
      <c r="K699" s="99"/>
      <c r="L699" s="21"/>
      <c r="M699" s="100" t="s">
        <v>1</v>
      </c>
      <c r="N699" s="101" t="s">
        <v>35</v>
      </c>
      <c r="O699" s="102">
        <v>0</v>
      </c>
      <c r="P699" s="102">
        <f>O699*H699</f>
        <v>0</v>
      </c>
      <c r="Q699" s="102">
        <v>0</v>
      </c>
      <c r="R699" s="102">
        <f>Q699*H699</f>
        <v>0</v>
      </c>
      <c r="S699" s="102">
        <v>0</v>
      </c>
      <c r="T699" s="103">
        <f>S699*H699</f>
        <v>0</v>
      </c>
      <c r="AR699" s="104" t="s">
        <v>107</v>
      </c>
      <c r="AT699" s="104" t="s">
        <v>103</v>
      </c>
      <c r="AU699" s="104" t="s">
        <v>80</v>
      </c>
      <c r="AY699" s="10" t="s">
        <v>100</v>
      </c>
      <c r="BE699" s="105">
        <f>IF(N699="základní",J699,0)</f>
        <v>38700</v>
      </c>
      <c r="BF699" s="105">
        <f>IF(N699="snížená",J699,0)</f>
        <v>0</v>
      </c>
      <c r="BG699" s="105">
        <f>IF(N699="zákl. přenesená",J699,0)</f>
        <v>0</v>
      </c>
      <c r="BH699" s="105">
        <f>IF(N699="sníž. přenesená",J699,0)</f>
        <v>0</v>
      </c>
      <c r="BI699" s="105">
        <f>IF(N699="nulová",J699,0)</f>
        <v>0</v>
      </c>
      <c r="BJ699" s="10" t="s">
        <v>78</v>
      </c>
      <c r="BK699" s="105">
        <f>ROUND(I699*H699,2)</f>
        <v>38700</v>
      </c>
      <c r="BL699" s="10" t="s">
        <v>107</v>
      </c>
      <c r="BM699" s="104" t="s">
        <v>1662</v>
      </c>
    </row>
    <row r="700" spans="2:65" s="1" customFormat="1" ht="48.75">
      <c r="B700" s="21"/>
      <c r="D700" s="106" t="s">
        <v>109</v>
      </c>
      <c r="F700" s="107" t="s">
        <v>1663</v>
      </c>
      <c r="L700" s="21"/>
      <c r="M700" s="108"/>
      <c r="T700" s="42"/>
      <c r="AT700" s="10" t="s">
        <v>109</v>
      </c>
      <c r="AU700" s="10" t="s">
        <v>80</v>
      </c>
    </row>
    <row r="701" spans="2:65" s="1" customFormat="1" ht="24.2" customHeight="1">
      <c r="B701" s="21"/>
      <c r="C701" s="93" t="s">
        <v>1664</v>
      </c>
      <c r="D701" s="93" t="s">
        <v>103</v>
      </c>
      <c r="E701" s="94" t="s">
        <v>1665</v>
      </c>
      <c r="F701" s="95" t="s">
        <v>1666</v>
      </c>
      <c r="G701" s="96" t="s">
        <v>269</v>
      </c>
      <c r="H701" s="97">
        <v>3</v>
      </c>
      <c r="I701" s="98">
        <v>2110</v>
      </c>
      <c r="J701" s="98">
        <f>ROUND(I701*H701,2)</f>
        <v>6330</v>
      </c>
      <c r="K701" s="99"/>
      <c r="L701" s="21"/>
      <c r="M701" s="100" t="s">
        <v>1</v>
      </c>
      <c r="N701" s="101" t="s">
        <v>35</v>
      </c>
      <c r="O701" s="102">
        <v>0</v>
      </c>
      <c r="P701" s="102">
        <f>O701*H701</f>
        <v>0</v>
      </c>
      <c r="Q701" s="102">
        <v>0</v>
      </c>
      <c r="R701" s="102">
        <f>Q701*H701</f>
        <v>0</v>
      </c>
      <c r="S701" s="102">
        <v>0</v>
      </c>
      <c r="T701" s="103">
        <f>S701*H701</f>
        <v>0</v>
      </c>
      <c r="AR701" s="104" t="s">
        <v>107</v>
      </c>
      <c r="AT701" s="104" t="s">
        <v>103</v>
      </c>
      <c r="AU701" s="104" t="s">
        <v>80</v>
      </c>
      <c r="AY701" s="10" t="s">
        <v>100</v>
      </c>
      <c r="BE701" s="105">
        <f>IF(N701="základní",J701,0)</f>
        <v>6330</v>
      </c>
      <c r="BF701" s="105">
        <f>IF(N701="snížená",J701,0)</f>
        <v>0</v>
      </c>
      <c r="BG701" s="105">
        <f>IF(N701="zákl. přenesená",J701,0)</f>
        <v>0</v>
      </c>
      <c r="BH701" s="105">
        <f>IF(N701="sníž. přenesená",J701,0)</f>
        <v>0</v>
      </c>
      <c r="BI701" s="105">
        <f>IF(N701="nulová",J701,0)</f>
        <v>0</v>
      </c>
      <c r="BJ701" s="10" t="s">
        <v>78</v>
      </c>
      <c r="BK701" s="105">
        <f>ROUND(I701*H701,2)</f>
        <v>6330</v>
      </c>
      <c r="BL701" s="10" t="s">
        <v>107</v>
      </c>
      <c r="BM701" s="104" t="s">
        <v>1667</v>
      </c>
    </row>
    <row r="702" spans="2:65" s="1" customFormat="1" ht="29.25">
      <c r="B702" s="21"/>
      <c r="D702" s="106" t="s">
        <v>109</v>
      </c>
      <c r="F702" s="107" t="s">
        <v>1668</v>
      </c>
      <c r="L702" s="21"/>
      <c r="M702" s="108"/>
      <c r="T702" s="42"/>
      <c r="AT702" s="10" t="s">
        <v>109</v>
      </c>
      <c r="AU702" s="10" t="s">
        <v>80</v>
      </c>
    </row>
    <row r="703" spans="2:65" s="1" customFormat="1" ht="24.2" customHeight="1">
      <c r="B703" s="21"/>
      <c r="C703" s="93" t="s">
        <v>1669</v>
      </c>
      <c r="D703" s="93" t="s">
        <v>103</v>
      </c>
      <c r="E703" s="94" t="s">
        <v>1670</v>
      </c>
      <c r="F703" s="95" t="s">
        <v>1671</v>
      </c>
      <c r="G703" s="96" t="s">
        <v>269</v>
      </c>
      <c r="H703" s="97">
        <v>3</v>
      </c>
      <c r="I703" s="98">
        <v>3120</v>
      </c>
      <c r="J703" s="98">
        <f>ROUND(I703*H703,2)</f>
        <v>9360</v>
      </c>
      <c r="K703" s="99"/>
      <c r="L703" s="21"/>
      <c r="M703" s="100" t="s">
        <v>1</v>
      </c>
      <c r="N703" s="101" t="s">
        <v>35</v>
      </c>
      <c r="O703" s="102">
        <v>0</v>
      </c>
      <c r="P703" s="102">
        <f>O703*H703</f>
        <v>0</v>
      </c>
      <c r="Q703" s="102">
        <v>0</v>
      </c>
      <c r="R703" s="102">
        <f>Q703*H703</f>
        <v>0</v>
      </c>
      <c r="S703" s="102">
        <v>0</v>
      </c>
      <c r="T703" s="103">
        <f>S703*H703</f>
        <v>0</v>
      </c>
      <c r="AR703" s="104" t="s">
        <v>107</v>
      </c>
      <c r="AT703" s="104" t="s">
        <v>103</v>
      </c>
      <c r="AU703" s="104" t="s">
        <v>80</v>
      </c>
      <c r="AY703" s="10" t="s">
        <v>100</v>
      </c>
      <c r="BE703" s="105">
        <f>IF(N703="základní",J703,0)</f>
        <v>9360</v>
      </c>
      <c r="BF703" s="105">
        <f>IF(N703="snížená",J703,0)</f>
        <v>0</v>
      </c>
      <c r="BG703" s="105">
        <f>IF(N703="zákl. přenesená",J703,0)</f>
        <v>0</v>
      </c>
      <c r="BH703" s="105">
        <f>IF(N703="sníž. přenesená",J703,0)</f>
        <v>0</v>
      </c>
      <c r="BI703" s="105">
        <f>IF(N703="nulová",J703,0)</f>
        <v>0</v>
      </c>
      <c r="BJ703" s="10" t="s">
        <v>78</v>
      </c>
      <c r="BK703" s="105">
        <f>ROUND(I703*H703,2)</f>
        <v>9360</v>
      </c>
      <c r="BL703" s="10" t="s">
        <v>107</v>
      </c>
      <c r="BM703" s="104" t="s">
        <v>1672</v>
      </c>
    </row>
    <row r="704" spans="2:65" s="1" customFormat="1" ht="29.25">
      <c r="B704" s="21"/>
      <c r="D704" s="106" t="s">
        <v>109</v>
      </c>
      <c r="F704" s="107" t="s">
        <v>1673</v>
      </c>
      <c r="L704" s="21"/>
      <c r="M704" s="108"/>
      <c r="T704" s="42"/>
      <c r="AT704" s="10" t="s">
        <v>109</v>
      </c>
      <c r="AU704" s="10" t="s">
        <v>80</v>
      </c>
    </row>
    <row r="705" spans="2:65" s="1" customFormat="1" ht="21.75" customHeight="1">
      <c r="B705" s="21"/>
      <c r="C705" s="93" t="s">
        <v>1674</v>
      </c>
      <c r="D705" s="93" t="s">
        <v>103</v>
      </c>
      <c r="E705" s="94" t="s">
        <v>1675</v>
      </c>
      <c r="F705" s="95" t="s">
        <v>1676</v>
      </c>
      <c r="G705" s="96" t="s">
        <v>269</v>
      </c>
      <c r="H705" s="97">
        <v>3</v>
      </c>
      <c r="I705" s="98">
        <v>2110</v>
      </c>
      <c r="J705" s="98">
        <f>ROUND(I705*H705,2)</f>
        <v>6330</v>
      </c>
      <c r="K705" s="99"/>
      <c r="L705" s="21"/>
      <c r="M705" s="100" t="s">
        <v>1</v>
      </c>
      <c r="N705" s="101" t="s">
        <v>35</v>
      </c>
      <c r="O705" s="102">
        <v>0</v>
      </c>
      <c r="P705" s="102">
        <f>O705*H705</f>
        <v>0</v>
      </c>
      <c r="Q705" s="102">
        <v>0</v>
      </c>
      <c r="R705" s="102">
        <f>Q705*H705</f>
        <v>0</v>
      </c>
      <c r="S705" s="102">
        <v>0</v>
      </c>
      <c r="T705" s="103">
        <f>S705*H705</f>
        <v>0</v>
      </c>
      <c r="AR705" s="104" t="s">
        <v>107</v>
      </c>
      <c r="AT705" s="104" t="s">
        <v>103</v>
      </c>
      <c r="AU705" s="104" t="s">
        <v>80</v>
      </c>
      <c r="AY705" s="10" t="s">
        <v>100</v>
      </c>
      <c r="BE705" s="105">
        <f>IF(N705="základní",J705,0)</f>
        <v>6330</v>
      </c>
      <c r="BF705" s="105">
        <f>IF(N705="snížená",J705,0)</f>
        <v>0</v>
      </c>
      <c r="BG705" s="105">
        <f>IF(N705="zákl. přenesená",J705,0)</f>
        <v>0</v>
      </c>
      <c r="BH705" s="105">
        <f>IF(N705="sníž. přenesená",J705,0)</f>
        <v>0</v>
      </c>
      <c r="BI705" s="105">
        <f>IF(N705="nulová",J705,0)</f>
        <v>0</v>
      </c>
      <c r="BJ705" s="10" t="s">
        <v>78</v>
      </c>
      <c r="BK705" s="105">
        <f>ROUND(I705*H705,2)</f>
        <v>6330</v>
      </c>
      <c r="BL705" s="10" t="s">
        <v>107</v>
      </c>
      <c r="BM705" s="104" t="s">
        <v>1677</v>
      </c>
    </row>
    <row r="706" spans="2:65" s="1" customFormat="1" ht="29.25">
      <c r="B706" s="21"/>
      <c r="D706" s="106" t="s">
        <v>109</v>
      </c>
      <c r="F706" s="107" t="s">
        <v>1678</v>
      </c>
      <c r="L706" s="21"/>
      <c r="M706" s="108"/>
      <c r="T706" s="42"/>
      <c r="AT706" s="10" t="s">
        <v>109</v>
      </c>
      <c r="AU706" s="10" t="s">
        <v>80</v>
      </c>
    </row>
    <row r="707" spans="2:65" s="1" customFormat="1" ht="21.75" customHeight="1">
      <c r="B707" s="21"/>
      <c r="C707" s="93" t="s">
        <v>1679</v>
      </c>
      <c r="D707" s="93" t="s">
        <v>103</v>
      </c>
      <c r="E707" s="94" t="s">
        <v>1680</v>
      </c>
      <c r="F707" s="95" t="s">
        <v>1681</v>
      </c>
      <c r="G707" s="96" t="s">
        <v>269</v>
      </c>
      <c r="H707" s="97">
        <v>3</v>
      </c>
      <c r="I707" s="98">
        <v>3770</v>
      </c>
      <c r="J707" s="98">
        <f>ROUND(I707*H707,2)</f>
        <v>11310</v>
      </c>
      <c r="K707" s="99"/>
      <c r="L707" s="21"/>
      <c r="M707" s="100" t="s">
        <v>1</v>
      </c>
      <c r="N707" s="101" t="s">
        <v>35</v>
      </c>
      <c r="O707" s="102">
        <v>0</v>
      </c>
      <c r="P707" s="102">
        <f>O707*H707</f>
        <v>0</v>
      </c>
      <c r="Q707" s="102">
        <v>0</v>
      </c>
      <c r="R707" s="102">
        <f>Q707*H707</f>
        <v>0</v>
      </c>
      <c r="S707" s="102">
        <v>0</v>
      </c>
      <c r="T707" s="103">
        <f>S707*H707</f>
        <v>0</v>
      </c>
      <c r="AR707" s="104" t="s">
        <v>107</v>
      </c>
      <c r="AT707" s="104" t="s">
        <v>103</v>
      </c>
      <c r="AU707" s="104" t="s">
        <v>80</v>
      </c>
      <c r="AY707" s="10" t="s">
        <v>100</v>
      </c>
      <c r="BE707" s="105">
        <f>IF(N707="základní",J707,0)</f>
        <v>11310</v>
      </c>
      <c r="BF707" s="105">
        <f>IF(N707="snížená",J707,0)</f>
        <v>0</v>
      </c>
      <c r="BG707" s="105">
        <f>IF(N707="zákl. přenesená",J707,0)</f>
        <v>0</v>
      </c>
      <c r="BH707" s="105">
        <f>IF(N707="sníž. přenesená",J707,0)</f>
        <v>0</v>
      </c>
      <c r="BI707" s="105">
        <f>IF(N707="nulová",J707,0)</f>
        <v>0</v>
      </c>
      <c r="BJ707" s="10" t="s">
        <v>78</v>
      </c>
      <c r="BK707" s="105">
        <f>ROUND(I707*H707,2)</f>
        <v>11310</v>
      </c>
      <c r="BL707" s="10" t="s">
        <v>107</v>
      </c>
      <c r="BM707" s="104" t="s">
        <v>1682</v>
      </c>
    </row>
    <row r="708" spans="2:65" s="1" customFormat="1">
      <c r="B708" s="21"/>
      <c r="D708" s="106" t="s">
        <v>109</v>
      </c>
      <c r="F708" s="107" t="s">
        <v>1681</v>
      </c>
      <c r="L708" s="21"/>
      <c r="M708" s="108"/>
      <c r="T708" s="42"/>
      <c r="AT708" s="10" t="s">
        <v>109</v>
      </c>
      <c r="AU708" s="10" t="s">
        <v>80</v>
      </c>
    </row>
    <row r="709" spans="2:65" s="1" customFormat="1" ht="24.2" customHeight="1">
      <c r="B709" s="21"/>
      <c r="C709" s="93" t="s">
        <v>1683</v>
      </c>
      <c r="D709" s="93" t="s">
        <v>103</v>
      </c>
      <c r="E709" s="94" t="s">
        <v>1684</v>
      </c>
      <c r="F709" s="95" t="s">
        <v>1685</v>
      </c>
      <c r="G709" s="96" t="s">
        <v>269</v>
      </c>
      <c r="H709" s="97">
        <v>3</v>
      </c>
      <c r="I709" s="98">
        <v>8050</v>
      </c>
      <c r="J709" s="98">
        <f>ROUND(I709*H709,2)</f>
        <v>24150</v>
      </c>
      <c r="K709" s="99"/>
      <c r="L709" s="21"/>
      <c r="M709" s="100" t="s">
        <v>1</v>
      </c>
      <c r="N709" s="101" t="s">
        <v>35</v>
      </c>
      <c r="O709" s="102">
        <v>0</v>
      </c>
      <c r="P709" s="102">
        <f>O709*H709</f>
        <v>0</v>
      </c>
      <c r="Q709" s="102">
        <v>0</v>
      </c>
      <c r="R709" s="102">
        <f>Q709*H709</f>
        <v>0</v>
      </c>
      <c r="S709" s="102">
        <v>0</v>
      </c>
      <c r="T709" s="103">
        <f>S709*H709</f>
        <v>0</v>
      </c>
      <c r="AR709" s="104" t="s">
        <v>107</v>
      </c>
      <c r="AT709" s="104" t="s">
        <v>103</v>
      </c>
      <c r="AU709" s="104" t="s">
        <v>80</v>
      </c>
      <c r="AY709" s="10" t="s">
        <v>100</v>
      </c>
      <c r="BE709" s="105">
        <f>IF(N709="základní",J709,0)</f>
        <v>24150</v>
      </c>
      <c r="BF709" s="105">
        <f>IF(N709="snížená",J709,0)</f>
        <v>0</v>
      </c>
      <c r="BG709" s="105">
        <f>IF(N709="zákl. přenesená",J709,0)</f>
        <v>0</v>
      </c>
      <c r="BH709" s="105">
        <f>IF(N709="sníž. přenesená",J709,0)</f>
        <v>0</v>
      </c>
      <c r="BI709" s="105">
        <f>IF(N709="nulová",J709,0)</f>
        <v>0</v>
      </c>
      <c r="BJ709" s="10" t="s">
        <v>78</v>
      </c>
      <c r="BK709" s="105">
        <f>ROUND(I709*H709,2)</f>
        <v>24150</v>
      </c>
      <c r="BL709" s="10" t="s">
        <v>107</v>
      </c>
      <c r="BM709" s="104" t="s">
        <v>1686</v>
      </c>
    </row>
    <row r="710" spans="2:65" s="1" customFormat="1" ht="19.5">
      <c r="B710" s="21"/>
      <c r="D710" s="106" t="s">
        <v>109</v>
      </c>
      <c r="F710" s="107" t="s">
        <v>1685</v>
      </c>
      <c r="L710" s="21"/>
      <c r="M710" s="108"/>
      <c r="T710" s="42"/>
      <c r="AT710" s="10" t="s">
        <v>109</v>
      </c>
      <c r="AU710" s="10" t="s">
        <v>80</v>
      </c>
    </row>
    <row r="711" spans="2:65" s="1" customFormat="1" ht="24.2" customHeight="1">
      <c r="B711" s="21"/>
      <c r="C711" s="93" t="s">
        <v>1687</v>
      </c>
      <c r="D711" s="93" t="s">
        <v>103</v>
      </c>
      <c r="E711" s="94" t="s">
        <v>1688</v>
      </c>
      <c r="F711" s="95" t="s">
        <v>1689</v>
      </c>
      <c r="G711" s="96" t="s">
        <v>269</v>
      </c>
      <c r="H711" s="97">
        <v>7</v>
      </c>
      <c r="I711" s="98">
        <v>6260</v>
      </c>
      <c r="J711" s="98">
        <f>ROUND(I711*H711,2)</f>
        <v>43820</v>
      </c>
      <c r="K711" s="99"/>
      <c r="L711" s="21"/>
      <c r="M711" s="100" t="s">
        <v>1</v>
      </c>
      <c r="N711" s="101" t="s">
        <v>35</v>
      </c>
      <c r="O711" s="102">
        <v>0</v>
      </c>
      <c r="P711" s="102">
        <f>O711*H711</f>
        <v>0</v>
      </c>
      <c r="Q711" s="102">
        <v>0</v>
      </c>
      <c r="R711" s="102">
        <f>Q711*H711</f>
        <v>0</v>
      </c>
      <c r="S711" s="102">
        <v>0</v>
      </c>
      <c r="T711" s="103">
        <f>S711*H711</f>
        <v>0</v>
      </c>
      <c r="AR711" s="104" t="s">
        <v>107</v>
      </c>
      <c r="AT711" s="104" t="s">
        <v>103</v>
      </c>
      <c r="AU711" s="104" t="s">
        <v>80</v>
      </c>
      <c r="AY711" s="10" t="s">
        <v>100</v>
      </c>
      <c r="BE711" s="105">
        <f>IF(N711="základní",J711,0)</f>
        <v>43820</v>
      </c>
      <c r="BF711" s="105">
        <f>IF(N711="snížená",J711,0)</f>
        <v>0</v>
      </c>
      <c r="BG711" s="105">
        <f>IF(N711="zákl. přenesená",J711,0)</f>
        <v>0</v>
      </c>
      <c r="BH711" s="105">
        <f>IF(N711="sníž. přenesená",J711,0)</f>
        <v>0</v>
      </c>
      <c r="BI711" s="105">
        <f>IF(N711="nulová",J711,0)</f>
        <v>0</v>
      </c>
      <c r="BJ711" s="10" t="s">
        <v>78</v>
      </c>
      <c r="BK711" s="105">
        <f>ROUND(I711*H711,2)</f>
        <v>43820</v>
      </c>
      <c r="BL711" s="10" t="s">
        <v>107</v>
      </c>
      <c r="BM711" s="104" t="s">
        <v>1690</v>
      </c>
    </row>
    <row r="712" spans="2:65" s="1" customFormat="1" ht="19.5">
      <c r="B712" s="21"/>
      <c r="D712" s="106" t="s">
        <v>109</v>
      </c>
      <c r="F712" s="107" t="s">
        <v>1689</v>
      </c>
      <c r="L712" s="21"/>
      <c r="M712" s="108"/>
      <c r="T712" s="42"/>
      <c r="AT712" s="10" t="s">
        <v>109</v>
      </c>
      <c r="AU712" s="10" t="s">
        <v>80</v>
      </c>
    </row>
    <row r="713" spans="2:65" s="1" customFormat="1" ht="24.2" customHeight="1">
      <c r="B713" s="21"/>
      <c r="C713" s="109" t="s">
        <v>1691</v>
      </c>
      <c r="D713" s="109" t="s">
        <v>112</v>
      </c>
      <c r="E713" s="110" t="s">
        <v>1692</v>
      </c>
      <c r="F713" s="111" t="s">
        <v>1693</v>
      </c>
      <c r="G713" s="112" t="s">
        <v>269</v>
      </c>
      <c r="H713" s="113">
        <v>20</v>
      </c>
      <c r="I713" s="114">
        <v>5480</v>
      </c>
      <c r="J713" s="114">
        <f>ROUND(I713*H713,2)</f>
        <v>109600</v>
      </c>
      <c r="K713" s="115"/>
      <c r="L713" s="116"/>
      <c r="M713" s="117" t="s">
        <v>1</v>
      </c>
      <c r="N713" s="118" t="s">
        <v>35</v>
      </c>
      <c r="O713" s="102">
        <v>0</v>
      </c>
      <c r="P713" s="102">
        <f>O713*H713</f>
        <v>0</v>
      </c>
      <c r="Q713" s="102">
        <v>0</v>
      </c>
      <c r="R713" s="102">
        <f>Q713*H713</f>
        <v>0</v>
      </c>
      <c r="S713" s="102">
        <v>0</v>
      </c>
      <c r="T713" s="103">
        <f>S713*H713</f>
        <v>0</v>
      </c>
      <c r="AR713" s="104" t="s">
        <v>116</v>
      </c>
      <c r="AT713" s="104" t="s">
        <v>112</v>
      </c>
      <c r="AU713" s="104" t="s">
        <v>80</v>
      </c>
      <c r="AY713" s="10" t="s">
        <v>100</v>
      </c>
      <c r="BE713" s="105">
        <f>IF(N713="základní",J713,0)</f>
        <v>109600</v>
      </c>
      <c r="BF713" s="105">
        <f>IF(N713="snížená",J713,0)</f>
        <v>0</v>
      </c>
      <c r="BG713" s="105">
        <f>IF(N713="zákl. přenesená",J713,0)</f>
        <v>0</v>
      </c>
      <c r="BH713" s="105">
        <f>IF(N713="sníž. přenesená",J713,0)</f>
        <v>0</v>
      </c>
      <c r="BI713" s="105">
        <f>IF(N713="nulová",J713,0)</f>
        <v>0</v>
      </c>
      <c r="BJ713" s="10" t="s">
        <v>78</v>
      </c>
      <c r="BK713" s="105">
        <f>ROUND(I713*H713,2)</f>
        <v>109600</v>
      </c>
      <c r="BL713" s="10" t="s">
        <v>107</v>
      </c>
      <c r="BM713" s="104" t="s">
        <v>1694</v>
      </c>
    </row>
    <row r="714" spans="2:65" s="1" customFormat="1" ht="19.5">
      <c r="B714" s="21"/>
      <c r="D714" s="106" t="s">
        <v>109</v>
      </c>
      <c r="F714" s="107" t="s">
        <v>1693</v>
      </c>
      <c r="L714" s="21"/>
      <c r="M714" s="108"/>
      <c r="T714" s="42"/>
      <c r="AT714" s="10" t="s">
        <v>109</v>
      </c>
      <c r="AU714" s="10" t="s">
        <v>80</v>
      </c>
    </row>
    <row r="715" spans="2:65" s="1" customFormat="1" ht="24.2" customHeight="1">
      <c r="B715" s="21"/>
      <c r="C715" s="109" t="s">
        <v>1695</v>
      </c>
      <c r="D715" s="109" t="s">
        <v>112</v>
      </c>
      <c r="E715" s="110" t="s">
        <v>1696</v>
      </c>
      <c r="F715" s="111" t="s">
        <v>1697</v>
      </c>
      <c r="G715" s="112" t="s">
        <v>269</v>
      </c>
      <c r="H715" s="113">
        <v>20</v>
      </c>
      <c r="I715" s="114">
        <v>5480</v>
      </c>
      <c r="J715" s="114">
        <f>ROUND(I715*H715,2)</f>
        <v>109600</v>
      </c>
      <c r="K715" s="115"/>
      <c r="L715" s="116"/>
      <c r="M715" s="117" t="s">
        <v>1</v>
      </c>
      <c r="N715" s="118" t="s">
        <v>35</v>
      </c>
      <c r="O715" s="102">
        <v>0</v>
      </c>
      <c r="P715" s="102">
        <f>O715*H715</f>
        <v>0</v>
      </c>
      <c r="Q715" s="102">
        <v>0</v>
      </c>
      <c r="R715" s="102">
        <f>Q715*H715</f>
        <v>0</v>
      </c>
      <c r="S715" s="102">
        <v>0</v>
      </c>
      <c r="T715" s="103">
        <f>S715*H715</f>
        <v>0</v>
      </c>
      <c r="AR715" s="104" t="s">
        <v>116</v>
      </c>
      <c r="AT715" s="104" t="s">
        <v>112</v>
      </c>
      <c r="AU715" s="104" t="s">
        <v>80</v>
      </c>
      <c r="AY715" s="10" t="s">
        <v>100</v>
      </c>
      <c r="BE715" s="105">
        <f>IF(N715="základní",J715,0)</f>
        <v>109600</v>
      </c>
      <c r="BF715" s="105">
        <f>IF(N715="snížená",J715,0)</f>
        <v>0</v>
      </c>
      <c r="BG715" s="105">
        <f>IF(N715="zákl. přenesená",J715,0)</f>
        <v>0</v>
      </c>
      <c r="BH715" s="105">
        <f>IF(N715="sníž. přenesená",J715,0)</f>
        <v>0</v>
      </c>
      <c r="BI715" s="105">
        <f>IF(N715="nulová",J715,0)</f>
        <v>0</v>
      </c>
      <c r="BJ715" s="10" t="s">
        <v>78</v>
      </c>
      <c r="BK715" s="105">
        <f>ROUND(I715*H715,2)</f>
        <v>109600</v>
      </c>
      <c r="BL715" s="10" t="s">
        <v>107</v>
      </c>
      <c r="BM715" s="104" t="s">
        <v>1698</v>
      </c>
    </row>
    <row r="716" spans="2:65" s="1" customFormat="1" ht="19.5">
      <c r="B716" s="21"/>
      <c r="D716" s="106" t="s">
        <v>109</v>
      </c>
      <c r="F716" s="107" t="s">
        <v>1697</v>
      </c>
      <c r="L716" s="21"/>
      <c r="M716" s="108"/>
      <c r="T716" s="42"/>
      <c r="AT716" s="10" t="s">
        <v>109</v>
      </c>
      <c r="AU716" s="10" t="s">
        <v>80</v>
      </c>
    </row>
    <row r="717" spans="2:65" s="1" customFormat="1" ht="24.2" customHeight="1">
      <c r="B717" s="21"/>
      <c r="C717" s="109" t="s">
        <v>1699</v>
      </c>
      <c r="D717" s="109" t="s">
        <v>112</v>
      </c>
      <c r="E717" s="110" t="s">
        <v>1700</v>
      </c>
      <c r="F717" s="111" t="s">
        <v>1701</v>
      </c>
      <c r="G717" s="112" t="s">
        <v>269</v>
      </c>
      <c r="H717" s="113">
        <v>20</v>
      </c>
      <c r="I717" s="114">
        <v>3930</v>
      </c>
      <c r="J717" s="114">
        <f>ROUND(I717*H717,2)</f>
        <v>78600</v>
      </c>
      <c r="K717" s="115"/>
      <c r="L717" s="116"/>
      <c r="M717" s="117" t="s">
        <v>1</v>
      </c>
      <c r="N717" s="118" t="s">
        <v>35</v>
      </c>
      <c r="O717" s="102">
        <v>0</v>
      </c>
      <c r="P717" s="102">
        <f>O717*H717</f>
        <v>0</v>
      </c>
      <c r="Q717" s="102">
        <v>0</v>
      </c>
      <c r="R717" s="102">
        <f>Q717*H717</f>
        <v>0</v>
      </c>
      <c r="S717" s="102">
        <v>0</v>
      </c>
      <c r="T717" s="103">
        <f>S717*H717</f>
        <v>0</v>
      </c>
      <c r="AR717" s="104" t="s">
        <v>116</v>
      </c>
      <c r="AT717" s="104" t="s">
        <v>112</v>
      </c>
      <c r="AU717" s="104" t="s">
        <v>80</v>
      </c>
      <c r="AY717" s="10" t="s">
        <v>100</v>
      </c>
      <c r="BE717" s="105">
        <f>IF(N717="základní",J717,0)</f>
        <v>78600</v>
      </c>
      <c r="BF717" s="105">
        <f>IF(N717="snížená",J717,0)</f>
        <v>0</v>
      </c>
      <c r="BG717" s="105">
        <f>IF(N717="zákl. přenesená",J717,0)</f>
        <v>0</v>
      </c>
      <c r="BH717" s="105">
        <f>IF(N717="sníž. přenesená",J717,0)</f>
        <v>0</v>
      </c>
      <c r="BI717" s="105">
        <f>IF(N717="nulová",J717,0)</f>
        <v>0</v>
      </c>
      <c r="BJ717" s="10" t="s">
        <v>78</v>
      </c>
      <c r="BK717" s="105">
        <f>ROUND(I717*H717,2)</f>
        <v>78600</v>
      </c>
      <c r="BL717" s="10" t="s">
        <v>107</v>
      </c>
      <c r="BM717" s="104" t="s">
        <v>1702</v>
      </c>
    </row>
    <row r="718" spans="2:65" s="1" customFormat="1" ht="19.5">
      <c r="B718" s="21"/>
      <c r="D718" s="106" t="s">
        <v>109</v>
      </c>
      <c r="F718" s="107" t="s">
        <v>1701</v>
      </c>
      <c r="L718" s="21"/>
      <c r="M718" s="108"/>
      <c r="T718" s="42"/>
      <c r="AT718" s="10" t="s">
        <v>109</v>
      </c>
      <c r="AU718" s="10" t="s">
        <v>80</v>
      </c>
    </row>
    <row r="719" spans="2:65" s="1" customFormat="1" ht="24.2" customHeight="1">
      <c r="B719" s="21"/>
      <c r="C719" s="109" t="s">
        <v>1703</v>
      </c>
      <c r="D719" s="109" t="s">
        <v>112</v>
      </c>
      <c r="E719" s="110" t="s">
        <v>1704</v>
      </c>
      <c r="F719" s="111" t="s">
        <v>1705</v>
      </c>
      <c r="G719" s="112" t="s">
        <v>269</v>
      </c>
      <c r="H719" s="113">
        <v>20</v>
      </c>
      <c r="I719" s="114">
        <v>2880</v>
      </c>
      <c r="J719" s="114">
        <f>ROUND(I719*H719,2)</f>
        <v>57600</v>
      </c>
      <c r="K719" s="115"/>
      <c r="L719" s="116"/>
      <c r="M719" s="117" t="s">
        <v>1</v>
      </c>
      <c r="N719" s="118" t="s">
        <v>35</v>
      </c>
      <c r="O719" s="102">
        <v>0</v>
      </c>
      <c r="P719" s="102">
        <f>O719*H719</f>
        <v>0</v>
      </c>
      <c r="Q719" s="102">
        <v>0</v>
      </c>
      <c r="R719" s="102">
        <f>Q719*H719</f>
        <v>0</v>
      </c>
      <c r="S719" s="102">
        <v>0</v>
      </c>
      <c r="T719" s="103">
        <f>S719*H719</f>
        <v>0</v>
      </c>
      <c r="AR719" s="104" t="s">
        <v>116</v>
      </c>
      <c r="AT719" s="104" t="s">
        <v>112</v>
      </c>
      <c r="AU719" s="104" t="s">
        <v>80</v>
      </c>
      <c r="AY719" s="10" t="s">
        <v>100</v>
      </c>
      <c r="BE719" s="105">
        <f>IF(N719="základní",J719,0)</f>
        <v>57600</v>
      </c>
      <c r="BF719" s="105">
        <f>IF(N719="snížená",J719,0)</f>
        <v>0</v>
      </c>
      <c r="BG719" s="105">
        <f>IF(N719="zákl. přenesená",J719,0)</f>
        <v>0</v>
      </c>
      <c r="BH719" s="105">
        <f>IF(N719="sníž. přenesená",J719,0)</f>
        <v>0</v>
      </c>
      <c r="BI719" s="105">
        <f>IF(N719="nulová",J719,0)</f>
        <v>0</v>
      </c>
      <c r="BJ719" s="10" t="s">
        <v>78</v>
      </c>
      <c r="BK719" s="105">
        <f>ROUND(I719*H719,2)</f>
        <v>57600</v>
      </c>
      <c r="BL719" s="10" t="s">
        <v>107</v>
      </c>
      <c r="BM719" s="104" t="s">
        <v>1706</v>
      </c>
    </row>
    <row r="720" spans="2:65" s="1" customFormat="1" ht="19.5">
      <c r="B720" s="21"/>
      <c r="D720" s="106" t="s">
        <v>109</v>
      </c>
      <c r="F720" s="107" t="s">
        <v>1705</v>
      </c>
      <c r="L720" s="21"/>
      <c r="M720" s="108"/>
      <c r="T720" s="42"/>
      <c r="AT720" s="10" t="s">
        <v>109</v>
      </c>
      <c r="AU720" s="10" t="s">
        <v>80</v>
      </c>
    </row>
    <row r="721" spans="2:65" s="1" customFormat="1" ht="24.2" customHeight="1">
      <c r="B721" s="21"/>
      <c r="C721" s="109" t="s">
        <v>1707</v>
      </c>
      <c r="D721" s="109" t="s">
        <v>112</v>
      </c>
      <c r="E721" s="110" t="s">
        <v>1708</v>
      </c>
      <c r="F721" s="111" t="s">
        <v>1709</v>
      </c>
      <c r="G721" s="112" t="s">
        <v>269</v>
      </c>
      <c r="H721" s="113">
        <v>3</v>
      </c>
      <c r="I721" s="114">
        <v>10800</v>
      </c>
      <c r="J721" s="114">
        <f>ROUND(I721*H721,2)</f>
        <v>32400</v>
      </c>
      <c r="K721" s="115"/>
      <c r="L721" s="116"/>
      <c r="M721" s="117" t="s">
        <v>1</v>
      </c>
      <c r="N721" s="118" t="s">
        <v>35</v>
      </c>
      <c r="O721" s="102">
        <v>0</v>
      </c>
      <c r="P721" s="102">
        <f>O721*H721</f>
        <v>0</v>
      </c>
      <c r="Q721" s="102">
        <v>0</v>
      </c>
      <c r="R721" s="102">
        <f>Q721*H721</f>
        <v>0</v>
      </c>
      <c r="S721" s="102">
        <v>0</v>
      </c>
      <c r="T721" s="103">
        <f>S721*H721</f>
        <v>0</v>
      </c>
      <c r="AR721" s="104" t="s">
        <v>116</v>
      </c>
      <c r="AT721" s="104" t="s">
        <v>112</v>
      </c>
      <c r="AU721" s="104" t="s">
        <v>80</v>
      </c>
      <c r="AY721" s="10" t="s">
        <v>100</v>
      </c>
      <c r="BE721" s="105">
        <f>IF(N721="základní",J721,0)</f>
        <v>32400</v>
      </c>
      <c r="BF721" s="105">
        <f>IF(N721="snížená",J721,0)</f>
        <v>0</v>
      </c>
      <c r="BG721" s="105">
        <f>IF(N721="zákl. přenesená",J721,0)</f>
        <v>0</v>
      </c>
      <c r="BH721" s="105">
        <f>IF(N721="sníž. přenesená",J721,0)</f>
        <v>0</v>
      </c>
      <c r="BI721" s="105">
        <f>IF(N721="nulová",J721,0)</f>
        <v>0</v>
      </c>
      <c r="BJ721" s="10" t="s">
        <v>78</v>
      </c>
      <c r="BK721" s="105">
        <f>ROUND(I721*H721,2)</f>
        <v>32400</v>
      </c>
      <c r="BL721" s="10" t="s">
        <v>107</v>
      </c>
      <c r="BM721" s="104" t="s">
        <v>1710</v>
      </c>
    </row>
    <row r="722" spans="2:65" s="1" customFormat="1">
      <c r="B722" s="21"/>
      <c r="D722" s="106" t="s">
        <v>109</v>
      </c>
      <c r="F722" s="107" t="s">
        <v>1709</v>
      </c>
      <c r="L722" s="21"/>
      <c r="M722" s="108"/>
      <c r="T722" s="42"/>
      <c r="AT722" s="10" t="s">
        <v>109</v>
      </c>
      <c r="AU722" s="10" t="s">
        <v>80</v>
      </c>
    </row>
    <row r="723" spans="2:65" s="1" customFormat="1" ht="24.2" customHeight="1">
      <c r="B723" s="21"/>
      <c r="C723" s="109" t="s">
        <v>1711</v>
      </c>
      <c r="D723" s="109" t="s">
        <v>112</v>
      </c>
      <c r="E723" s="110" t="s">
        <v>1712</v>
      </c>
      <c r="F723" s="111" t="s">
        <v>1713</v>
      </c>
      <c r="G723" s="112" t="s">
        <v>269</v>
      </c>
      <c r="H723" s="113">
        <v>3</v>
      </c>
      <c r="I723" s="114">
        <v>8540</v>
      </c>
      <c r="J723" s="114">
        <f>ROUND(I723*H723,2)</f>
        <v>25620</v>
      </c>
      <c r="K723" s="115"/>
      <c r="L723" s="116"/>
      <c r="M723" s="117" t="s">
        <v>1</v>
      </c>
      <c r="N723" s="118" t="s">
        <v>35</v>
      </c>
      <c r="O723" s="102">
        <v>0</v>
      </c>
      <c r="P723" s="102">
        <f>O723*H723</f>
        <v>0</v>
      </c>
      <c r="Q723" s="102">
        <v>0</v>
      </c>
      <c r="R723" s="102">
        <f>Q723*H723</f>
        <v>0</v>
      </c>
      <c r="S723" s="102">
        <v>0</v>
      </c>
      <c r="T723" s="103">
        <f>S723*H723</f>
        <v>0</v>
      </c>
      <c r="AR723" s="104" t="s">
        <v>116</v>
      </c>
      <c r="AT723" s="104" t="s">
        <v>112</v>
      </c>
      <c r="AU723" s="104" t="s">
        <v>80</v>
      </c>
      <c r="AY723" s="10" t="s">
        <v>100</v>
      </c>
      <c r="BE723" s="105">
        <f>IF(N723="základní",J723,0)</f>
        <v>25620</v>
      </c>
      <c r="BF723" s="105">
        <f>IF(N723="snížená",J723,0)</f>
        <v>0</v>
      </c>
      <c r="BG723" s="105">
        <f>IF(N723="zákl. přenesená",J723,0)</f>
        <v>0</v>
      </c>
      <c r="BH723" s="105">
        <f>IF(N723="sníž. přenesená",J723,0)</f>
        <v>0</v>
      </c>
      <c r="BI723" s="105">
        <f>IF(N723="nulová",J723,0)</f>
        <v>0</v>
      </c>
      <c r="BJ723" s="10" t="s">
        <v>78</v>
      </c>
      <c r="BK723" s="105">
        <f>ROUND(I723*H723,2)</f>
        <v>25620</v>
      </c>
      <c r="BL723" s="10" t="s">
        <v>107</v>
      </c>
      <c r="BM723" s="104" t="s">
        <v>1714</v>
      </c>
    </row>
    <row r="724" spans="2:65" s="1" customFormat="1">
      <c r="B724" s="21"/>
      <c r="D724" s="106" t="s">
        <v>109</v>
      </c>
      <c r="F724" s="107" t="s">
        <v>1713</v>
      </c>
      <c r="L724" s="21"/>
      <c r="M724" s="108"/>
      <c r="T724" s="42"/>
      <c r="AT724" s="10" t="s">
        <v>109</v>
      </c>
      <c r="AU724" s="10" t="s">
        <v>80</v>
      </c>
    </row>
    <row r="725" spans="2:65" s="1" customFormat="1" ht="24.2" customHeight="1">
      <c r="B725" s="21"/>
      <c r="C725" s="109" t="s">
        <v>1715</v>
      </c>
      <c r="D725" s="109" t="s">
        <v>112</v>
      </c>
      <c r="E725" s="110" t="s">
        <v>1716</v>
      </c>
      <c r="F725" s="111" t="s">
        <v>1717</v>
      </c>
      <c r="G725" s="112" t="s">
        <v>269</v>
      </c>
      <c r="H725" s="113">
        <v>3</v>
      </c>
      <c r="I725" s="114">
        <v>4200</v>
      </c>
      <c r="J725" s="114">
        <f>ROUND(I725*H725,2)</f>
        <v>12600</v>
      </c>
      <c r="K725" s="115"/>
      <c r="L725" s="116"/>
      <c r="M725" s="117" t="s">
        <v>1</v>
      </c>
      <c r="N725" s="118" t="s">
        <v>35</v>
      </c>
      <c r="O725" s="102">
        <v>0</v>
      </c>
      <c r="P725" s="102">
        <f>O725*H725</f>
        <v>0</v>
      </c>
      <c r="Q725" s="102">
        <v>0</v>
      </c>
      <c r="R725" s="102">
        <f>Q725*H725</f>
        <v>0</v>
      </c>
      <c r="S725" s="102">
        <v>0</v>
      </c>
      <c r="T725" s="103">
        <f>S725*H725</f>
        <v>0</v>
      </c>
      <c r="AR725" s="104" t="s">
        <v>116</v>
      </c>
      <c r="AT725" s="104" t="s">
        <v>112</v>
      </c>
      <c r="AU725" s="104" t="s">
        <v>80</v>
      </c>
      <c r="AY725" s="10" t="s">
        <v>100</v>
      </c>
      <c r="BE725" s="105">
        <f>IF(N725="základní",J725,0)</f>
        <v>12600</v>
      </c>
      <c r="BF725" s="105">
        <f>IF(N725="snížená",J725,0)</f>
        <v>0</v>
      </c>
      <c r="BG725" s="105">
        <f>IF(N725="zákl. přenesená",J725,0)</f>
        <v>0</v>
      </c>
      <c r="BH725" s="105">
        <f>IF(N725="sníž. přenesená",J725,0)</f>
        <v>0</v>
      </c>
      <c r="BI725" s="105">
        <f>IF(N725="nulová",J725,0)</f>
        <v>0</v>
      </c>
      <c r="BJ725" s="10" t="s">
        <v>78</v>
      </c>
      <c r="BK725" s="105">
        <f>ROUND(I725*H725,2)</f>
        <v>12600</v>
      </c>
      <c r="BL725" s="10" t="s">
        <v>107</v>
      </c>
      <c r="BM725" s="104" t="s">
        <v>1718</v>
      </c>
    </row>
    <row r="726" spans="2:65" s="1" customFormat="1">
      <c r="B726" s="21"/>
      <c r="D726" s="106" t="s">
        <v>109</v>
      </c>
      <c r="F726" s="107" t="s">
        <v>1717</v>
      </c>
      <c r="L726" s="21"/>
      <c r="M726" s="108"/>
      <c r="T726" s="42"/>
      <c r="AT726" s="10" t="s">
        <v>109</v>
      </c>
      <c r="AU726" s="10" t="s">
        <v>80</v>
      </c>
    </row>
    <row r="727" spans="2:65" s="1" customFormat="1" ht="24.2" customHeight="1">
      <c r="B727" s="21"/>
      <c r="C727" s="109" t="s">
        <v>1719</v>
      </c>
      <c r="D727" s="109" t="s">
        <v>112</v>
      </c>
      <c r="E727" s="110" t="s">
        <v>1720</v>
      </c>
      <c r="F727" s="111" t="s">
        <v>1721</v>
      </c>
      <c r="G727" s="112" t="s">
        <v>269</v>
      </c>
      <c r="H727" s="113">
        <v>3</v>
      </c>
      <c r="I727" s="114">
        <v>2750</v>
      </c>
      <c r="J727" s="114">
        <f>ROUND(I727*H727,2)</f>
        <v>8250</v>
      </c>
      <c r="K727" s="115"/>
      <c r="L727" s="116"/>
      <c r="M727" s="117" t="s">
        <v>1</v>
      </c>
      <c r="N727" s="118" t="s">
        <v>35</v>
      </c>
      <c r="O727" s="102">
        <v>0</v>
      </c>
      <c r="P727" s="102">
        <f>O727*H727</f>
        <v>0</v>
      </c>
      <c r="Q727" s="102">
        <v>0</v>
      </c>
      <c r="R727" s="102">
        <f>Q727*H727</f>
        <v>0</v>
      </c>
      <c r="S727" s="102">
        <v>0</v>
      </c>
      <c r="T727" s="103">
        <f>S727*H727</f>
        <v>0</v>
      </c>
      <c r="AR727" s="104" t="s">
        <v>116</v>
      </c>
      <c r="AT727" s="104" t="s">
        <v>112</v>
      </c>
      <c r="AU727" s="104" t="s">
        <v>80</v>
      </c>
      <c r="AY727" s="10" t="s">
        <v>100</v>
      </c>
      <c r="BE727" s="105">
        <f>IF(N727="základní",J727,0)</f>
        <v>8250</v>
      </c>
      <c r="BF727" s="105">
        <f>IF(N727="snížená",J727,0)</f>
        <v>0</v>
      </c>
      <c r="BG727" s="105">
        <f>IF(N727="zákl. přenesená",J727,0)</f>
        <v>0</v>
      </c>
      <c r="BH727" s="105">
        <f>IF(N727="sníž. přenesená",J727,0)</f>
        <v>0</v>
      </c>
      <c r="BI727" s="105">
        <f>IF(N727="nulová",J727,0)</f>
        <v>0</v>
      </c>
      <c r="BJ727" s="10" t="s">
        <v>78</v>
      </c>
      <c r="BK727" s="105">
        <f>ROUND(I727*H727,2)</f>
        <v>8250</v>
      </c>
      <c r="BL727" s="10" t="s">
        <v>107</v>
      </c>
      <c r="BM727" s="104" t="s">
        <v>1722</v>
      </c>
    </row>
    <row r="728" spans="2:65" s="1" customFormat="1">
      <c r="B728" s="21"/>
      <c r="D728" s="106" t="s">
        <v>109</v>
      </c>
      <c r="F728" s="107" t="s">
        <v>1721</v>
      </c>
      <c r="L728" s="21"/>
      <c r="M728" s="108"/>
      <c r="T728" s="42"/>
      <c r="AT728" s="10" t="s">
        <v>109</v>
      </c>
      <c r="AU728" s="10" t="s">
        <v>80</v>
      </c>
    </row>
    <row r="729" spans="2:65" s="1" customFormat="1" ht="24.2" customHeight="1">
      <c r="B729" s="21"/>
      <c r="C729" s="109" t="s">
        <v>1723</v>
      </c>
      <c r="D729" s="109" t="s">
        <v>112</v>
      </c>
      <c r="E729" s="110" t="s">
        <v>1724</v>
      </c>
      <c r="F729" s="111" t="s">
        <v>1725</v>
      </c>
      <c r="G729" s="112" t="s">
        <v>269</v>
      </c>
      <c r="H729" s="113">
        <v>3</v>
      </c>
      <c r="I729" s="114">
        <v>3780</v>
      </c>
      <c r="J729" s="114">
        <f>ROUND(I729*H729,2)</f>
        <v>11340</v>
      </c>
      <c r="K729" s="115"/>
      <c r="L729" s="116"/>
      <c r="M729" s="117" t="s">
        <v>1</v>
      </c>
      <c r="N729" s="118" t="s">
        <v>35</v>
      </c>
      <c r="O729" s="102">
        <v>0</v>
      </c>
      <c r="P729" s="102">
        <f>O729*H729</f>
        <v>0</v>
      </c>
      <c r="Q729" s="102">
        <v>0</v>
      </c>
      <c r="R729" s="102">
        <f>Q729*H729</f>
        <v>0</v>
      </c>
      <c r="S729" s="102">
        <v>0</v>
      </c>
      <c r="T729" s="103">
        <f>S729*H729</f>
        <v>0</v>
      </c>
      <c r="AR729" s="104" t="s">
        <v>116</v>
      </c>
      <c r="AT729" s="104" t="s">
        <v>112</v>
      </c>
      <c r="AU729" s="104" t="s">
        <v>80</v>
      </c>
      <c r="AY729" s="10" t="s">
        <v>100</v>
      </c>
      <c r="BE729" s="105">
        <f>IF(N729="základní",J729,0)</f>
        <v>11340</v>
      </c>
      <c r="BF729" s="105">
        <f>IF(N729="snížená",J729,0)</f>
        <v>0</v>
      </c>
      <c r="BG729" s="105">
        <f>IF(N729="zákl. přenesená",J729,0)</f>
        <v>0</v>
      </c>
      <c r="BH729" s="105">
        <f>IF(N729="sníž. přenesená",J729,0)</f>
        <v>0</v>
      </c>
      <c r="BI729" s="105">
        <f>IF(N729="nulová",J729,0)</f>
        <v>0</v>
      </c>
      <c r="BJ729" s="10" t="s">
        <v>78</v>
      </c>
      <c r="BK729" s="105">
        <f>ROUND(I729*H729,2)</f>
        <v>11340</v>
      </c>
      <c r="BL729" s="10" t="s">
        <v>107</v>
      </c>
      <c r="BM729" s="104" t="s">
        <v>1726</v>
      </c>
    </row>
    <row r="730" spans="2:65" s="1" customFormat="1">
      <c r="B730" s="21"/>
      <c r="D730" s="106" t="s">
        <v>109</v>
      </c>
      <c r="F730" s="107" t="s">
        <v>1725</v>
      </c>
      <c r="L730" s="21"/>
      <c r="M730" s="108"/>
      <c r="T730" s="42"/>
      <c r="AT730" s="10" t="s">
        <v>109</v>
      </c>
      <c r="AU730" s="10" t="s">
        <v>80</v>
      </c>
    </row>
    <row r="731" spans="2:65" s="1" customFormat="1" ht="24.2" customHeight="1">
      <c r="B731" s="21"/>
      <c r="C731" s="109" t="s">
        <v>1727</v>
      </c>
      <c r="D731" s="109" t="s">
        <v>112</v>
      </c>
      <c r="E731" s="110" t="s">
        <v>1728</v>
      </c>
      <c r="F731" s="111" t="s">
        <v>1729</v>
      </c>
      <c r="G731" s="112" t="s">
        <v>269</v>
      </c>
      <c r="H731" s="113">
        <v>3</v>
      </c>
      <c r="I731" s="114">
        <v>14800</v>
      </c>
      <c r="J731" s="114">
        <f>ROUND(I731*H731,2)</f>
        <v>44400</v>
      </c>
      <c r="K731" s="115"/>
      <c r="L731" s="116"/>
      <c r="M731" s="117" t="s">
        <v>1</v>
      </c>
      <c r="N731" s="118" t="s">
        <v>35</v>
      </c>
      <c r="O731" s="102">
        <v>0</v>
      </c>
      <c r="P731" s="102">
        <f>O731*H731</f>
        <v>0</v>
      </c>
      <c r="Q731" s="102">
        <v>0</v>
      </c>
      <c r="R731" s="102">
        <f>Q731*H731</f>
        <v>0</v>
      </c>
      <c r="S731" s="102">
        <v>0</v>
      </c>
      <c r="T731" s="103">
        <f>S731*H731</f>
        <v>0</v>
      </c>
      <c r="AR731" s="104" t="s">
        <v>116</v>
      </c>
      <c r="AT731" s="104" t="s">
        <v>112</v>
      </c>
      <c r="AU731" s="104" t="s">
        <v>80</v>
      </c>
      <c r="AY731" s="10" t="s">
        <v>100</v>
      </c>
      <c r="BE731" s="105">
        <f>IF(N731="základní",J731,0)</f>
        <v>44400</v>
      </c>
      <c r="BF731" s="105">
        <f>IF(N731="snížená",J731,0)</f>
        <v>0</v>
      </c>
      <c r="BG731" s="105">
        <f>IF(N731="zákl. přenesená",J731,0)</f>
        <v>0</v>
      </c>
      <c r="BH731" s="105">
        <f>IF(N731="sníž. přenesená",J731,0)</f>
        <v>0</v>
      </c>
      <c r="BI731" s="105">
        <f>IF(N731="nulová",J731,0)</f>
        <v>0</v>
      </c>
      <c r="BJ731" s="10" t="s">
        <v>78</v>
      </c>
      <c r="BK731" s="105">
        <f>ROUND(I731*H731,2)</f>
        <v>44400</v>
      </c>
      <c r="BL731" s="10" t="s">
        <v>107</v>
      </c>
      <c r="BM731" s="104" t="s">
        <v>1730</v>
      </c>
    </row>
    <row r="732" spans="2:65" s="1" customFormat="1">
      <c r="B732" s="21"/>
      <c r="D732" s="106" t="s">
        <v>109</v>
      </c>
      <c r="F732" s="107" t="s">
        <v>1729</v>
      </c>
      <c r="L732" s="21"/>
      <c r="M732" s="108"/>
      <c r="T732" s="42"/>
      <c r="AT732" s="10" t="s">
        <v>109</v>
      </c>
      <c r="AU732" s="10" t="s">
        <v>80</v>
      </c>
    </row>
    <row r="733" spans="2:65" s="1" customFormat="1" ht="24.2" customHeight="1">
      <c r="B733" s="21"/>
      <c r="C733" s="109" t="s">
        <v>1731</v>
      </c>
      <c r="D733" s="109" t="s">
        <v>112</v>
      </c>
      <c r="E733" s="110" t="s">
        <v>1732</v>
      </c>
      <c r="F733" s="111" t="s">
        <v>1733</v>
      </c>
      <c r="G733" s="112" t="s">
        <v>269</v>
      </c>
      <c r="H733" s="113">
        <v>3</v>
      </c>
      <c r="I733" s="114">
        <v>9430</v>
      </c>
      <c r="J733" s="114">
        <f>ROUND(I733*H733,2)</f>
        <v>28290</v>
      </c>
      <c r="K733" s="115"/>
      <c r="L733" s="116"/>
      <c r="M733" s="117" t="s">
        <v>1</v>
      </c>
      <c r="N733" s="118" t="s">
        <v>35</v>
      </c>
      <c r="O733" s="102">
        <v>0</v>
      </c>
      <c r="P733" s="102">
        <f>O733*H733</f>
        <v>0</v>
      </c>
      <c r="Q733" s="102">
        <v>0</v>
      </c>
      <c r="R733" s="102">
        <f>Q733*H733</f>
        <v>0</v>
      </c>
      <c r="S733" s="102">
        <v>0</v>
      </c>
      <c r="T733" s="103">
        <f>S733*H733</f>
        <v>0</v>
      </c>
      <c r="AR733" s="104" t="s">
        <v>116</v>
      </c>
      <c r="AT733" s="104" t="s">
        <v>112</v>
      </c>
      <c r="AU733" s="104" t="s">
        <v>80</v>
      </c>
      <c r="AY733" s="10" t="s">
        <v>100</v>
      </c>
      <c r="BE733" s="105">
        <f>IF(N733="základní",J733,0)</f>
        <v>28290</v>
      </c>
      <c r="BF733" s="105">
        <f>IF(N733="snížená",J733,0)</f>
        <v>0</v>
      </c>
      <c r="BG733" s="105">
        <f>IF(N733="zákl. přenesená",J733,0)</f>
        <v>0</v>
      </c>
      <c r="BH733" s="105">
        <f>IF(N733="sníž. přenesená",J733,0)</f>
        <v>0</v>
      </c>
      <c r="BI733" s="105">
        <f>IF(N733="nulová",J733,0)</f>
        <v>0</v>
      </c>
      <c r="BJ733" s="10" t="s">
        <v>78</v>
      </c>
      <c r="BK733" s="105">
        <f>ROUND(I733*H733,2)</f>
        <v>28290</v>
      </c>
      <c r="BL733" s="10" t="s">
        <v>107</v>
      </c>
      <c r="BM733" s="104" t="s">
        <v>1734</v>
      </c>
    </row>
    <row r="734" spans="2:65" s="1" customFormat="1">
      <c r="B734" s="21"/>
      <c r="D734" s="106" t="s">
        <v>109</v>
      </c>
      <c r="F734" s="107" t="s">
        <v>1733</v>
      </c>
      <c r="L734" s="21"/>
      <c r="M734" s="108"/>
      <c r="T734" s="42"/>
      <c r="AT734" s="10" t="s">
        <v>109</v>
      </c>
      <c r="AU734" s="10" t="s">
        <v>80</v>
      </c>
    </row>
    <row r="735" spans="2:65" s="1" customFormat="1" ht="24.2" customHeight="1">
      <c r="B735" s="21"/>
      <c r="C735" s="109" t="s">
        <v>1735</v>
      </c>
      <c r="D735" s="109" t="s">
        <v>112</v>
      </c>
      <c r="E735" s="110" t="s">
        <v>1736</v>
      </c>
      <c r="F735" s="111" t="s">
        <v>1737</v>
      </c>
      <c r="G735" s="112" t="s">
        <v>269</v>
      </c>
      <c r="H735" s="113">
        <v>3</v>
      </c>
      <c r="I735" s="114">
        <v>19600</v>
      </c>
      <c r="J735" s="114">
        <f>ROUND(I735*H735,2)</f>
        <v>58800</v>
      </c>
      <c r="K735" s="115"/>
      <c r="L735" s="116"/>
      <c r="M735" s="117" t="s">
        <v>1</v>
      </c>
      <c r="N735" s="118" t="s">
        <v>35</v>
      </c>
      <c r="O735" s="102">
        <v>0</v>
      </c>
      <c r="P735" s="102">
        <f>O735*H735</f>
        <v>0</v>
      </c>
      <c r="Q735" s="102">
        <v>0</v>
      </c>
      <c r="R735" s="102">
        <f>Q735*H735</f>
        <v>0</v>
      </c>
      <c r="S735" s="102">
        <v>0</v>
      </c>
      <c r="T735" s="103">
        <f>S735*H735</f>
        <v>0</v>
      </c>
      <c r="AR735" s="104" t="s">
        <v>116</v>
      </c>
      <c r="AT735" s="104" t="s">
        <v>112</v>
      </c>
      <c r="AU735" s="104" t="s">
        <v>80</v>
      </c>
      <c r="AY735" s="10" t="s">
        <v>100</v>
      </c>
      <c r="BE735" s="105">
        <f>IF(N735="základní",J735,0)</f>
        <v>58800</v>
      </c>
      <c r="BF735" s="105">
        <f>IF(N735="snížená",J735,0)</f>
        <v>0</v>
      </c>
      <c r="BG735" s="105">
        <f>IF(N735="zákl. přenesená",J735,0)</f>
        <v>0</v>
      </c>
      <c r="BH735" s="105">
        <f>IF(N735="sníž. přenesená",J735,0)</f>
        <v>0</v>
      </c>
      <c r="BI735" s="105">
        <f>IF(N735="nulová",J735,0)</f>
        <v>0</v>
      </c>
      <c r="BJ735" s="10" t="s">
        <v>78</v>
      </c>
      <c r="BK735" s="105">
        <f>ROUND(I735*H735,2)</f>
        <v>58800</v>
      </c>
      <c r="BL735" s="10" t="s">
        <v>107</v>
      </c>
      <c r="BM735" s="104" t="s">
        <v>1738</v>
      </c>
    </row>
    <row r="736" spans="2:65" s="1" customFormat="1">
      <c r="B736" s="21"/>
      <c r="D736" s="106" t="s">
        <v>109</v>
      </c>
      <c r="F736" s="107" t="s">
        <v>1737</v>
      </c>
      <c r="L736" s="21"/>
      <c r="M736" s="108"/>
      <c r="T736" s="42"/>
      <c r="AT736" s="10" t="s">
        <v>109</v>
      </c>
      <c r="AU736" s="10" t="s">
        <v>80</v>
      </c>
    </row>
    <row r="737" spans="2:65" s="1" customFormat="1" ht="24.2" customHeight="1">
      <c r="B737" s="21"/>
      <c r="C737" s="109" t="s">
        <v>1739</v>
      </c>
      <c r="D737" s="109" t="s">
        <v>112</v>
      </c>
      <c r="E737" s="110" t="s">
        <v>1740</v>
      </c>
      <c r="F737" s="111" t="s">
        <v>1741</v>
      </c>
      <c r="G737" s="112" t="s">
        <v>269</v>
      </c>
      <c r="H737" s="113">
        <v>30</v>
      </c>
      <c r="I737" s="114">
        <v>596</v>
      </c>
      <c r="J737" s="114">
        <f>ROUND(I737*H737,2)</f>
        <v>17880</v>
      </c>
      <c r="K737" s="115"/>
      <c r="L737" s="116"/>
      <c r="M737" s="117" t="s">
        <v>1</v>
      </c>
      <c r="N737" s="118" t="s">
        <v>35</v>
      </c>
      <c r="O737" s="102">
        <v>0</v>
      </c>
      <c r="P737" s="102">
        <f>O737*H737</f>
        <v>0</v>
      </c>
      <c r="Q737" s="102">
        <v>0</v>
      </c>
      <c r="R737" s="102">
        <f>Q737*H737</f>
        <v>0</v>
      </c>
      <c r="S737" s="102">
        <v>0</v>
      </c>
      <c r="T737" s="103">
        <f>S737*H737</f>
        <v>0</v>
      </c>
      <c r="AR737" s="104" t="s">
        <v>116</v>
      </c>
      <c r="AT737" s="104" t="s">
        <v>112</v>
      </c>
      <c r="AU737" s="104" t="s">
        <v>80</v>
      </c>
      <c r="AY737" s="10" t="s">
        <v>100</v>
      </c>
      <c r="BE737" s="105">
        <f>IF(N737="základní",J737,0)</f>
        <v>17880</v>
      </c>
      <c r="BF737" s="105">
        <f>IF(N737="snížená",J737,0)</f>
        <v>0</v>
      </c>
      <c r="BG737" s="105">
        <f>IF(N737="zákl. přenesená",J737,0)</f>
        <v>0</v>
      </c>
      <c r="BH737" s="105">
        <f>IF(N737="sníž. přenesená",J737,0)</f>
        <v>0</v>
      </c>
      <c r="BI737" s="105">
        <f>IF(N737="nulová",J737,0)</f>
        <v>0</v>
      </c>
      <c r="BJ737" s="10" t="s">
        <v>78</v>
      </c>
      <c r="BK737" s="105">
        <f>ROUND(I737*H737,2)</f>
        <v>17880</v>
      </c>
      <c r="BL737" s="10" t="s">
        <v>107</v>
      </c>
      <c r="BM737" s="104" t="s">
        <v>1742</v>
      </c>
    </row>
    <row r="738" spans="2:65" s="1" customFormat="1" ht="19.5">
      <c r="B738" s="21"/>
      <c r="D738" s="106" t="s">
        <v>109</v>
      </c>
      <c r="F738" s="107" t="s">
        <v>1741</v>
      </c>
      <c r="L738" s="21"/>
      <c r="M738" s="108"/>
      <c r="T738" s="42"/>
      <c r="AT738" s="10" t="s">
        <v>109</v>
      </c>
      <c r="AU738" s="10" t="s">
        <v>80</v>
      </c>
    </row>
    <row r="739" spans="2:65" s="1" customFormat="1" ht="24.2" customHeight="1">
      <c r="B739" s="21"/>
      <c r="C739" s="109" t="s">
        <v>1743</v>
      </c>
      <c r="D739" s="109" t="s">
        <v>112</v>
      </c>
      <c r="E739" s="110" t="s">
        <v>1744</v>
      </c>
      <c r="F739" s="111" t="s">
        <v>1745</v>
      </c>
      <c r="G739" s="112" t="s">
        <v>269</v>
      </c>
      <c r="H739" s="113">
        <v>20</v>
      </c>
      <c r="I739" s="114">
        <v>706</v>
      </c>
      <c r="J739" s="114">
        <f>ROUND(I739*H739,2)</f>
        <v>14120</v>
      </c>
      <c r="K739" s="115"/>
      <c r="L739" s="116"/>
      <c r="M739" s="117" t="s">
        <v>1</v>
      </c>
      <c r="N739" s="118" t="s">
        <v>35</v>
      </c>
      <c r="O739" s="102">
        <v>0</v>
      </c>
      <c r="P739" s="102">
        <f>O739*H739</f>
        <v>0</v>
      </c>
      <c r="Q739" s="102">
        <v>0</v>
      </c>
      <c r="R739" s="102">
        <f>Q739*H739</f>
        <v>0</v>
      </c>
      <c r="S739" s="102">
        <v>0</v>
      </c>
      <c r="T739" s="103">
        <f>S739*H739</f>
        <v>0</v>
      </c>
      <c r="AR739" s="104" t="s">
        <v>116</v>
      </c>
      <c r="AT739" s="104" t="s">
        <v>112</v>
      </c>
      <c r="AU739" s="104" t="s">
        <v>80</v>
      </c>
      <c r="AY739" s="10" t="s">
        <v>100</v>
      </c>
      <c r="BE739" s="105">
        <f>IF(N739="základní",J739,0)</f>
        <v>14120</v>
      </c>
      <c r="BF739" s="105">
        <f>IF(N739="snížená",J739,0)</f>
        <v>0</v>
      </c>
      <c r="BG739" s="105">
        <f>IF(N739="zákl. přenesená",J739,0)</f>
        <v>0</v>
      </c>
      <c r="BH739" s="105">
        <f>IF(N739="sníž. přenesená",J739,0)</f>
        <v>0</v>
      </c>
      <c r="BI739" s="105">
        <f>IF(N739="nulová",J739,0)</f>
        <v>0</v>
      </c>
      <c r="BJ739" s="10" t="s">
        <v>78</v>
      </c>
      <c r="BK739" s="105">
        <f>ROUND(I739*H739,2)</f>
        <v>14120</v>
      </c>
      <c r="BL739" s="10" t="s">
        <v>107</v>
      </c>
      <c r="BM739" s="104" t="s">
        <v>1746</v>
      </c>
    </row>
    <row r="740" spans="2:65" s="1" customFormat="1" ht="19.5">
      <c r="B740" s="21"/>
      <c r="D740" s="106" t="s">
        <v>109</v>
      </c>
      <c r="F740" s="107" t="s">
        <v>1745</v>
      </c>
      <c r="L740" s="21"/>
      <c r="M740" s="108"/>
      <c r="T740" s="42"/>
      <c r="AT740" s="10" t="s">
        <v>109</v>
      </c>
      <c r="AU740" s="10" t="s">
        <v>80</v>
      </c>
    </row>
    <row r="741" spans="2:65" s="1" customFormat="1" ht="24.2" customHeight="1">
      <c r="B741" s="21"/>
      <c r="C741" s="109" t="s">
        <v>1747</v>
      </c>
      <c r="D741" s="109" t="s">
        <v>112</v>
      </c>
      <c r="E741" s="110" t="s">
        <v>1748</v>
      </c>
      <c r="F741" s="111" t="s">
        <v>1749</v>
      </c>
      <c r="G741" s="112" t="s">
        <v>269</v>
      </c>
      <c r="H741" s="113">
        <v>20</v>
      </c>
      <c r="I741" s="114">
        <v>12300</v>
      </c>
      <c r="J741" s="114">
        <f>ROUND(I741*H741,2)</f>
        <v>246000</v>
      </c>
      <c r="K741" s="115"/>
      <c r="L741" s="116"/>
      <c r="M741" s="117" t="s">
        <v>1</v>
      </c>
      <c r="N741" s="118" t="s">
        <v>35</v>
      </c>
      <c r="O741" s="102">
        <v>0</v>
      </c>
      <c r="P741" s="102">
        <f>O741*H741</f>
        <v>0</v>
      </c>
      <c r="Q741" s="102">
        <v>0</v>
      </c>
      <c r="R741" s="102">
        <f>Q741*H741</f>
        <v>0</v>
      </c>
      <c r="S741" s="102">
        <v>0</v>
      </c>
      <c r="T741" s="103">
        <f>S741*H741</f>
        <v>0</v>
      </c>
      <c r="AR741" s="104" t="s">
        <v>116</v>
      </c>
      <c r="AT741" s="104" t="s">
        <v>112</v>
      </c>
      <c r="AU741" s="104" t="s">
        <v>80</v>
      </c>
      <c r="AY741" s="10" t="s">
        <v>100</v>
      </c>
      <c r="BE741" s="105">
        <f>IF(N741="základní",J741,0)</f>
        <v>246000</v>
      </c>
      <c r="BF741" s="105">
        <f>IF(N741="snížená",J741,0)</f>
        <v>0</v>
      </c>
      <c r="BG741" s="105">
        <f>IF(N741="zákl. přenesená",J741,0)</f>
        <v>0</v>
      </c>
      <c r="BH741" s="105">
        <f>IF(N741="sníž. přenesená",J741,0)</f>
        <v>0</v>
      </c>
      <c r="BI741" s="105">
        <f>IF(N741="nulová",J741,0)</f>
        <v>0</v>
      </c>
      <c r="BJ741" s="10" t="s">
        <v>78</v>
      </c>
      <c r="BK741" s="105">
        <f>ROUND(I741*H741,2)</f>
        <v>246000</v>
      </c>
      <c r="BL741" s="10" t="s">
        <v>107</v>
      </c>
      <c r="BM741" s="104" t="s">
        <v>1750</v>
      </c>
    </row>
    <row r="742" spans="2:65" s="1" customFormat="1">
      <c r="B742" s="21"/>
      <c r="D742" s="106" t="s">
        <v>109</v>
      </c>
      <c r="F742" s="107" t="s">
        <v>1749</v>
      </c>
      <c r="L742" s="21"/>
      <c r="M742" s="108"/>
      <c r="T742" s="42"/>
      <c r="AT742" s="10" t="s">
        <v>109</v>
      </c>
      <c r="AU742" s="10" t="s">
        <v>80</v>
      </c>
    </row>
    <row r="743" spans="2:65" s="1" customFormat="1" ht="24.2" customHeight="1">
      <c r="B743" s="21"/>
      <c r="C743" s="109" t="s">
        <v>1751</v>
      </c>
      <c r="D743" s="109" t="s">
        <v>112</v>
      </c>
      <c r="E743" s="110" t="s">
        <v>1752</v>
      </c>
      <c r="F743" s="111" t="s">
        <v>1753</v>
      </c>
      <c r="G743" s="112" t="s">
        <v>269</v>
      </c>
      <c r="H743" s="113">
        <v>20</v>
      </c>
      <c r="I743" s="114">
        <v>166</v>
      </c>
      <c r="J743" s="114">
        <f>ROUND(I743*H743,2)</f>
        <v>3320</v>
      </c>
      <c r="K743" s="115"/>
      <c r="L743" s="116"/>
      <c r="M743" s="117" t="s">
        <v>1</v>
      </c>
      <c r="N743" s="118" t="s">
        <v>35</v>
      </c>
      <c r="O743" s="102">
        <v>0</v>
      </c>
      <c r="P743" s="102">
        <f>O743*H743</f>
        <v>0</v>
      </c>
      <c r="Q743" s="102">
        <v>0</v>
      </c>
      <c r="R743" s="102">
        <f>Q743*H743</f>
        <v>0</v>
      </c>
      <c r="S743" s="102">
        <v>0</v>
      </c>
      <c r="T743" s="103">
        <f>S743*H743</f>
        <v>0</v>
      </c>
      <c r="AR743" s="104" t="s">
        <v>116</v>
      </c>
      <c r="AT743" s="104" t="s">
        <v>112</v>
      </c>
      <c r="AU743" s="104" t="s">
        <v>80</v>
      </c>
      <c r="AY743" s="10" t="s">
        <v>100</v>
      </c>
      <c r="BE743" s="105">
        <f>IF(N743="základní",J743,0)</f>
        <v>3320</v>
      </c>
      <c r="BF743" s="105">
        <f>IF(N743="snížená",J743,0)</f>
        <v>0</v>
      </c>
      <c r="BG743" s="105">
        <f>IF(N743="zákl. přenesená",J743,0)</f>
        <v>0</v>
      </c>
      <c r="BH743" s="105">
        <f>IF(N743="sníž. přenesená",J743,0)</f>
        <v>0</v>
      </c>
      <c r="BI743" s="105">
        <f>IF(N743="nulová",J743,0)</f>
        <v>0</v>
      </c>
      <c r="BJ743" s="10" t="s">
        <v>78</v>
      </c>
      <c r="BK743" s="105">
        <f>ROUND(I743*H743,2)</f>
        <v>3320</v>
      </c>
      <c r="BL743" s="10" t="s">
        <v>107</v>
      </c>
      <c r="BM743" s="104" t="s">
        <v>1754</v>
      </c>
    </row>
    <row r="744" spans="2:65" s="1" customFormat="1">
      <c r="B744" s="21"/>
      <c r="D744" s="106" t="s">
        <v>109</v>
      </c>
      <c r="F744" s="107" t="s">
        <v>1753</v>
      </c>
      <c r="L744" s="21"/>
      <c r="M744" s="108"/>
      <c r="T744" s="42"/>
      <c r="AT744" s="10" t="s">
        <v>109</v>
      </c>
      <c r="AU744" s="10" t="s">
        <v>80</v>
      </c>
    </row>
    <row r="745" spans="2:65" s="1" customFormat="1" ht="24.2" customHeight="1">
      <c r="B745" s="21"/>
      <c r="C745" s="109" t="s">
        <v>1755</v>
      </c>
      <c r="D745" s="109" t="s">
        <v>112</v>
      </c>
      <c r="E745" s="110" t="s">
        <v>1756</v>
      </c>
      <c r="F745" s="111" t="s">
        <v>1757</v>
      </c>
      <c r="G745" s="112" t="s">
        <v>269</v>
      </c>
      <c r="H745" s="113">
        <v>7</v>
      </c>
      <c r="I745" s="114">
        <v>58600</v>
      </c>
      <c r="J745" s="114">
        <f>ROUND(I745*H745,2)</f>
        <v>410200</v>
      </c>
      <c r="K745" s="115"/>
      <c r="L745" s="116"/>
      <c r="M745" s="117" t="s">
        <v>1</v>
      </c>
      <c r="N745" s="118" t="s">
        <v>35</v>
      </c>
      <c r="O745" s="102">
        <v>0</v>
      </c>
      <c r="P745" s="102">
        <f>O745*H745</f>
        <v>0</v>
      </c>
      <c r="Q745" s="102">
        <v>0</v>
      </c>
      <c r="R745" s="102">
        <f>Q745*H745</f>
        <v>0</v>
      </c>
      <c r="S745" s="102">
        <v>0</v>
      </c>
      <c r="T745" s="103">
        <f>S745*H745</f>
        <v>0</v>
      </c>
      <c r="AR745" s="104" t="s">
        <v>116</v>
      </c>
      <c r="AT745" s="104" t="s">
        <v>112</v>
      </c>
      <c r="AU745" s="104" t="s">
        <v>80</v>
      </c>
      <c r="AY745" s="10" t="s">
        <v>100</v>
      </c>
      <c r="BE745" s="105">
        <f>IF(N745="základní",J745,0)</f>
        <v>410200</v>
      </c>
      <c r="BF745" s="105">
        <f>IF(N745="snížená",J745,0)</f>
        <v>0</v>
      </c>
      <c r="BG745" s="105">
        <f>IF(N745="zákl. přenesená",J745,0)</f>
        <v>0</v>
      </c>
      <c r="BH745" s="105">
        <f>IF(N745="sníž. přenesená",J745,0)</f>
        <v>0</v>
      </c>
      <c r="BI745" s="105">
        <f>IF(N745="nulová",J745,0)</f>
        <v>0</v>
      </c>
      <c r="BJ745" s="10" t="s">
        <v>78</v>
      </c>
      <c r="BK745" s="105">
        <f>ROUND(I745*H745,2)</f>
        <v>410200</v>
      </c>
      <c r="BL745" s="10" t="s">
        <v>107</v>
      </c>
      <c r="BM745" s="104" t="s">
        <v>1758</v>
      </c>
    </row>
    <row r="746" spans="2:65" s="1" customFormat="1">
      <c r="B746" s="21"/>
      <c r="D746" s="106" t="s">
        <v>109</v>
      </c>
      <c r="F746" s="107" t="s">
        <v>1757</v>
      </c>
      <c r="L746" s="21"/>
      <c r="M746" s="108"/>
      <c r="T746" s="42"/>
      <c r="AT746" s="10" t="s">
        <v>109</v>
      </c>
      <c r="AU746" s="10" t="s">
        <v>80</v>
      </c>
    </row>
    <row r="747" spans="2:65" s="1" customFormat="1" ht="24.2" customHeight="1">
      <c r="B747" s="21"/>
      <c r="C747" s="109" t="s">
        <v>1759</v>
      </c>
      <c r="D747" s="109" t="s">
        <v>112</v>
      </c>
      <c r="E747" s="110" t="s">
        <v>1760</v>
      </c>
      <c r="F747" s="111" t="s">
        <v>1761</v>
      </c>
      <c r="G747" s="112" t="s">
        <v>269</v>
      </c>
      <c r="H747" s="113">
        <v>7</v>
      </c>
      <c r="I747" s="114">
        <v>86600</v>
      </c>
      <c r="J747" s="114">
        <f>ROUND(I747*H747,2)</f>
        <v>606200</v>
      </c>
      <c r="K747" s="115"/>
      <c r="L747" s="116"/>
      <c r="M747" s="117" t="s">
        <v>1</v>
      </c>
      <c r="N747" s="118" t="s">
        <v>35</v>
      </c>
      <c r="O747" s="102">
        <v>0</v>
      </c>
      <c r="P747" s="102">
        <f>O747*H747</f>
        <v>0</v>
      </c>
      <c r="Q747" s="102">
        <v>0</v>
      </c>
      <c r="R747" s="102">
        <f>Q747*H747</f>
        <v>0</v>
      </c>
      <c r="S747" s="102">
        <v>0</v>
      </c>
      <c r="T747" s="103">
        <f>S747*H747</f>
        <v>0</v>
      </c>
      <c r="AR747" s="104" t="s">
        <v>116</v>
      </c>
      <c r="AT747" s="104" t="s">
        <v>112</v>
      </c>
      <c r="AU747" s="104" t="s">
        <v>80</v>
      </c>
      <c r="AY747" s="10" t="s">
        <v>100</v>
      </c>
      <c r="BE747" s="105">
        <f>IF(N747="základní",J747,0)</f>
        <v>606200</v>
      </c>
      <c r="BF747" s="105">
        <f>IF(N747="snížená",J747,0)</f>
        <v>0</v>
      </c>
      <c r="BG747" s="105">
        <f>IF(N747="zákl. přenesená",J747,0)</f>
        <v>0</v>
      </c>
      <c r="BH747" s="105">
        <f>IF(N747="sníž. přenesená",J747,0)</f>
        <v>0</v>
      </c>
      <c r="BI747" s="105">
        <f>IF(N747="nulová",J747,0)</f>
        <v>0</v>
      </c>
      <c r="BJ747" s="10" t="s">
        <v>78</v>
      </c>
      <c r="BK747" s="105">
        <f>ROUND(I747*H747,2)</f>
        <v>606200</v>
      </c>
      <c r="BL747" s="10" t="s">
        <v>107</v>
      </c>
      <c r="BM747" s="104" t="s">
        <v>1762</v>
      </c>
    </row>
    <row r="748" spans="2:65" s="1" customFormat="1">
      <c r="B748" s="21"/>
      <c r="D748" s="106" t="s">
        <v>109</v>
      </c>
      <c r="F748" s="107" t="s">
        <v>1761</v>
      </c>
      <c r="L748" s="21"/>
      <c r="M748" s="108"/>
      <c r="T748" s="42"/>
      <c r="AT748" s="10" t="s">
        <v>109</v>
      </c>
      <c r="AU748" s="10" t="s">
        <v>80</v>
      </c>
    </row>
    <row r="749" spans="2:65" s="1" customFormat="1" ht="24.2" customHeight="1">
      <c r="B749" s="21"/>
      <c r="C749" s="109" t="s">
        <v>1763</v>
      </c>
      <c r="D749" s="109" t="s">
        <v>112</v>
      </c>
      <c r="E749" s="110" t="s">
        <v>1764</v>
      </c>
      <c r="F749" s="111" t="s">
        <v>1765</v>
      </c>
      <c r="G749" s="112" t="s">
        <v>269</v>
      </c>
      <c r="H749" s="113">
        <v>7</v>
      </c>
      <c r="I749" s="114">
        <v>86000</v>
      </c>
      <c r="J749" s="114">
        <f>ROUND(I749*H749,2)</f>
        <v>602000</v>
      </c>
      <c r="K749" s="115"/>
      <c r="L749" s="116"/>
      <c r="M749" s="117" t="s">
        <v>1</v>
      </c>
      <c r="N749" s="118" t="s">
        <v>35</v>
      </c>
      <c r="O749" s="102">
        <v>0</v>
      </c>
      <c r="P749" s="102">
        <f>O749*H749</f>
        <v>0</v>
      </c>
      <c r="Q749" s="102">
        <v>0</v>
      </c>
      <c r="R749" s="102">
        <f>Q749*H749</f>
        <v>0</v>
      </c>
      <c r="S749" s="102">
        <v>0</v>
      </c>
      <c r="T749" s="103">
        <f>S749*H749</f>
        <v>0</v>
      </c>
      <c r="AR749" s="104" t="s">
        <v>116</v>
      </c>
      <c r="AT749" s="104" t="s">
        <v>112</v>
      </c>
      <c r="AU749" s="104" t="s">
        <v>80</v>
      </c>
      <c r="AY749" s="10" t="s">
        <v>100</v>
      </c>
      <c r="BE749" s="105">
        <f>IF(N749="základní",J749,0)</f>
        <v>602000</v>
      </c>
      <c r="BF749" s="105">
        <f>IF(N749="snížená",J749,0)</f>
        <v>0</v>
      </c>
      <c r="BG749" s="105">
        <f>IF(N749="zákl. přenesená",J749,0)</f>
        <v>0</v>
      </c>
      <c r="BH749" s="105">
        <f>IF(N749="sníž. přenesená",J749,0)</f>
        <v>0</v>
      </c>
      <c r="BI749" s="105">
        <f>IF(N749="nulová",J749,0)</f>
        <v>0</v>
      </c>
      <c r="BJ749" s="10" t="s">
        <v>78</v>
      </c>
      <c r="BK749" s="105">
        <f>ROUND(I749*H749,2)</f>
        <v>602000</v>
      </c>
      <c r="BL749" s="10" t="s">
        <v>107</v>
      </c>
      <c r="BM749" s="104" t="s">
        <v>1766</v>
      </c>
    </row>
    <row r="750" spans="2:65" s="1" customFormat="1">
      <c r="B750" s="21"/>
      <c r="D750" s="106" t="s">
        <v>109</v>
      </c>
      <c r="F750" s="107" t="s">
        <v>1765</v>
      </c>
      <c r="L750" s="21"/>
      <c r="M750" s="108"/>
      <c r="T750" s="42"/>
      <c r="AT750" s="10" t="s">
        <v>109</v>
      </c>
      <c r="AU750" s="10" t="s">
        <v>80</v>
      </c>
    </row>
    <row r="751" spans="2:65" s="1" customFormat="1" ht="33" customHeight="1">
      <c r="B751" s="21"/>
      <c r="C751" s="109" t="s">
        <v>1767</v>
      </c>
      <c r="D751" s="109" t="s">
        <v>112</v>
      </c>
      <c r="E751" s="110" t="s">
        <v>1768</v>
      </c>
      <c r="F751" s="111" t="s">
        <v>1769</v>
      </c>
      <c r="G751" s="112" t="s">
        <v>269</v>
      </c>
      <c r="H751" s="113">
        <v>20</v>
      </c>
      <c r="I751" s="114">
        <v>502</v>
      </c>
      <c r="J751" s="114">
        <f>ROUND(I751*H751,2)</f>
        <v>10040</v>
      </c>
      <c r="K751" s="115"/>
      <c r="L751" s="116"/>
      <c r="M751" s="117" t="s">
        <v>1</v>
      </c>
      <c r="N751" s="118" t="s">
        <v>35</v>
      </c>
      <c r="O751" s="102">
        <v>0</v>
      </c>
      <c r="P751" s="102">
        <f>O751*H751</f>
        <v>0</v>
      </c>
      <c r="Q751" s="102">
        <v>0</v>
      </c>
      <c r="R751" s="102">
        <f>Q751*H751</f>
        <v>0</v>
      </c>
      <c r="S751" s="102">
        <v>0</v>
      </c>
      <c r="T751" s="103">
        <f>S751*H751</f>
        <v>0</v>
      </c>
      <c r="AR751" s="104" t="s">
        <v>116</v>
      </c>
      <c r="AT751" s="104" t="s">
        <v>112</v>
      </c>
      <c r="AU751" s="104" t="s">
        <v>80</v>
      </c>
      <c r="AY751" s="10" t="s">
        <v>100</v>
      </c>
      <c r="BE751" s="105">
        <f>IF(N751="základní",J751,0)</f>
        <v>10040</v>
      </c>
      <c r="BF751" s="105">
        <f>IF(N751="snížená",J751,0)</f>
        <v>0</v>
      </c>
      <c r="BG751" s="105">
        <f>IF(N751="zákl. přenesená",J751,0)</f>
        <v>0</v>
      </c>
      <c r="BH751" s="105">
        <f>IF(N751="sníž. přenesená",J751,0)</f>
        <v>0</v>
      </c>
      <c r="BI751" s="105">
        <f>IF(N751="nulová",J751,0)</f>
        <v>0</v>
      </c>
      <c r="BJ751" s="10" t="s">
        <v>78</v>
      </c>
      <c r="BK751" s="105">
        <f>ROUND(I751*H751,2)</f>
        <v>10040</v>
      </c>
      <c r="BL751" s="10" t="s">
        <v>107</v>
      </c>
      <c r="BM751" s="104" t="s">
        <v>1770</v>
      </c>
    </row>
    <row r="752" spans="2:65" s="1" customFormat="1" ht="19.5">
      <c r="B752" s="21"/>
      <c r="D752" s="106" t="s">
        <v>109</v>
      </c>
      <c r="F752" s="107" t="s">
        <v>1769</v>
      </c>
      <c r="L752" s="21"/>
      <c r="M752" s="108"/>
      <c r="T752" s="42"/>
      <c r="AT752" s="10" t="s">
        <v>109</v>
      </c>
      <c r="AU752" s="10" t="s">
        <v>80</v>
      </c>
    </row>
    <row r="753" spans="2:65" s="1" customFormat="1" ht="24.2" customHeight="1">
      <c r="B753" s="21"/>
      <c r="C753" s="109" t="s">
        <v>1771</v>
      </c>
      <c r="D753" s="109" t="s">
        <v>112</v>
      </c>
      <c r="E753" s="110" t="s">
        <v>1772</v>
      </c>
      <c r="F753" s="111" t="s">
        <v>1773</v>
      </c>
      <c r="G753" s="112" t="s">
        <v>269</v>
      </c>
      <c r="H753" s="113">
        <v>20</v>
      </c>
      <c r="I753" s="114">
        <v>344</v>
      </c>
      <c r="J753" s="114">
        <f>ROUND(I753*H753,2)</f>
        <v>6880</v>
      </c>
      <c r="K753" s="115"/>
      <c r="L753" s="116"/>
      <c r="M753" s="117" t="s">
        <v>1</v>
      </c>
      <c r="N753" s="118" t="s">
        <v>35</v>
      </c>
      <c r="O753" s="102">
        <v>0</v>
      </c>
      <c r="P753" s="102">
        <f>O753*H753</f>
        <v>0</v>
      </c>
      <c r="Q753" s="102">
        <v>0</v>
      </c>
      <c r="R753" s="102">
        <f>Q753*H753</f>
        <v>0</v>
      </c>
      <c r="S753" s="102">
        <v>0</v>
      </c>
      <c r="T753" s="103">
        <f>S753*H753</f>
        <v>0</v>
      </c>
      <c r="AR753" s="104" t="s">
        <v>116</v>
      </c>
      <c r="AT753" s="104" t="s">
        <v>112</v>
      </c>
      <c r="AU753" s="104" t="s">
        <v>80</v>
      </c>
      <c r="AY753" s="10" t="s">
        <v>100</v>
      </c>
      <c r="BE753" s="105">
        <f>IF(N753="základní",J753,0)</f>
        <v>6880</v>
      </c>
      <c r="BF753" s="105">
        <f>IF(N753="snížená",J753,0)</f>
        <v>0</v>
      </c>
      <c r="BG753" s="105">
        <f>IF(N753="zákl. přenesená",J753,0)</f>
        <v>0</v>
      </c>
      <c r="BH753" s="105">
        <f>IF(N753="sníž. přenesená",J753,0)</f>
        <v>0</v>
      </c>
      <c r="BI753" s="105">
        <f>IF(N753="nulová",J753,0)</f>
        <v>0</v>
      </c>
      <c r="BJ753" s="10" t="s">
        <v>78</v>
      </c>
      <c r="BK753" s="105">
        <f>ROUND(I753*H753,2)</f>
        <v>6880</v>
      </c>
      <c r="BL753" s="10" t="s">
        <v>107</v>
      </c>
      <c r="BM753" s="104" t="s">
        <v>1774</v>
      </c>
    </row>
    <row r="754" spans="2:65" s="1" customFormat="1" ht="19.5">
      <c r="B754" s="21"/>
      <c r="D754" s="106" t="s">
        <v>109</v>
      </c>
      <c r="F754" s="107" t="s">
        <v>1773</v>
      </c>
      <c r="L754" s="21"/>
      <c r="M754" s="108"/>
      <c r="T754" s="42"/>
      <c r="AT754" s="10" t="s">
        <v>109</v>
      </c>
      <c r="AU754" s="10" t="s">
        <v>80</v>
      </c>
    </row>
    <row r="755" spans="2:65" s="1" customFormat="1" ht="24.2" customHeight="1">
      <c r="B755" s="21"/>
      <c r="C755" s="109" t="s">
        <v>1775</v>
      </c>
      <c r="D755" s="109" t="s">
        <v>112</v>
      </c>
      <c r="E755" s="110" t="s">
        <v>1776</v>
      </c>
      <c r="F755" s="111" t="s">
        <v>1777</v>
      </c>
      <c r="G755" s="112" t="s">
        <v>269</v>
      </c>
      <c r="H755" s="113">
        <v>7</v>
      </c>
      <c r="I755" s="114">
        <v>4910</v>
      </c>
      <c r="J755" s="114">
        <f>ROUND(I755*H755,2)</f>
        <v>34370</v>
      </c>
      <c r="K755" s="115"/>
      <c r="L755" s="116"/>
      <c r="M755" s="117" t="s">
        <v>1</v>
      </c>
      <c r="N755" s="118" t="s">
        <v>35</v>
      </c>
      <c r="O755" s="102">
        <v>0</v>
      </c>
      <c r="P755" s="102">
        <f>O755*H755</f>
        <v>0</v>
      </c>
      <c r="Q755" s="102">
        <v>0</v>
      </c>
      <c r="R755" s="102">
        <f>Q755*H755</f>
        <v>0</v>
      </c>
      <c r="S755" s="102">
        <v>0</v>
      </c>
      <c r="T755" s="103">
        <f>S755*H755</f>
        <v>0</v>
      </c>
      <c r="AR755" s="104" t="s">
        <v>116</v>
      </c>
      <c r="AT755" s="104" t="s">
        <v>112</v>
      </c>
      <c r="AU755" s="104" t="s">
        <v>80</v>
      </c>
      <c r="AY755" s="10" t="s">
        <v>100</v>
      </c>
      <c r="BE755" s="105">
        <f>IF(N755="základní",J755,0)</f>
        <v>34370</v>
      </c>
      <c r="BF755" s="105">
        <f>IF(N755="snížená",J755,0)</f>
        <v>0</v>
      </c>
      <c r="BG755" s="105">
        <f>IF(N755="zákl. přenesená",J755,0)</f>
        <v>0</v>
      </c>
      <c r="BH755" s="105">
        <f>IF(N755="sníž. přenesená",J755,0)</f>
        <v>0</v>
      </c>
      <c r="BI755" s="105">
        <f>IF(N755="nulová",J755,0)</f>
        <v>0</v>
      </c>
      <c r="BJ755" s="10" t="s">
        <v>78</v>
      </c>
      <c r="BK755" s="105">
        <f>ROUND(I755*H755,2)</f>
        <v>34370</v>
      </c>
      <c r="BL755" s="10" t="s">
        <v>107</v>
      </c>
      <c r="BM755" s="104" t="s">
        <v>1778</v>
      </c>
    </row>
    <row r="756" spans="2:65" s="1" customFormat="1" ht="19.5">
      <c r="B756" s="21"/>
      <c r="D756" s="106" t="s">
        <v>109</v>
      </c>
      <c r="F756" s="107" t="s">
        <v>1777</v>
      </c>
      <c r="L756" s="21"/>
      <c r="M756" s="108"/>
      <c r="T756" s="42"/>
      <c r="AT756" s="10" t="s">
        <v>109</v>
      </c>
      <c r="AU756" s="10" t="s">
        <v>80</v>
      </c>
    </row>
    <row r="757" spans="2:65" s="1" customFormat="1" ht="24.2" customHeight="1">
      <c r="B757" s="21"/>
      <c r="C757" s="109" t="s">
        <v>1779</v>
      </c>
      <c r="D757" s="109" t="s">
        <v>112</v>
      </c>
      <c r="E757" s="110" t="s">
        <v>1780</v>
      </c>
      <c r="F757" s="111" t="s">
        <v>1781</v>
      </c>
      <c r="G757" s="112" t="s">
        <v>269</v>
      </c>
      <c r="H757" s="113">
        <v>7</v>
      </c>
      <c r="I757" s="114">
        <v>5740</v>
      </c>
      <c r="J757" s="114">
        <f>ROUND(I757*H757,2)</f>
        <v>40180</v>
      </c>
      <c r="K757" s="115"/>
      <c r="L757" s="116"/>
      <c r="M757" s="117" t="s">
        <v>1</v>
      </c>
      <c r="N757" s="118" t="s">
        <v>35</v>
      </c>
      <c r="O757" s="102">
        <v>0</v>
      </c>
      <c r="P757" s="102">
        <f>O757*H757</f>
        <v>0</v>
      </c>
      <c r="Q757" s="102">
        <v>0</v>
      </c>
      <c r="R757" s="102">
        <f>Q757*H757</f>
        <v>0</v>
      </c>
      <c r="S757" s="102">
        <v>0</v>
      </c>
      <c r="T757" s="103">
        <f>S757*H757</f>
        <v>0</v>
      </c>
      <c r="AR757" s="104" t="s">
        <v>116</v>
      </c>
      <c r="AT757" s="104" t="s">
        <v>112</v>
      </c>
      <c r="AU757" s="104" t="s">
        <v>80</v>
      </c>
      <c r="AY757" s="10" t="s">
        <v>100</v>
      </c>
      <c r="BE757" s="105">
        <f>IF(N757="základní",J757,0)</f>
        <v>40180</v>
      </c>
      <c r="BF757" s="105">
        <f>IF(N757="snížená",J757,0)</f>
        <v>0</v>
      </c>
      <c r="BG757" s="105">
        <f>IF(N757="zákl. přenesená",J757,0)</f>
        <v>0</v>
      </c>
      <c r="BH757" s="105">
        <f>IF(N757="sníž. přenesená",J757,0)</f>
        <v>0</v>
      </c>
      <c r="BI757" s="105">
        <f>IF(N757="nulová",J757,0)</f>
        <v>0</v>
      </c>
      <c r="BJ757" s="10" t="s">
        <v>78</v>
      </c>
      <c r="BK757" s="105">
        <f>ROUND(I757*H757,2)</f>
        <v>40180</v>
      </c>
      <c r="BL757" s="10" t="s">
        <v>107</v>
      </c>
      <c r="BM757" s="104" t="s">
        <v>1782</v>
      </c>
    </row>
    <row r="758" spans="2:65" s="1" customFormat="1" ht="19.5">
      <c r="B758" s="21"/>
      <c r="D758" s="106" t="s">
        <v>109</v>
      </c>
      <c r="F758" s="107" t="s">
        <v>1781</v>
      </c>
      <c r="L758" s="21"/>
      <c r="M758" s="108"/>
      <c r="T758" s="42"/>
      <c r="AT758" s="10" t="s">
        <v>109</v>
      </c>
      <c r="AU758" s="10" t="s">
        <v>80</v>
      </c>
    </row>
    <row r="759" spans="2:65" s="1" customFormat="1" ht="24.2" customHeight="1">
      <c r="B759" s="21"/>
      <c r="C759" s="109" t="s">
        <v>1783</v>
      </c>
      <c r="D759" s="109" t="s">
        <v>112</v>
      </c>
      <c r="E759" s="110" t="s">
        <v>1784</v>
      </c>
      <c r="F759" s="111" t="s">
        <v>1785</v>
      </c>
      <c r="G759" s="112" t="s">
        <v>269</v>
      </c>
      <c r="H759" s="113">
        <v>7</v>
      </c>
      <c r="I759" s="114">
        <v>4790</v>
      </c>
      <c r="J759" s="114">
        <f>ROUND(I759*H759,2)</f>
        <v>33530</v>
      </c>
      <c r="K759" s="115"/>
      <c r="L759" s="116"/>
      <c r="M759" s="117" t="s">
        <v>1</v>
      </c>
      <c r="N759" s="118" t="s">
        <v>35</v>
      </c>
      <c r="O759" s="102">
        <v>0</v>
      </c>
      <c r="P759" s="102">
        <f>O759*H759</f>
        <v>0</v>
      </c>
      <c r="Q759" s="102">
        <v>0</v>
      </c>
      <c r="R759" s="102">
        <f>Q759*H759</f>
        <v>0</v>
      </c>
      <c r="S759" s="102">
        <v>0</v>
      </c>
      <c r="T759" s="103">
        <f>S759*H759</f>
        <v>0</v>
      </c>
      <c r="AR759" s="104" t="s">
        <v>116</v>
      </c>
      <c r="AT759" s="104" t="s">
        <v>112</v>
      </c>
      <c r="AU759" s="104" t="s">
        <v>80</v>
      </c>
      <c r="AY759" s="10" t="s">
        <v>100</v>
      </c>
      <c r="BE759" s="105">
        <f>IF(N759="základní",J759,0)</f>
        <v>33530</v>
      </c>
      <c r="BF759" s="105">
        <f>IF(N759="snížená",J759,0)</f>
        <v>0</v>
      </c>
      <c r="BG759" s="105">
        <f>IF(N759="zákl. přenesená",J759,0)</f>
        <v>0</v>
      </c>
      <c r="BH759" s="105">
        <f>IF(N759="sníž. přenesená",J759,0)</f>
        <v>0</v>
      </c>
      <c r="BI759" s="105">
        <f>IF(N759="nulová",J759,0)</f>
        <v>0</v>
      </c>
      <c r="BJ759" s="10" t="s">
        <v>78</v>
      </c>
      <c r="BK759" s="105">
        <f>ROUND(I759*H759,2)</f>
        <v>33530</v>
      </c>
      <c r="BL759" s="10" t="s">
        <v>107</v>
      </c>
      <c r="BM759" s="104" t="s">
        <v>1786</v>
      </c>
    </row>
    <row r="760" spans="2:65" s="1" customFormat="1" ht="19.5">
      <c r="B760" s="21"/>
      <c r="D760" s="106" t="s">
        <v>109</v>
      </c>
      <c r="F760" s="107" t="s">
        <v>1785</v>
      </c>
      <c r="L760" s="21"/>
      <c r="M760" s="108"/>
      <c r="T760" s="42"/>
      <c r="AT760" s="10" t="s">
        <v>109</v>
      </c>
      <c r="AU760" s="10" t="s">
        <v>80</v>
      </c>
    </row>
    <row r="761" spans="2:65" s="1" customFormat="1" ht="16.5" customHeight="1">
      <c r="B761" s="21"/>
      <c r="C761" s="93" t="s">
        <v>1787</v>
      </c>
      <c r="D761" s="93" t="s">
        <v>103</v>
      </c>
      <c r="E761" s="94" t="s">
        <v>1788</v>
      </c>
      <c r="F761" s="95" t="s">
        <v>1789</v>
      </c>
      <c r="G761" s="96" t="s">
        <v>269</v>
      </c>
      <c r="H761" s="97">
        <v>7</v>
      </c>
      <c r="I761" s="98">
        <v>1730</v>
      </c>
      <c r="J761" s="98">
        <f>ROUND(I761*H761,2)</f>
        <v>12110</v>
      </c>
      <c r="K761" s="99"/>
      <c r="L761" s="21"/>
      <c r="M761" s="100" t="s">
        <v>1</v>
      </c>
      <c r="N761" s="101" t="s">
        <v>35</v>
      </c>
      <c r="O761" s="102">
        <v>0</v>
      </c>
      <c r="P761" s="102">
        <f>O761*H761</f>
        <v>0</v>
      </c>
      <c r="Q761" s="102">
        <v>0</v>
      </c>
      <c r="R761" s="102">
        <f>Q761*H761</f>
        <v>0</v>
      </c>
      <c r="S761" s="102">
        <v>0</v>
      </c>
      <c r="T761" s="103">
        <f>S761*H761</f>
        <v>0</v>
      </c>
      <c r="AR761" s="104" t="s">
        <v>107</v>
      </c>
      <c r="AT761" s="104" t="s">
        <v>103</v>
      </c>
      <c r="AU761" s="104" t="s">
        <v>80</v>
      </c>
      <c r="AY761" s="10" t="s">
        <v>100</v>
      </c>
      <c r="BE761" s="105">
        <f>IF(N761="základní",J761,0)</f>
        <v>12110</v>
      </c>
      <c r="BF761" s="105">
        <f>IF(N761="snížená",J761,0)</f>
        <v>0</v>
      </c>
      <c r="BG761" s="105">
        <f>IF(N761="zákl. přenesená",J761,0)</f>
        <v>0</v>
      </c>
      <c r="BH761" s="105">
        <f>IF(N761="sníž. přenesená",J761,0)</f>
        <v>0</v>
      </c>
      <c r="BI761" s="105">
        <f>IF(N761="nulová",J761,0)</f>
        <v>0</v>
      </c>
      <c r="BJ761" s="10" t="s">
        <v>78</v>
      </c>
      <c r="BK761" s="105">
        <f>ROUND(I761*H761,2)</f>
        <v>12110</v>
      </c>
      <c r="BL761" s="10" t="s">
        <v>107</v>
      </c>
      <c r="BM761" s="104" t="s">
        <v>1790</v>
      </c>
    </row>
    <row r="762" spans="2:65" s="1" customFormat="1" ht="48.75">
      <c r="B762" s="21"/>
      <c r="D762" s="106" t="s">
        <v>109</v>
      </c>
      <c r="F762" s="107" t="s">
        <v>1791</v>
      </c>
      <c r="L762" s="21"/>
      <c r="M762" s="108"/>
      <c r="T762" s="42"/>
      <c r="AT762" s="10" t="s">
        <v>109</v>
      </c>
      <c r="AU762" s="10" t="s">
        <v>80</v>
      </c>
    </row>
    <row r="763" spans="2:65" s="1" customFormat="1" ht="21.75" customHeight="1">
      <c r="B763" s="21"/>
      <c r="C763" s="93" t="s">
        <v>1792</v>
      </c>
      <c r="D763" s="93" t="s">
        <v>103</v>
      </c>
      <c r="E763" s="94" t="s">
        <v>1793</v>
      </c>
      <c r="F763" s="95" t="s">
        <v>1794</v>
      </c>
      <c r="G763" s="96" t="s">
        <v>269</v>
      </c>
      <c r="H763" s="97">
        <v>7</v>
      </c>
      <c r="I763" s="98">
        <v>1770</v>
      </c>
      <c r="J763" s="98">
        <f>ROUND(I763*H763,2)</f>
        <v>12390</v>
      </c>
      <c r="K763" s="99"/>
      <c r="L763" s="21"/>
      <c r="M763" s="100" t="s">
        <v>1</v>
      </c>
      <c r="N763" s="101" t="s">
        <v>35</v>
      </c>
      <c r="O763" s="102">
        <v>0</v>
      </c>
      <c r="P763" s="102">
        <f>O763*H763</f>
        <v>0</v>
      </c>
      <c r="Q763" s="102">
        <v>0</v>
      </c>
      <c r="R763" s="102">
        <f>Q763*H763</f>
        <v>0</v>
      </c>
      <c r="S763" s="102">
        <v>0</v>
      </c>
      <c r="T763" s="103">
        <f>S763*H763</f>
        <v>0</v>
      </c>
      <c r="AR763" s="104" t="s">
        <v>107</v>
      </c>
      <c r="AT763" s="104" t="s">
        <v>103</v>
      </c>
      <c r="AU763" s="104" t="s">
        <v>80</v>
      </c>
      <c r="AY763" s="10" t="s">
        <v>100</v>
      </c>
      <c r="BE763" s="105">
        <f>IF(N763="základní",J763,0)</f>
        <v>12390</v>
      </c>
      <c r="BF763" s="105">
        <f>IF(N763="snížená",J763,0)</f>
        <v>0</v>
      </c>
      <c r="BG763" s="105">
        <f>IF(N763="zákl. přenesená",J763,0)</f>
        <v>0</v>
      </c>
      <c r="BH763" s="105">
        <f>IF(N763="sníž. přenesená",J763,0)</f>
        <v>0</v>
      </c>
      <c r="BI763" s="105">
        <f>IF(N763="nulová",J763,0)</f>
        <v>0</v>
      </c>
      <c r="BJ763" s="10" t="s">
        <v>78</v>
      </c>
      <c r="BK763" s="105">
        <f>ROUND(I763*H763,2)</f>
        <v>12390</v>
      </c>
      <c r="BL763" s="10" t="s">
        <v>107</v>
      </c>
      <c r="BM763" s="104" t="s">
        <v>1795</v>
      </c>
    </row>
    <row r="764" spans="2:65" s="1" customFormat="1" ht="48.75">
      <c r="B764" s="21"/>
      <c r="D764" s="106" t="s">
        <v>109</v>
      </c>
      <c r="F764" s="107" t="s">
        <v>1796</v>
      </c>
      <c r="L764" s="21"/>
      <c r="M764" s="108"/>
      <c r="T764" s="42"/>
      <c r="AT764" s="10" t="s">
        <v>109</v>
      </c>
      <c r="AU764" s="10" t="s">
        <v>80</v>
      </c>
    </row>
    <row r="765" spans="2:65" s="1" customFormat="1" ht="16.5" customHeight="1">
      <c r="B765" s="21"/>
      <c r="C765" s="93" t="s">
        <v>1797</v>
      </c>
      <c r="D765" s="93" t="s">
        <v>103</v>
      </c>
      <c r="E765" s="94" t="s">
        <v>1798</v>
      </c>
      <c r="F765" s="95" t="s">
        <v>1799</v>
      </c>
      <c r="G765" s="96" t="s">
        <v>269</v>
      </c>
      <c r="H765" s="97">
        <v>5</v>
      </c>
      <c r="I765" s="98">
        <v>1880</v>
      </c>
      <c r="J765" s="98">
        <f>ROUND(I765*H765,2)</f>
        <v>9400</v>
      </c>
      <c r="K765" s="99"/>
      <c r="L765" s="21"/>
      <c r="M765" s="100" t="s">
        <v>1</v>
      </c>
      <c r="N765" s="101" t="s">
        <v>35</v>
      </c>
      <c r="O765" s="102">
        <v>0</v>
      </c>
      <c r="P765" s="102">
        <f>O765*H765</f>
        <v>0</v>
      </c>
      <c r="Q765" s="102">
        <v>0</v>
      </c>
      <c r="R765" s="102">
        <f>Q765*H765</f>
        <v>0</v>
      </c>
      <c r="S765" s="102">
        <v>0</v>
      </c>
      <c r="T765" s="103">
        <f>S765*H765</f>
        <v>0</v>
      </c>
      <c r="AR765" s="104" t="s">
        <v>107</v>
      </c>
      <c r="AT765" s="104" t="s">
        <v>103</v>
      </c>
      <c r="AU765" s="104" t="s">
        <v>80</v>
      </c>
      <c r="AY765" s="10" t="s">
        <v>100</v>
      </c>
      <c r="BE765" s="105">
        <f>IF(N765="základní",J765,0)</f>
        <v>9400</v>
      </c>
      <c r="BF765" s="105">
        <f>IF(N765="snížená",J765,0)</f>
        <v>0</v>
      </c>
      <c r="BG765" s="105">
        <f>IF(N765="zákl. přenesená",J765,0)</f>
        <v>0</v>
      </c>
      <c r="BH765" s="105">
        <f>IF(N765="sníž. přenesená",J765,0)</f>
        <v>0</v>
      </c>
      <c r="BI765" s="105">
        <f>IF(N765="nulová",J765,0)</f>
        <v>0</v>
      </c>
      <c r="BJ765" s="10" t="s">
        <v>78</v>
      </c>
      <c r="BK765" s="105">
        <f>ROUND(I765*H765,2)</f>
        <v>9400</v>
      </c>
      <c r="BL765" s="10" t="s">
        <v>107</v>
      </c>
      <c r="BM765" s="104" t="s">
        <v>1800</v>
      </c>
    </row>
    <row r="766" spans="2:65" s="1" customFormat="1" ht="48.75">
      <c r="B766" s="21"/>
      <c r="D766" s="106" t="s">
        <v>109</v>
      </c>
      <c r="F766" s="107" t="s">
        <v>1801</v>
      </c>
      <c r="L766" s="21"/>
      <c r="M766" s="108"/>
      <c r="T766" s="42"/>
      <c r="AT766" s="10" t="s">
        <v>109</v>
      </c>
      <c r="AU766" s="10" t="s">
        <v>80</v>
      </c>
    </row>
    <row r="767" spans="2:65" s="1" customFormat="1" ht="21.75" customHeight="1">
      <c r="B767" s="21"/>
      <c r="C767" s="93" t="s">
        <v>1802</v>
      </c>
      <c r="D767" s="93" t="s">
        <v>103</v>
      </c>
      <c r="E767" s="94" t="s">
        <v>1803</v>
      </c>
      <c r="F767" s="95" t="s">
        <v>1804</v>
      </c>
      <c r="G767" s="96" t="s">
        <v>269</v>
      </c>
      <c r="H767" s="97">
        <v>5</v>
      </c>
      <c r="I767" s="98">
        <v>1910</v>
      </c>
      <c r="J767" s="98">
        <f>ROUND(I767*H767,2)</f>
        <v>9550</v>
      </c>
      <c r="K767" s="99"/>
      <c r="L767" s="21"/>
      <c r="M767" s="100" t="s">
        <v>1</v>
      </c>
      <c r="N767" s="101" t="s">
        <v>35</v>
      </c>
      <c r="O767" s="102">
        <v>0</v>
      </c>
      <c r="P767" s="102">
        <f>O767*H767</f>
        <v>0</v>
      </c>
      <c r="Q767" s="102">
        <v>0</v>
      </c>
      <c r="R767" s="102">
        <f>Q767*H767</f>
        <v>0</v>
      </c>
      <c r="S767" s="102">
        <v>0</v>
      </c>
      <c r="T767" s="103">
        <f>S767*H767</f>
        <v>0</v>
      </c>
      <c r="AR767" s="104" t="s">
        <v>107</v>
      </c>
      <c r="AT767" s="104" t="s">
        <v>103</v>
      </c>
      <c r="AU767" s="104" t="s">
        <v>80</v>
      </c>
      <c r="AY767" s="10" t="s">
        <v>100</v>
      </c>
      <c r="BE767" s="105">
        <f>IF(N767="základní",J767,0)</f>
        <v>9550</v>
      </c>
      <c r="BF767" s="105">
        <f>IF(N767="snížená",J767,0)</f>
        <v>0</v>
      </c>
      <c r="BG767" s="105">
        <f>IF(N767="zákl. přenesená",J767,0)</f>
        <v>0</v>
      </c>
      <c r="BH767" s="105">
        <f>IF(N767="sníž. přenesená",J767,0)</f>
        <v>0</v>
      </c>
      <c r="BI767" s="105">
        <f>IF(N767="nulová",J767,0)</f>
        <v>0</v>
      </c>
      <c r="BJ767" s="10" t="s">
        <v>78</v>
      </c>
      <c r="BK767" s="105">
        <f>ROUND(I767*H767,2)</f>
        <v>9550</v>
      </c>
      <c r="BL767" s="10" t="s">
        <v>107</v>
      </c>
      <c r="BM767" s="104" t="s">
        <v>1805</v>
      </c>
    </row>
    <row r="768" spans="2:65" s="1" customFormat="1" ht="48.75">
      <c r="B768" s="21"/>
      <c r="D768" s="106" t="s">
        <v>109</v>
      </c>
      <c r="F768" s="107" t="s">
        <v>1806</v>
      </c>
      <c r="L768" s="21"/>
      <c r="M768" s="108"/>
      <c r="T768" s="42"/>
      <c r="AT768" s="10" t="s">
        <v>109</v>
      </c>
      <c r="AU768" s="10" t="s">
        <v>80</v>
      </c>
    </row>
    <row r="769" spans="2:65" s="1" customFormat="1" ht="16.5" customHeight="1">
      <c r="B769" s="21"/>
      <c r="C769" s="93" t="s">
        <v>1807</v>
      </c>
      <c r="D769" s="93" t="s">
        <v>103</v>
      </c>
      <c r="E769" s="94" t="s">
        <v>1808</v>
      </c>
      <c r="F769" s="95" t="s">
        <v>1809</v>
      </c>
      <c r="G769" s="96" t="s">
        <v>269</v>
      </c>
      <c r="H769" s="97">
        <v>5</v>
      </c>
      <c r="I769" s="98">
        <v>473</v>
      </c>
      <c r="J769" s="98">
        <f>ROUND(I769*H769,2)</f>
        <v>2365</v>
      </c>
      <c r="K769" s="99"/>
      <c r="L769" s="21"/>
      <c r="M769" s="100" t="s">
        <v>1</v>
      </c>
      <c r="N769" s="101" t="s">
        <v>35</v>
      </c>
      <c r="O769" s="102">
        <v>0</v>
      </c>
      <c r="P769" s="102">
        <f>O769*H769</f>
        <v>0</v>
      </c>
      <c r="Q769" s="102">
        <v>0</v>
      </c>
      <c r="R769" s="102">
        <f>Q769*H769</f>
        <v>0</v>
      </c>
      <c r="S769" s="102">
        <v>0</v>
      </c>
      <c r="T769" s="103">
        <f>S769*H769</f>
        <v>0</v>
      </c>
      <c r="AR769" s="104" t="s">
        <v>107</v>
      </c>
      <c r="AT769" s="104" t="s">
        <v>103</v>
      </c>
      <c r="AU769" s="104" t="s">
        <v>80</v>
      </c>
      <c r="AY769" s="10" t="s">
        <v>100</v>
      </c>
      <c r="BE769" s="105">
        <f>IF(N769="základní",J769,0)</f>
        <v>2365</v>
      </c>
      <c r="BF769" s="105">
        <f>IF(N769="snížená",J769,0)</f>
        <v>0</v>
      </c>
      <c r="BG769" s="105">
        <f>IF(N769="zákl. přenesená",J769,0)</f>
        <v>0</v>
      </c>
      <c r="BH769" s="105">
        <f>IF(N769="sníž. přenesená",J769,0)</f>
        <v>0</v>
      </c>
      <c r="BI769" s="105">
        <f>IF(N769="nulová",J769,0)</f>
        <v>0</v>
      </c>
      <c r="BJ769" s="10" t="s">
        <v>78</v>
      </c>
      <c r="BK769" s="105">
        <f>ROUND(I769*H769,2)</f>
        <v>2365</v>
      </c>
      <c r="BL769" s="10" t="s">
        <v>107</v>
      </c>
      <c r="BM769" s="104" t="s">
        <v>1810</v>
      </c>
    </row>
    <row r="770" spans="2:65" s="1" customFormat="1" ht="29.25">
      <c r="B770" s="21"/>
      <c r="D770" s="106" t="s">
        <v>109</v>
      </c>
      <c r="F770" s="107" t="s">
        <v>1811</v>
      </c>
      <c r="L770" s="21"/>
      <c r="M770" s="108"/>
      <c r="T770" s="42"/>
      <c r="AT770" s="10" t="s">
        <v>109</v>
      </c>
      <c r="AU770" s="10" t="s">
        <v>80</v>
      </c>
    </row>
    <row r="771" spans="2:65" s="1" customFormat="1" ht="16.5" customHeight="1">
      <c r="B771" s="21"/>
      <c r="C771" s="93" t="s">
        <v>1812</v>
      </c>
      <c r="D771" s="93" t="s">
        <v>103</v>
      </c>
      <c r="E771" s="94" t="s">
        <v>1813</v>
      </c>
      <c r="F771" s="95" t="s">
        <v>1814</v>
      </c>
      <c r="G771" s="96" t="s">
        <v>269</v>
      </c>
      <c r="H771" s="97">
        <v>5</v>
      </c>
      <c r="I771" s="98">
        <v>601</v>
      </c>
      <c r="J771" s="98">
        <f>ROUND(I771*H771,2)</f>
        <v>3005</v>
      </c>
      <c r="K771" s="99"/>
      <c r="L771" s="21"/>
      <c r="M771" s="100" t="s">
        <v>1</v>
      </c>
      <c r="N771" s="101" t="s">
        <v>35</v>
      </c>
      <c r="O771" s="102">
        <v>0</v>
      </c>
      <c r="P771" s="102">
        <f>O771*H771</f>
        <v>0</v>
      </c>
      <c r="Q771" s="102">
        <v>0</v>
      </c>
      <c r="R771" s="102">
        <f>Q771*H771</f>
        <v>0</v>
      </c>
      <c r="S771" s="102">
        <v>0</v>
      </c>
      <c r="T771" s="103">
        <f>S771*H771</f>
        <v>0</v>
      </c>
      <c r="AR771" s="104" t="s">
        <v>107</v>
      </c>
      <c r="AT771" s="104" t="s">
        <v>103</v>
      </c>
      <c r="AU771" s="104" t="s">
        <v>80</v>
      </c>
      <c r="AY771" s="10" t="s">
        <v>100</v>
      </c>
      <c r="BE771" s="105">
        <f>IF(N771="základní",J771,0)</f>
        <v>3005</v>
      </c>
      <c r="BF771" s="105">
        <f>IF(N771="snížená",J771,0)</f>
        <v>0</v>
      </c>
      <c r="BG771" s="105">
        <f>IF(N771="zákl. přenesená",J771,0)</f>
        <v>0</v>
      </c>
      <c r="BH771" s="105">
        <f>IF(N771="sníž. přenesená",J771,0)</f>
        <v>0</v>
      </c>
      <c r="BI771" s="105">
        <f>IF(N771="nulová",J771,0)</f>
        <v>0</v>
      </c>
      <c r="BJ771" s="10" t="s">
        <v>78</v>
      </c>
      <c r="BK771" s="105">
        <f>ROUND(I771*H771,2)</f>
        <v>3005</v>
      </c>
      <c r="BL771" s="10" t="s">
        <v>107</v>
      </c>
      <c r="BM771" s="104" t="s">
        <v>1815</v>
      </c>
    </row>
    <row r="772" spans="2:65" s="1" customFormat="1" ht="29.25">
      <c r="B772" s="21"/>
      <c r="D772" s="106" t="s">
        <v>109</v>
      </c>
      <c r="F772" s="107" t="s">
        <v>1816</v>
      </c>
      <c r="L772" s="21"/>
      <c r="M772" s="108"/>
      <c r="T772" s="42"/>
      <c r="AT772" s="10" t="s">
        <v>109</v>
      </c>
      <c r="AU772" s="10" t="s">
        <v>80</v>
      </c>
    </row>
    <row r="773" spans="2:65" s="1" customFormat="1" ht="24.2" customHeight="1">
      <c r="B773" s="21"/>
      <c r="C773" s="93" t="s">
        <v>1817</v>
      </c>
      <c r="D773" s="93" t="s">
        <v>103</v>
      </c>
      <c r="E773" s="94" t="s">
        <v>1818</v>
      </c>
      <c r="F773" s="95" t="s">
        <v>1819</v>
      </c>
      <c r="G773" s="96" t="s">
        <v>269</v>
      </c>
      <c r="H773" s="97">
        <v>4</v>
      </c>
      <c r="I773" s="98">
        <v>1900</v>
      </c>
      <c r="J773" s="98">
        <f>ROUND(I773*H773,2)</f>
        <v>7600</v>
      </c>
      <c r="K773" s="99"/>
      <c r="L773" s="21"/>
      <c r="M773" s="100" t="s">
        <v>1</v>
      </c>
      <c r="N773" s="101" t="s">
        <v>35</v>
      </c>
      <c r="O773" s="102">
        <v>0</v>
      </c>
      <c r="P773" s="102">
        <f>O773*H773</f>
        <v>0</v>
      </c>
      <c r="Q773" s="102">
        <v>0</v>
      </c>
      <c r="R773" s="102">
        <f>Q773*H773</f>
        <v>0</v>
      </c>
      <c r="S773" s="102">
        <v>0</v>
      </c>
      <c r="T773" s="103">
        <f>S773*H773</f>
        <v>0</v>
      </c>
      <c r="AR773" s="104" t="s">
        <v>107</v>
      </c>
      <c r="AT773" s="104" t="s">
        <v>103</v>
      </c>
      <c r="AU773" s="104" t="s">
        <v>80</v>
      </c>
      <c r="AY773" s="10" t="s">
        <v>100</v>
      </c>
      <c r="BE773" s="105">
        <f>IF(N773="základní",J773,0)</f>
        <v>7600</v>
      </c>
      <c r="BF773" s="105">
        <f>IF(N773="snížená",J773,0)</f>
        <v>0</v>
      </c>
      <c r="BG773" s="105">
        <f>IF(N773="zákl. přenesená",J773,0)</f>
        <v>0</v>
      </c>
      <c r="BH773" s="105">
        <f>IF(N773="sníž. přenesená",J773,0)</f>
        <v>0</v>
      </c>
      <c r="BI773" s="105">
        <f>IF(N773="nulová",J773,0)</f>
        <v>0</v>
      </c>
      <c r="BJ773" s="10" t="s">
        <v>78</v>
      </c>
      <c r="BK773" s="105">
        <f>ROUND(I773*H773,2)</f>
        <v>7600</v>
      </c>
      <c r="BL773" s="10" t="s">
        <v>107</v>
      </c>
      <c r="BM773" s="104" t="s">
        <v>1820</v>
      </c>
    </row>
    <row r="774" spans="2:65" s="1" customFormat="1" ht="39">
      <c r="B774" s="21"/>
      <c r="D774" s="106" t="s">
        <v>109</v>
      </c>
      <c r="F774" s="107" t="s">
        <v>1821</v>
      </c>
      <c r="L774" s="21"/>
      <c r="M774" s="108"/>
      <c r="T774" s="42"/>
      <c r="AT774" s="10" t="s">
        <v>109</v>
      </c>
      <c r="AU774" s="10" t="s">
        <v>80</v>
      </c>
    </row>
    <row r="775" spans="2:65" s="1" customFormat="1" ht="24.2" customHeight="1">
      <c r="B775" s="21"/>
      <c r="C775" s="93" t="s">
        <v>1822</v>
      </c>
      <c r="D775" s="93" t="s">
        <v>103</v>
      </c>
      <c r="E775" s="94" t="s">
        <v>1823</v>
      </c>
      <c r="F775" s="95" t="s">
        <v>1824</v>
      </c>
      <c r="G775" s="96" t="s">
        <v>269</v>
      </c>
      <c r="H775" s="97">
        <v>3</v>
      </c>
      <c r="I775" s="98">
        <v>2090</v>
      </c>
      <c r="J775" s="98">
        <f>ROUND(I775*H775,2)</f>
        <v>6270</v>
      </c>
      <c r="K775" s="99"/>
      <c r="L775" s="21"/>
      <c r="M775" s="100" t="s">
        <v>1</v>
      </c>
      <c r="N775" s="101" t="s">
        <v>35</v>
      </c>
      <c r="O775" s="102">
        <v>0</v>
      </c>
      <c r="P775" s="102">
        <f>O775*H775</f>
        <v>0</v>
      </c>
      <c r="Q775" s="102">
        <v>0</v>
      </c>
      <c r="R775" s="102">
        <f>Q775*H775</f>
        <v>0</v>
      </c>
      <c r="S775" s="102">
        <v>0</v>
      </c>
      <c r="T775" s="103">
        <f>S775*H775</f>
        <v>0</v>
      </c>
      <c r="AR775" s="104" t="s">
        <v>107</v>
      </c>
      <c r="AT775" s="104" t="s">
        <v>103</v>
      </c>
      <c r="AU775" s="104" t="s">
        <v>80</v>
      </c>
      <c r="AY775" s="10" t="s">
        <v>100</v>
      </c>
      <c r="BE775" s="105">
        <f>IF(N775="základní",J775,0)</f>
        <v>6270</v>
      </c>
      <c r="BF775" s="105">
        <f>IF(N775="snížená",J775,0)</f>
        <v>0</v>
      </c>
      <c r="BG775" s="105">
        <f>IF(N775="zákl. přenesená",J775,0)</f>
        <v>0</v>
      </c>
      <c r="BH775" s="105">
        <f>IF(N775="sníž. přenesená",J775,0)</f>
        <v>0</v>
      </c>
      <c r="BI775" s="105">
        <f>IF(N775="nulová",J775,0)</f>
        <v>0</v>
      </c>
      <c r="BJ775" s="10" t="s">
        <v>78</v>
      </c>
      <c r="BK775" s="105">
        <f>ROUND(I775*H775,2)</f>
        <v>6270</v>
      </c>
      <c r="BL775" s="10" t="s">
        <v>107</v>
      </c>
      <c r="BM775" s="104" t="s">
        <v>1825</v>
      </c>
    </row>
    <row r="776" spans="2:65" s="1" customFormat="1" ht="39">
      <c r="B776" s="21"/>
      <c r="D776" s="106" t="s">
        <v>109</v>
      </c>
      <c r="F776" s="107" t="s">
        <v>1826</v>
      </c>
      <c r="L776" s="21"/>
      <c r="M776" s="108"/>
      <c r="T776" s="42"/>
      <c r="AT776" s="10" t="s">
        <v>109</v>
      </c>
      <c r="AU776" s="10" t="s">
        <v>80</v>
      </c>
    </row>
    <row r="777" spans="2:65" s="1" customFormat="1" ht="16.5" customHeight="1">
      <c r="B777" s="21"/>
      <c r="C777" s="93" t="s">
        <v>1827</v>
      </c>
      <c r="D777" s="93" t="s">
        <v>103</v>
      </c>
      <c r="E777" s="94" t="s">
        <v>1828</v>
      </c>
      <c r="F777" s="95" t="s">
        <v>1829</v>
      </c>
      <c r="G777" s="96" t="s">
        <v>269</v>
      </c>
      <c r="H777" s="97">
        <v>7</v>
      </c>
      <c r="I777" s="98">
        <v>693</v>
      </c>
      <c r="J777" s="98">
        <f>ROUND(I777*H777,2)</f>
        <v>4851</v>
      </c>
      <c r="K777" s="99"/>
      <c r="L777" s="21"/>
      <c r="M777" s="100" t="s">
        <v>1</v>
      </c>
      <c r="N777" s="101" t="s">
        <v>35</v>
      </c>
      <c r="O777" s="102">
        <v>0</v>
      </c>
      <c r="P777" s="102">
        <f>O777*H777</f>
        <v>0</v>
      </c>
      <c r="Q777" s="102">
        <v>0</v>
      </c>
      <c r="R777" s="102">
        <f>Q777*H777</f>
        <v>0</v>
      </c>
      <c r="S777" s="102">
        <v>0</v>
      </c>
      <c r="T777" s="103">
        <f>S777*H777</f>
        <v>0</v>
      </c>
      <c r="AR777" s="104" t="s">
        <v>107</v>
      </c>
      <c r="AT777" s="104" t="s">
        <v>103</v>
      </c>
      <c r="AU777" s="104" t="s">
        <v>80</v>
      </c>
      <c r="AY777" s="10" t="s">
        <v>100</v>
      </c>
      <c r="BE777" s="105">
        <f>IF(N777="základní",J777,0)</f>
        <v>4851</v>
      </c>
      <c r="BF777" s="105">
        <f>IF(N777="snížená",J777,0)</f>
        <v>0</v>
      </c>
      <c r="BG777" s="105">
        <f>IF(N777="zákl. přenesená",J777,0)</f>
        <v>0</v>
      </c>
      <c r="BH777" s="105">
        <f>IF(N777="sníž. přenesená",J777,0)</f>
        <v>0</v>
      </c>
      <c r="BI777" s="105">
        <f>IF(N777="nulová",J777,0)</f>
        <v>0</v>
      </c>
      <c r="BJ777" s="10" t="s">
        <v>78</v>
      </c>
      <c r="BK777" s="105">
        <f>ROUND(I777*H777,2)</f>
        <v>4851</v>
      </c>
      <c r="BL777" s="10" t="s">
        <v>107</v>
      </c>
      <c r="BM777" s="104" t="s">
        <v>1830</v>
      </c>
    </row>
    <row r="778" spans="2:65" s="1" customFormat="1">
      <c r="B778" s="21"/>
      <c r="D778" s="106" t="s">
        <v>109</v>
      </c>
      <c r="F778" s="107" t="s">
        <v>1829</v>
      </c>
      <c r="L778" s="21"/>
      <c r="M778" s="108"/>
      <c r="T778" s="42"/>
      <c r="AT778" s="10" t="s">
        <v>109</v>
      </c>
      <c r="AU778" s="10" t="s">
        <v>80</v>
      </c>
    </row>
    <row r="779" spans="2:65" s="1" customFormat="1" ht="24.2" customHeight="1">
      <c r="B779" s="21"/>
      <c r="C779" s="93" t="s">
        <v>1831</v>
      </c>
      <c r="D779" s="93" t="s">
        <v>103</v>
      </c>
      <c r="E779" s="94" t="s">
        <v>1832</v>
      </c>
      <c r="F779" s="95" t="s">
        <v>1833</v>
      </c>
      <c r="G779" s="96" t="s">
        <v>269</v>
      </c>
      <c r="H779" s="97">
        <v>7</v>
      </c>
      <c r="I779" s="98">
        <v>708</v>
      </c>
      <c r="J779" s="98">
        <f>ROUND(I779*H779,2)</f>
        <v>4956</v>
      </c>
      <c r="K779" s="99"/>
      <c r="L779" s="21"/>
      <c r="M779" s="100" t="s">
        <v>1</v>
      </c>
      <c r="N779" s="101" t="s">
        <v>35</v>
      </c>
      <c r="O779" s="102">
        <v>0</v>
      </c>
      <c r="P779" s="102">
        <f>O779*H779</f>
        <v>0</v>
      </c>
      <c r="Q779" s="102">
        <v>0</v>
      </c>
      <c r="R779" s="102">
        <f>Q779*H779</f>
        <v>0</v>
      </c>
      <c r="S779" s="102">
        <v>0</v>
      </c>
      <c r="T779" s="103">
        <f>S779*H779</f>
        <v>0</v>
      </c>
      <c r="AR779" s="104" t="s">
        <v>107</v>
      </c>
      <c r="AT779" s="104" t="s">
        <v>103</v>
      </c>
      <c r="AU779" s="104" t="s">
        <v>80</v>
      </c>
      <c r="AY779" s="10" t="s">
        <v>100</v>
      </c>
      <c r="BE779" s="105">
        <f>IF(N779="základní",J779,0)</f>
        <v>4956</v>
      </c>
      <c r="BF779" s="105">
        <f>IF(N779="snížená",J779,0)</f>
        <v>0</v>
      </c>
      <c r="BG779" s="105">
        <f>IF(N779="zákl. přenesená",J779,0)</f>
        <v>0</v>
      </c>
      <c r="BH779" s="105">
        <f>IF(N779="sníž. přenesená",J779,0)</f>
        <v>0</v>
      </c>
      <c r="BI779" s="105">
        <f>IF(N779="nulová",J779,0)</f>
        <v>0</v>
      </c>
      <c r="BJ779" s="10" t="s">
        <v>78</v>
      </c>
      <c r="BK779" s="105">
        <f>ROUND(I779*H779,2)</f>
        <v>4956</v>
      </c>
      <c r="BL779" s="10" t="s">
        <v>107</v>
      </c>
      <c r="BM779" s="104" t="s">
        <v>1834</v>
      </c>
    </row>
    <row r="780" spans="2:65" s="1" customFormat="1">
      <c r="B780" s="21"/>
      <c r="D780" s="106" t="s">
        <v>109</v>
      </c>
      <c r="F780" s="107" t="s">
        <v>1833</v>
      </c>
      <c r="L780" s="21"/>
      <c r="M780" s="108"/>
      <c r="T780" s="42"/>
      <c r="AT780" s="10" t="s">
        <v>109</v>
      </c>
      <c r="AU780" s="10" t="s">
        <v>80</v>
      </c>
    </row>
    <row r="781" spans="2:65" s="1" customFormat="1" ht="16.5" customHeight="1">
      <c r="B781" s="21"/>
      <c r="C781" s="93" t="s">
        <v>1835</v>
      </c>
      <c r="D781" s="93" t="s">
        <v>103</v>
      </c>
      <c r="E781" s="94" t="s">
        <v>1836</v>
      </c>
      <c r="F781" s="95" t="s">
        <v>1837</v>
      </c>
      <c r="G781" s="96" t="s">
        <v>269</v>
      </c>
      <c r="H781" s="97">
        <v>5</v>
      </c>
      <c r="I781" s="98">
        <v>751</v>
      </c>
      <c r="J781" s="98">
        <f>ROUND(I781*H781,2)</f>
        <v>3755</v>
      </c>
      <c r="K781" s="99"/>
      <c r="L781" s="21"/>
      <c r="M781" s="100" t="s">
        <v>1</v>
      </c>
      <c r="N781" s="101" t="s">
        <v>35</v>
      </c>
      <c r="O781" s="102">
        <v>0</v>
      </c>
      <c r="P781" s="102">
        <f>O781*H781</f>
        <v>0</v>
      </c>
      <c r="Q781" s="102">
        <v>0</v>
      </c>
      <c r="R781" s="102">
        <f>Q781*H781</f>
        <v>0</v>
      </c>
      <c r="S781" s="102">
        <v>0</v>
      </c>
      <c r="T781" s="103">
        <f>S781*H781</f>
        <v>0</v>
      </c>
      <c r="AR781" s="104" t="s">
        <v>107</v>
      </c>
      <c r="AT781" s="104" t="s">
        <v>103</v>
      </c>
      <c r="AU781" s="104" t="s">
        <v>80</v>
      </c>
      <c r="AY781" s="10" t="s">
        <v>100</v>
      </c>
      <c r="BE781" s="105">
        <f>IF(N781="základní",J781,0)</f>
        <v>3755</v>
      </c>
      <c r="BF781" s="105">
        <f>IF(N781="snížená",J781,0)</f>
        <v>0</v>
      </c>
      <c r="BG781" s="105">
        <f>IF(N781="zákl. přenesená",J781,0)</f>
        <v>0</v>
      </c>
      <c r="BH781" s="105">
        <f>IF(N781="sníž. přenesená",J781,0)</f>
        <v>0</v>
      </c>
      <c r="BI781" s="105">
        <f>IF(N781="nulová",J781,0)</f>
        <v>0</v>
      </c>
      <c r="BJ781" s="10" t="s">
        <v>78</v>
      </c>
      <c r="BK781" s="105">
        <f>ROUND(I781*H781,2)</f>
        <v>3755</v>
      </c>
      <c r="BL781" s="10" t="s">
        <v>107</v>
      </c>
      <c r="BM781" s="104" t="s">
        <v>1838</v>
      </c>
    </row>
    <row r="782" spans="2:65" s="1" customFormat="1">
      <c r="B782" s="21"/>
      <c r="D782" s="106" t="s">
        <v>109</v>
      </c>
      <c r="F782" s="107" t="s">
        <v>1837</v>
      </c>
      <c r="L782" s="21"/>
      <c r="M782" s="108"/>
      <c r="T782" s="42"/>
      <c r="AT782" s="10" t="s">
        <v>109</v>
      </c>
      <c r="AU782" s="10" t="s">
        <v>80</v>
      </c>
    </row>
    <row r="783" spans="2:65" s="1" customFormat="1" ht="21.75" customHeight="1">
      <c r="B783" s="21"/>
      <c r="C783" s="93" t="s">
        <v>1839</v>
      </c>
      <c r="D783" s="93" t="s">
        <v>103</v>
      </c>
      <c r="E783" s="94" t="s">
        <v>1840</v>
      </c>
      <c r="F783" s="95" t="s">
        <v>1841</v>
      </c>
      <c r="G783" s="96" t="s">
        <v>269</v>
      </c>
      <c r="H783" s="97">
        <v>5</v>
      </c>
      <c r="I783" s="98">
        <v>766</v>
      </c>
      <c r="J783" s="98">
        <f>ROUND(I783*H783,2)</f>
        <v>3830</v>
      </c>
      <c r="K783" s="99"/>
      <c r="L783" s="21"/>
      <c r="M783" s="100" t="s">
        <v>1</v>
      </c>
      <c r="N783" s="101" t="s">
        <v>35</v>
      </c>
      <c r="O783" s="102">
        <v>0</v>
      </c>
      <c r="P783" s="102">
        <f>O783*H783</f>
        <v>0</v>
      </c>
      <c r="Q783" s="102">
        <v>0</v>
      </c>
      <c r="R783" s="102">
        <f>Q783*H783</f>
        <v>0</v>
      </c>
      <c r="S783" s="102">
        <v>0</v>
      </c>
      <c r="T783" s="103">
        <f>S783*H783</f>
        <v>0</v>
      </c>
      <c r="AR783" s="104" t="s">
        <v>107</v>
      </c>
      <c r="AT783" s="104" t="s">
        <v>103</v>
      </c>
      <c r="AU783" s="104" t="s">
        <v>80</v>
      </c>
      <c r="AY783" s="10" t="s">
        <v>100</v>
      </c>
      <c r="BE783" s="105">
        <f>IF(N783="základní",J783,0)</f>
        <v>3830</v>
      </c>
      <c r="BF783" s="105">
        <f>IF(N783="snížená",J783,0)</f>
        <v>0</v>
      </c>
      <c r="BG783" s="105">
        <f>IF(N783="zákl. přenesená",J783,0)</f>
        <v>0</v>
      </c>
      <c r="BH783" s="105">
        <f>IF(N783="sníž. přenesená",J783,0)</f>
        <v>0</v>
      </c>
      <c r="BI783" s="105">
        <f>IF(N783="nulová",J783,0)</f>
        <v>0</v>
      </c>
      <c r="BJ783" s="10" t="s">
        <v>78</v>
      </c>
      <c r="BK783" s="105">
        <f>ROUND(I783*H783,2)</f>
        <v>3830</v>
      </c>
      <c r="BL783" s="10" t="s">
        <v>107</v>
      </c>
      <c r="BM783" s="104" t="s">
        <v>1842</v>
      </c>
    </row>
    <row r="784" spans="2:65" s="1" customFormat="1">
      <c r="B784" s="21"/>
      <c r="D784" s="106" t="s">
        <v>109</v>
      </c>
      <c r="F784" s="107" t="s">
        <v>1841</v>
      </c>
      <c r="L784" s="21"/>
      <c r="M784" s="108"/>
      <c r="T784" s="42"/>
      <c r="AT784" s="10" t="s">
        <v>109</v>
      </c>
      <c r="AU784" s="10" t="s">
        <v>80</v>
      </c>
    </row>
    <row r="785" spans="2:65" s="1" customFormat="1" ht="16.5" customHeight="1">
      <c r="B785" s="21"/>
      <c r="C785" s="93" t="s">
        <v>1843</v>
      </c>
      <c r="D785" s="93" t="s">
        <v>103</v>
      </c>
      <c r="E785" s="94" t="s">
        <v>1844</v>
      </c>
      <c r="F785" s="95" t="s">
        <v>1845</v>
      </c>
      <c r="G785" s="96" t="s">
        <v>269</v>
      </c>
      <c r="H785" s="97">
        <v>5</v>
      </c>
      <c r="I785" s="98">
        <v>189</v>
      </c>
      <c r="J785" s="98">
        <f>ROUND(I785*H785,2)</f>
        <v>945</v>
      </c>
      <c r="K785" s="99"/>
      <c r="L785" s="21"/>
      <c r="M785" s="100" t="s">
        <v>1</v>
      </c>
      <c r="N785" s="101" t="s">
        <v>35</v>
      </c>
      <c r="O785" s="102">
        <v>0</v>
      </c>
      <c r="P785" s="102">
        <f>O785*H785</f>
        <v>0</v>
      </c>
      <c r="Q785" s="102">
        <v>0</v>
      </c>
      <c r="R785" s="102">
        <f>Q785*H785</f>
        <v>0</v>
      </c>
      <c r="S785" s="102">
        <v>0</v>
      </c>
      <c r="T785" s="103">
        <f>S785*H785</f>
        <v>0</v>
      </c>
      <c r="AR785" s="104" t="s">
        <v>107</v>
      </c>
      <c r="AT785" s="104" t="s">
        <v>103</v>
      </c>
      <c r="AU785" s="104" t="s">
        <v>80</v>
      </c>
      <c r="AY785" s="10" t="s">
        <v>100</v>
      </c>
      <c r="BE785" s="105">
        <f>IF(N785="základní",J785,0)</f>
        <v>945</v>
      </c>
      <c r="BF785" s="105">
        <f>IF(N785="snížená",J785,0)</f>
        <v>0</v>
      </c>
      <c r="BG785" s="105">
        <f>IF(N785="zákl. přenesená",J785,0)</f>
        <v>0</v>
      </c>
      <c r="BH785" s="105">
        <f>IF(N785="sníž. přenesená",J785,0)</f>
        <v>0</v>
      </c>
      <c r="BI785" s="105">
        <f>IF(N785="nulová",J785,0)</f>
        <v>0</v>
      </c>
      <c r="BJ785" s="10" t="s">
        <v>78</v>
      </c>
      <c r="BK785" s="105">
        <f>ROUND(I785*H785,2)</f>
        <v>945</v>
      </c>
      <c r="BL785" s="10" t="s">
        <v>107</v>
      </c>
      <c r="BM785" s="104" t="s">
        <v>1846</v>
      </c>
    </row>
    <row r="786" spans="2:65" s="1" customFormat="1">
      <c r="B786" s="21"/>
      <c r="D786" s="106" t="s">
        <v>109</v>
      </c>
      <c r="F786" s="107" t="s">
        <v>1845</v>
      </c>
      <c r="L786" s="21"/>
      <c r="M786" s="108"/>
      <c r="T786" s="42"/>
      <c r="AT786" s="10" t="s">
        <v>109</v>
      </c>
      <c r="AU786" s="10" t="s">
        <v>80</v>
      </c>
    </row>
    <row r="787" spans="2:65" s="1" customFormat="1" ht="16.5" customHeight="1">
      <c r="B787" s="21"/>
      <c r="C787" s="93" t="s">
        <v>1847</v>
      </c>
      <c r="D787" s="93" t="s">
        <v>103</v>
      </c>
      <c r="E787" s="94" t="s">
        <v>1848</v>
      </c>
      <c r="F787" s="95" t="s">
        <v>1849</v>
      </c>
      <c r="G787" s="96" t="s">
        <v>269</v>
      </c>
      <c r="H787" s="97">
        <v>5</v>
      </c>
      <c r="I787" s="98">
        <v>241</v>
      </c>
      <c r="J787" s="98">
        <f>ROUND(I787*H787,2)</f>
        <v>1205</v>
      </c>
      <c r="K787" s="99"/>
      <c r="L787" s="21"/>
      <c r="M787" s="100" t="s">
        <v>1</v>
      </c>
      <c r="N787" s="101" t="s">
        <v>35</v>
      </c>
      <c r="O787" s="102">
        <v>0</v>
      </c>
      <c r="P787" s="102">
        <f>O787*H787</f>
        <v>0</v>
      </c>
      <c r="Q787" s="102">
        <v>0</v>
      </c>
      <c r="R787" s="102">
        <f>Q787*H787</f>
        <v>0</v>
      </c>
      <c r="S787" s="102">
        <v>0</v>
      </c>
      <c r="T787" s="103">
        <f>S787*H787</f>
        <v>0</v>
      </c>
      <c r="AR787" s="104" t="s">
        <v>107</v>
      </c>
      <c r="AT787" s="104" t="s">
        <v>103</v>
      </c>
      <c r="AU787" s="104" t="s">
        <v>80</v>
      </c>
      <c r="AY787" s="10" t="s">
        <v>100</v>
      </c>
      <c r="BE787" s="105">
        <f>IF(N787="základní",J787,0)</f>
        <v>1205</v>
      </c>
      <c r="BF787" s="105">
        <f>IF(N787="snížená",J787,0)</f>
        <v>0</v>
      </c>
      <c r="BG787" s="105">
        <f>IF(N787="zákl. přenesená",J787,0)</f>
        <v>0</v>
      </c>
      <c r="BH787" s="105">
        <f>IF(N787="sníž. přenesená",J787,0)</f>
        <v>0</v>
      </c>
      <c r="BI787" s="105">
        <f>IF(N787="nulová",J787,0)</f>
        <v>0</v>
      </c>
      <c r="BJ787" s="10" t="s">
        <v>78</v>
      </c>
      <c r="BK787" s="105">
        <f>ROUND(I787*H787,2)</f>
        <v>1205</v>
      </c>
      <c r="BL787" s="10" t="s">
        <v>107</v>
      </c>
      <c r="BM787" s="104" t="s">
        <v>1850</v>
      </c>
    </row>
    <row r="788" spans="2:65" s="1" customFormat="1">
      <c r="B788" s="21"/>
      <c r="D788" s="106" t="s">
        <v>109</v>
      </c>
      <c r="F788" s="107" t="s">
        <v>1849</v>
      </c>
      <c r="L788" s="21"/>
      <c r="M788" s="108"/>
      <c r="T788" s="42"/>
      <c r="AT788" s="10" t="s">
        <v>109</v>
      </c>
      <c r="AU788" s="10" t="s">
        <v>80</v>
      </c>
    </row>
    <row r="789" spans="2:65" s="1" customFormat="1" ht="16.5" customHeight="1">
      <c r="B789" s="21"/>
      <c r="C789" s="93" t="s">
        <v>1851</v>
      </c>
      <c r="D789" s="93" t="s">
        <v>103</v>
      </c>
      <c r="E789" s="94" t="s">
        <v>1852</v>
      </c>
      <c r="F789" s="95" t="s">
        <v>1853</v>
      </c>
      <c r="G789" s="96" t="s">
        <v>269</v>
      </c>
      <c r="H789" s="97">
        <v>7</v>
      </c>
      <c r="I789" s="98">
        <v>760</v>
      </c>
      <c r="J789" s="98">
        <f>ROUND(I789*H789,2)</f>
        <v>5320</v>
      </c>
      <c r="K789" s="99"/>
      <c r="L789" s="21"/>
      <c r="M789" s="100" t="s">
        <v>1</v>
      </c>
      <c r="N789" s="101" t="s">
        <v>35</v>
      </c>
      <c r="O789" s="102">
        <v>0</v>
      </c>
      <c r="P789" s="102">
        <f>O789*H789</f>
        <v>0</v>
      </c>
      <c r="Q789" s="102">
        <v>0</v>
      </c>
      <c r="R789" s="102">
        <f>Q789*H789</f>
        <v>0</v>
      </c>
      <c r="S789" s="102">
        <v>0</v>
      </c>
      <c r="T789" s="103">
        <f>S789*H789</f>
        <v>0</v>
      </c>
      <c r="AR789" s="104" t="s">
        <v>107</v>
      </c>
      <c r="AT789" s="104" t="s">
        <v>103</v>
      </c>
      <c r="AU789" s="104" t="s">
        <v>80</v>
      </c>
      <c r="AY789" s="10" t="s">
        <v>100</v>
      </c>
      <c r="BE789" s="105">
        <f>IF(N789="základní",J789,0)</f>
        <v>5320</v>
      </c>
      <c r="BF789" s="105">
        <f>IF(N789="snížená",J789,0)</f>
        <v>0</v>
      </c>
      <c r="BG789" s="105">
        <f>IF(N789="zákl. přenesená",J789,0)</f>
        <v>0</v>
      </c>
      <c r="BH789" s="105">
        <f>IF(N789="sníž. přenesená",J789,0)</f>
        <v>0</v>
      </c>
      <c r="BI789" s="105">
        <f>IF(N789="nulová",J789,0)</f>
        <v>0</v>
      </c>
      <c r="BJ789" s="10" t="s">
        <v>78</v>
      </c>
      <c r="BK789" s="105">
        <f>ROUND(I789*H789,2)</f>
        <v>5320</v>
      </c>
      <c r="BL789" s="10" t="s">
        <v>107</v>
      </c>
      <c r="BM789" s="104" t="s">
        <v>1854</v>
      </c>
    </row>
    <row r="790" spans="2:65" s="1" customFormat="1">
      <c r="B790" s="21"/>
      <c r="D790" s="106" t="s">
        <v>109</v>
      </c>
      <c r="F790" s="107" t="s">
        <v>1853</v>
      </c>
      <c r="L790" s="21"/>
      <c r="M790" s="108"/>
      <c r="T790" s="42"/>
      <c r="AT790" s="10" t="s">
        <v>109</v>
      </c>
      <c r="AU790" s="10" t="s">
        <v>80</v>
      </c>
    </row>
    <row r="791" spans="2:65" s="1" customFormat="1" ht="24.2" customHeight="1">
      <c r="B791" s="21"/>
      <c r="C791" s="109" t="s">
        <v>1855</v>
      </c>
      <c r="D791" s="109" t="s">
        <v>112</v>
      </c>
      <c r="E791" s="110" t="s">
        <v>1856</v>
      </c>
      <c r="F791" s="111" t="s">
        <v>1857</v>
      </c>
      <c r="G791" s="112" t="s">
        <v>269</v>
      </c>
      <c r="H791" s="113">
        <v>3</v>
      </c>
      <c r="I791" s="114">
        <v>11500</v>
      </c>
      <c r="J791" s="114">
        <f>ROUND(I791*H791,2)</f>
        <v>34500</v>
      </c>
      <c r="K791" s="115"/>
      <c r="L791" s="116"/>
      <c r="M791" s="117" t="s">
        <v>1</v>
      </c>
      <c r="N791" s="118" t="s">
        <v>35</v>
      </c>
      <c r="O791" s="102">
        <v>0</v>
      </c>
      <c r="P791" s="102">
        <f>O791*H791</f>
        <v>0</v>
      </c>
      <c r="Q791" s="102">
        <v>0</v>
      </c>
      <c r="R791" s="102">
        <f>Q791*H791</f>
        <v>0</v>
      </c>
      <c r="S791" s="102">
        <v>0</v>
      </c>
      <c r="T791" s="103">
        <f>S791*H791</f>
        <v>0</v>
      </c>
      <c r="AR791" s="104" t="s">
        <v>116</v>
      </c>
      <c r="AT791" s="104" t="s">
        <v>112</v>
      </c>
      <c r="AU791" s="104" t="s">
        <v>80</v>
      </c>
      <c r="AY791" s="10" t="s">
        <v>100</v>
      </c>
      <c r="BE791" s="105">
        <f>IF(N791="základní",J791,0)</f>
        <v>34500</v>
      </c>
      <c r="BF791" s="105">
        <f>IF(N791="snížená",J791,0)</f>
        <v>0</v>
      </c>
      <c r="BG791" s="105">
        <f>IF(N791="zákl. přenesená",J791,0)</f>
        <v>0</v>
      </c>
      <c r="BH791" s="105">
        <f>IF(N791="sníž. přenesená",J791,0)</f>
        <v>0</v>
      </c>
      <c r="BI791" s="105">
        <f>IF(N791="nulová",J791,0)</f>
        <v>0</v>
      </c>
      <c r="BJ791" s="10" t="s">
        <v>78</v>
      </c>
      <c r="BK791" s="105">
        <f>ROUND(I791*H791,2)</f>
        <v>34500</v>
      </c>
      <c r="BL791" s="10" t="s">
        <v>107</v>
      </c>
      <c r="BM791" s="104" t="s">
        <v>1858</v>
      </c>
    </row>
    <row r="792" spans="2:65" s="1" customFormat="1">
      <c r="B792" s="21"/>
      <c r="D792" s="106" t="s">
        <v>109</v>
      </c>
      <c r="F792" s="107" t="s">
        <v>1857</v>
      </c>
      <c r="L792" s="21"/>
      <c r="M792" s="108"/>
      <c r="T792" s="42"/>
      <c r="AT792" s="10" t="s">
        <v>109</v>
      </c>
      <c r="AU792" s="10" t="s">
        <v>80</v>
      </c>
    </row>
    <row r="793" spans="2:65" s="1" customFormat="1" ht="24.2" customHeight="1">
      <c r="B793" s="21"/>
      <c r="C793" s="109" t="s">
        <v>1859</v>
      </c>
      <c r="D793" s="109" t="s">
        <v>112</v>
      </c>
      <c r="E793" s="110" t="s">
        <v>1860</v>
      </c>
      <c r="F793" s="111" t="s">
        <v>1861</v>
      </c>
      <c r="G793" s="112" t="s">
        <v>269</v>
      </c>
      <c r="H793" s="113">
        <v>3</v>
      </c>
      <c r="I793" s="114">
        <v>14700</v>
      </c>
      <c r="J793" s="114">
        <f>ROUND(I793*H793,2)</f>
        <v>44100</v>
      </c>
      <c r="K793" s="115"/>
      <c r="L793" s="116"/>
      <c r="M793" s="117" t="s">
        <v>1</v>
      </c>
      <c r="N793" s="118" t="s">
        <v>35</v>
      </c>
      <c r="O793" s="102">
        <v>0</v>
      </c>
      <c r="P793" s="102">
        <f>O793*H793</f>
        <v>0</v>
      </c>
      <c r="Q793" s="102">
        <v>0</v>
      </c>
      <c r="R793" s="102">
        <f>Q793*H793</f>
        <v>0</v>
      </c>
      <c r="S793" s="102">
        <v>0</v>
      </c>
      <c r="T793" s="103">
        <f>S793*H793</f>
        <v>0</v>
      </c>
      <c r="AR793" s="104" t="s">
        <v>116</v>
      </c>
      <c r="AT793" s="104" t="s">
        <v>112</v>
      </c>
      <c r="AU793" s="104" t="s">
        <v>80</v>
      </c>
      <c r="AY793" s="10" t="s">
        <v>100</v>
      </c>
      <c r="BE793" s="105">
        <f>IF(N793="základní",J793,0)</f>
        <v>44100</v>
      </c>
      <c r="BF793" s="105">
        <f>IF(N793="snížená",J793,0)</f>
        <v>0</v>
      </c>
      <c r="BG793" s="105">
        <f>IF(N793="zákl. přenesená",J793,0)</f>
        <v>0</v>
      </c>
      <c r="BH793" s="105">
        <f>IF(N793="sníž. přenesená",J793,0)</f>
        <v>0</v>
      </c>
      <c r="BI793" s="105">
        <f>IF(N793="nulová",J793,0)</f>
        <v>0</v>
      </c>
      <c r="BJ793" s="10" t="s">
        <v>78</v>
      </c>
      <c r="BK793" s="105">
        <f>ROUND(I793*H793,2)</f>
        <v>44100</v>
      </c>
      <c r="BL793" s="10" t="s">
        <v>107</v>
      </c>
      <c r="BM793" s="104" t="s">
        <v>1862</v>
      </c>
    </row>
    <row r="794" spans="2:65" s="1" customFormat="1">
      <c r="B794" s="21"/>
      <c r="D794" s="106" t="s">
        <v>109</v>
      </c>
      <c r="F794" s="107" t="s">
        <v>1861</v>
      </c>
      <c r="L794" s="21"/>
      <c r="M794" s="108"/>
      <c r="T794" s="42"/>
      <c r="AT794" s="10" t="s">
        <v>109</v>
      </c>
      <c r="AU794" s="10" t="s">
        <v>80</v>
      </c>
    </row>
    <row r="795" spans="2:65" s="1" customFormat="1" ht="24.2" customHeight="1">
      <c r="B795" s="21"/>
      <c r="C795" s="109" t="s">
        <v>1863</v>
      </c>
      <c r="D795" s="109" t="s">
        <v>112</v>
      </c>
      <c r="E795" s="110" t="s">
        <v>1864</v>
      </c>
      <c r="F795" s="111" t="s">
        <v>1865</v>
      </c>
      <c r="G795" s="112" t="s">
        <v>269</v>
      </c>
      <c r="H795" s="113">
        <v>3</v>
      </c>
      <c r="I795" s="114">
        <v>11700</v>
      </c>
      <c r="J795" s="114">
        <f>ROUND(I795*H795,2)</f>
        <v>35100</v>
      </c>
      <c r="K795" s="115"/>
      <c r="L795" s="116"/>
      <c r="M795" s="117" t="s">
        <v>1</v>
      </c>
      <c r="N795" s="118" t="s">
        <v>35</v>
      </c>
      <c r="O795" s="102">
        <v>0</v>
      </c>
      <c r="P795" s="102">
        <f>O795*H795</f>
        <v>0</v>
      </c>
      <c r="Q795" s="102">
        <v>0</v>
      </c>
      <c r="R795" s="102">
        <f>Q795*H795</f>
        <v>0</v>
      </c>
      <c r="S795" s="102">
        <v>0</v>
      </c>
      <c r="T795" s="103">
        <f>S795*H795</f>
        <v>0</v>
      </c>
      <c r="AR795" s="104" t="s">
        <v>116</v>
      </c>
      <c r="AT795" s="104" t="s">
        <v>112</v>
      </c>
      <c r="AU795" s="104" t="s">
        <v>80</v>
      </c>
      <c r="AY795" s="10" t="s">
        <v>100</v>
      </c>
      <c r="BE795" s="105">
        <f>IF(N795="základní",J795,0)</f>
        <v>35100</v>
      </c>
      <c r="BF795" s="105">
        <f>IF(N795="snížená",J795,0)</f>
        <v>0</v>
      </c>
      <c r="BG795" s="105">
        <f>IF(N795="zákl. přenesená",J795,0)</f>
        <v>0</v>
      </c>
      <c r="BH795" s="105">
        <f>IF(N795="sníž. přenesená",J795,0)</f>
        <v>0</v>
      </c>
      <c r="BI795" s="105">
        <f>IF(N795="nulová",J795,0)</f>
        <v>0</v>
      </c>
      <c r="BJ795" s="10" t="s">
        <v>78</v>
      </c>
      <c r="BK795" s="105">
        <f>ROUND(I795*H795,2)</f>
        <v>35100</v>
      </c>
      <c r="BL795" s="10" t="s">
        <v>107</v>
      </c>
      <c r="BM795" s="104" t="s">
        <v>1866</v>
      </c>
    </row>
    <row r="796" spans="2:65" s="1" customFormat="1" ht="19.5">
      <c r="B796" s="21"/>
      <c r="D796" s="106" t="s">
        <v>109</v>
      </c>
      <c r="F796" s="107" t="s">
        <v>1865</v>
      </c>
      <c r="L796" s="21"/>
      <c r="M796" s="108"/>
      <c r="T796" s="42"/>
      <c r="AT796" s="10" t="s">
        <v>109</v>
      </c>
      <c r="AU796" s="10" t="s">
        <v>80</v>
      </c>
    </row>
    <row r="797" spans="2:65" s="1" customFormat="1" ht="24.2" customHeight="1">
      <c r="B797" s="21"/>
      <c r="C797" s="109" t="s">
        <v>1867</v>
      </c>
      <c r="D797" s="109" t="s">
        <v>112</v>
      </c>
      <c r="E797" s="110" t="s">
        <v>1868</v>
      </c>
      <c r="F797" s="111" t="s">
        <v>1869</v>
      </c>
      <c r="G797" s="112" t="s">
        <v>269</v>
      </c>
      <c r="H797" s="113">
        <v>3</v>
      </c>
      <c r="I797" s="114">
        <v>14900</v>
      </c>
      <c r="J797" s="114">
        <f>ROUND(I797*H797,2)</f>
        <v>44700</v>
      </c>
      <c r="K797" s="115"/>
      <c r="L797" s="116"/>
      <c r="M797" s="117" t="s">
        <v>1</v>
      </c>
      <c r="N797" s="118" t="s">
        <v>35</v>
      </c>
      <c r="O797" s="102">
        <v>0</v>
      </c>
      <c r="P797" s="102">
        <f>O797*H797</f>
        <v>0</v>
      </c>
      <c r="Q797" s="102">
        <v>0</v>
      </c>
      <c r="R797" s="102">
        <f>Q797*H797</f>
        <v>0</v>
      </c>
      <c r="S797" s="102">
        <v>0</v>
      </c>
      <c r="T797" s="103">
        <f>S797*H797</f>
        <v>0</v>
      </c>
      <c r="AR797" s="104" t="s">
        <v>116</v>
      </c>
      <c r="AT797" s="104" t="s">
        <v>112</v>
      </c>
      <c r="AU797" s="104" t="s">
        <v>80</v>
      </c>
      <c r="AY797" s="10" t="s">
        <v>100</v>
      </c>
      <c r="BE797" s="105">
        <f>IF(N797="základní",J797,0)</f>
        <v>44700</v>
      </c>
      <c r="BF797" s="105">
        <f>IF(N797="snížená",J797,0)</f>
        <v>0</v>
      </c>
      <c r="BG797" s="105">
        <f>IF(N797="zákl. přenesená",J797,0)</f>
        <v>0</v>
      </c>
      <c r="BH797" s="105">
        <f>IF(N797="sníž. přenesená",J797,0)</f>
        <v>0</v>
      </c>
      <c r="BI797" s="105">
        <f>IF(N797="nulová",J797,0)</f>
        <v>0</v>
      </c>
      <c r="BJ797" s="10" t="s">
        <v>78</v>
      </c>
      <c r="BK797" s="105">
        <f>ROUND(I797*H797,2)</f>
        <v>44700</v>
      </c>
      <c r="BL797" s="10" t="s">
        <v>107</v>
      </c>
      <c r="BM797" s="104" t="s">
        <v>1870</v>
      </c>
    </row>
    <row r="798" spans="2:65" s="1" customFormat="1" ht="19.5">
      <c r="B798" s="21"/>
      <c r="D798" s="106" t="s">
        <v>109</v>
      </c>
      <c r="F798" s="107" t="s">
        <v>1869</v>
      </c>
      <c r="L798" s="21"/>
      <c r="M798" s="108"/>
      <c r="T798" s="42"/>
      <c r="AT798" s="10" t="s">
        <v>109</v>
      </c>
      <c r="AU798" s="10" t="s">
        <v>80</v>
      </c>
    </row>
    <row r="799" spans="2:65" s="1" customFormat="1" ht="24.2" customHeight="1">
      <c r="B799" s="21"/>
      <c r="C799" s="109" t="s">
        <v>1871</v>
      </c>
      <c r="D799" s="109" t="s">
        <v>112</v>
      </c>
      <c r="E799" s="110" t="s">
        <v>1872</v>
      </c>
      <c r="F799" s="111" t="s">
        <v>1873</v>
      </c>
      <c r="G799" s="112" t="s">
        <v>269</v>
      </c>
      <c r="H799" s="113">
        <v>3</v>
      </c>
      <c r="I799" s="114">
        <v>50900</v>
      </c>
      <c r="J799" s="114">
        <f>ROUND(I799*H799,2)</f>
        <v>152700</v>
      </c>
      <c r="K799" s="115"/>
      <c r="L799" s="116"/>
      <c r="M799" s="117" t="s">
        <v>1</v>
      </c>
      <c r="N799" s="118" t="s">
        <v>35</v>
      </c>
      <c r="O799" s="102">
        <v>0</v>
      </c>
      <c r="P799" s="102">
        <f>O799*H799</f>
        <v>0</v>
      </c>
      <c r="Q799" s="102">
        <v>0</v>
      </c>
      <c r="R799" s="102">
        <f>Q799*H799</f>
        <v>0</v>
      </c>
      <c r="S799" s="102">
        <v>0</v>
      </c>
      <c r="T799" s="103">
        <f>S799*H799</f>
        <v>0</v>
      </c>
      <c r="AR799" s="104" t="s">
        <v>116</v>
      </c>
      <c r="AT799" s="104" t="s">
        <v>112</v>
      </c>
      <c r="AU799" s="104" t="s">
        <v>80</v>
      </c>
      <c r="AY799" s="10" t="s">
        <v>100</v>
      </c>
      <c r="BE799" s="105">
        <f>IF(N799="základní",J799,0)</f>
        <v>152700</v>
      </c>
      <c r="BF799" s="105">
        <f>IF(N799="snížená",J799,0)</f>
        <v>0</v>
      </c>
      <c r="BG799" s="105">
        <f>IF(N799="zákl. přenesená",J799,0)</f>
        <v>0</v>
      </c>
      <c r="BH799" s="105">
        <f>IF(N799="sníž. přenesená",J799,0)</f>
        <v>0</v>
      </c>
      <c r="BI799" s="105">
        <f>IF(N799="nulová",J799,0)</f>
        <v>0</v>
      </c>
      <c r="BJ799" s="10" t="s">
        <v>78</v>
      </c>
      <c r="BK799" s="105">
        <f>ROUND(I799*H799,2)</f>
        <v>152700</v>
      </c>
      <c r="BL799" s="10" t="s">
        <v>107</v>
      </c>
      <c r="BM799" s="104" t="s">
        <v>1874</v>
      </c>
    </row>
    <row r="800" spans="2:65" s="1" customFormat="1">
      <c r="B800" s="21"/>
      <c r="D800" s="106" t="s">
        <v>109</v>
      </c>
      <c r="F800" s="107" t="s">
        <v>1873</v>
      </c>
      <c r="L800" s="21"/>
      <c r="M800" s="108"/>
      <c r="T800" s="42"/>
      <c r="AT800" s="10" t="s">
        <v>109</v>
      </c>
      <c r="AU800" s="10" t="s">
        <v>80</v>
      </c>
    </row>
    <row r="801" spans="2:65" s="1" customFormat="1" ht="24.2" customHeight="1">
      <c r="B801" s="21"/>
      <c r="C801" s="109" t="s">
        <v>1875</v>
      </c>
      <c r="D801" s="109" t="s">
        <v>112</v>
      </c>
      <c r="E801" s="110" t="s">
        <v>1876</v>
      </c>
      <c r="F801" s="111" t="s">
        <v>1877</v>
      </c>
      <c r="G801" s="112" t="s">
        <v>269</v>
      </c>
      <c r="H801" s="113">
        <v>3</v>
      </c>
      <c r="I801" s="114">
        <v>58200</v>
      </c>
      <c r="J801" s="114">
        <f>ROUND(I801*H801,2)</f>
        <v>174600</v>
      </c>
      <c r="K801" s="115"/>
      <c r="L801" s="116"/>
      <c r="M801" s="117" t="s">
        <v>1</v>
      </c>
      <c r="N801" s="118" t="s">
        <v>35</v>
      </c>
      <c r="O801" s="102">
        <v>0</v>
      </c>
      <c r="P801" s="102">
        <f>O801*H801</f>
        <v>0</v>
      </c>
      <c r="Q801" s="102">
        <v>0</v>
      </c>
      <c r="R801" s="102">
        <f>Q801*H801</f>
        <v>0</v>
      </c>
      <c r="S801" s="102">
        <v>0</v>
      </c>
      <c r="T801" s="103">
        <f>S801*H801</f>
        <v>0</v>
      </c>
      <c r="AR801" s="104" t="s">
        <v>116</v>
      </c>
      <c r="AT801" s="104" t="s">
        <v>112</v>
      </c>
      <c r="AU801" s="104" t="s">
        <v>80</v>
      </c>
      <c r="AY801" s="10" t="s">
        <v>100</v>
      </c>
      <c r="BE801" s="105">
        <f>IF(N801="základní",J801,0)</f>
        <v>174600</v>
      </c>
      <c r="BF801" s="105">
        <f>IF(N801="snížená",J801,0)</f>
        <v>0</v>
      </c>
      <c r="BG801" s="105">
        <f>IF(N801="zákl. přenesená",J801,0)</f>
        <v>0</v>
      </c>
      <c r="BH801" s="105">
        <f>IF(N801="sníž. přenesená",J801,0)</f>
        <v>0</v>
      </c>
      <c r="BI801" s="105">
        <f>IF(N801="nulová",J801,0)</f>
        <v>0</v>
      </c>
      <c r="BJ801" s="10" t="s">
        <v>78</v>
      </c>
      <c r="BK801" s="105">
        <f>ROUND(I801*H801,2)</f>
        <v>174600</v>
      </c>
      <c r="BL801" s="10" t="s">
        <v>107</v>
      </c>
      <c r="BM801" s="104" t="s">
        <v>1878</v>
      </c>
    </row>
    <row r="802" spans="2:65" s="1" customFormat="1">
      <c r="B802" s="21"/>
      <c r="D802" s="106" t="s">
        <v>109</v>
      </c>
      <c r="F802" s="107" t="s">
        <v>1877</v>
      </c>
      <c r="L802" s="21"/>
      <c r="M802" s="108"/>
      <c r="T802" s="42"/>
      <c r="AT802" s="10" t="s">
        <v>109</v>
      </c>
      <c r="AU802" s="10" t="s">
        <v>80</v>
      </c>
    </row>
    <row r="803" spans="2:65" s="1" customFormat="1" ht="24.2" customHeight="1">
      <c r="B803" s="21"/>
      <c r="C803" s="109" t="s">
        <v>1879</v>
      </c>
      <c r="D803" s="109" t="s">
        <v>112</v>
      </c>
      <c r="E803" s="110" t="s">
        <v>1880</v>
      </c>
      <c r="F803" s="111" t="s">
        <v>1881</v>
      </c>
      <c r="G803" s="112" t="s">
        <v>269</v>
      </c>
      <c r="H803" s="113">
        <v>3</v>
      </c>
      <c r="I803" s="114">
        <v>58800</v>
      </c>
      <c r="J803" s="114">
        <f>ROUND(I803*H803,2)</f>
        <v>176400</v>
      </c>
      <c r="K803" s="115"/>
      <c r="L803" s="116"/>
      <c r="M803" s="117" t="s">
        <v>1</v>
      </c>
      <c r="N803" s="118" t="s">
        <v>35</v>
      </c>
      <c r="O803" s="102">
        <v>0</v>
      </c>
      <c r="P803" s="102">
        <f>O803*H803</f>
        <v>0</v>
      </c>
      <c r="Q803" s="102">
        <v>0</v>
      </c>
      <c r="R803" s="102">
        <f>Q803*H803</f>
        <v>0</v>
      </c>
      <c r="S803" s="102">
        <v>0</v>
      </c>
      <c r="T803" s="103">
        <f>S803*H803</f>
        <v>0</v>
      </c>
      <c r="AR803" s="104" t="s">
        <v>116</v>
      </c>
      <c r="AT803" s="104" t="s">
        <v>112</v>
      </c>
      <c r="AU803" s="104" t="s">
        <v>80</v>
      </c>
      <c r="AY803" s="10" t="s">
        <v>100</v>
      </c>
      <c r="BE803" s="105">
        <f>IF(N803="základní",J803,0)</f>
        <v>176400</v>
      </c>
      <c r="BF803" s="105">
        <f>IF(N803="snížená",J803,0)</f>
        <v>0</v>
      </c>
      <c r="BG803" s="105">
        <f>IF(N803="zákl. přenesená",J803,0)</f>
        <v>0</v>
      </c>
      <c r="BH803" s="105">
        <f>IF(N803="sníž. přenesená",J803,0)</f>
        <v>0</v>
      </c>
      <c r="BI803" s="105">
        <f>IF(N803="nulová",J803,0)</f>
        <v>0</v>
      </c>
      <c r="BJ803" s="10" t="s">
        <v>78</v>
      </c>
      <c r="BK803" s="105">
        <f>ROUND(I803*H803,2)</f>
        <v>176400</v>
      </c>
      <c r="BL803" s="10" t="s">
        <v>107</v>
      </c>
      <c r="BM803" s="104" t="s">
        <v>1882</v>
      </c>
    </row>
    <row r="804" spans="2:65" s="1" customFormat="1" ht="19.5">
      <c r="B804" s="21"/>
      <c r="D804" s="106" t="s">
        <v>109</v>
      </c>
      <c r="F804" s="107" t="s">
        <v>1881</v>
      </c>
      <c r="L804" s="21"/>
      <c r="M804" s="108"/>
      <c r="T804" s="42"/>
      <c r="AT804" s="10" t="s">
        <v>109</v>
      </c>
      <c r="AU804" s="10" t="s">
        <v>80</v>
      </c>
    </row>
    <row r="805" spans="2:65" s="1" customFormat="1" ht="24.2" customHeight="1">
      <c r="B805" s="21"/>
      <c r="C805" s="109" t="s">
        <v>1883</v>
      </c>
      <c r="D805" s="109" t="s">
        <v>112</v>
      </c>
      <c r="E805" s="110" t="s">
        <v>1884</v>
      </c>
      <c r="F805" s="111" t="s">
        <v>1885</v>
      </c>
      <c r="G805" s="112" t="s">
        <v>269</v>
      </c>
      <c r="H805" s="113">
        <v>3</v>
      </c>
      <c r="I805" s="114">
        <v>58800</v>
      </c>
      <c r="J805" s="114">
        <f>ROUND(I805*H805,2)</f>
        <v>176400</v>
      </c>
      <c r="K805" s="115"/>
      <c r="L805" s="116"/>
      <c r="M805" s="117" t="s">
        <v>1</v>
      </c>
      <c r="N805" s="118" t="s">
        <v>35</v>
      </c>
      <c r="O805" s="102">
        <v>0</v>
      </c>
      <c r="P805" s="102">
        <f>O805*H805</f>
        <v>0</v>
      </c>
      <c r="Q805" s="102">
        <v>0</v>
      </c>
      <c r="R805" s="102">
        <f>Q805*H805</f>
        <v>0</v>
      </c>
      <c r="S805" s="102">
        <v>0</v>
      </c>
      <c r="T805" s="103">
        <f>S805*H805</f>
        <v>0</v>
      </c>
      <c r="AR805" s="104" t="s">
        <v>116</v>
      </c>
      <c r="AT805" s="104" t="s">
        <v>112</v>
      </c>
      <c r="AU805" s="104" t="s">
        <v>80</v>
      </c>
      <c r="AY805" s="10" t="s">
        <v>100</v>
      </c>
      <c r="BE805" s="105">
        <f>IF(N805="základní",J805,0)</f>
        <v>176400</v>
      </c>
      <c r="BF805" s="105">
        <f>IF(N805="snížená",J805,0)</f>
        <v>0</v>
      </c>
      <c r="BG805" s="105">
        <f>IF(N805="zákl. přenesená",J805,0)</f>
        <v>0</v>
      </c>
      <c r="BH805" s="105">
        <f>IF(N805="sníž. přenesená",J805,0)</f>
        <v>0</v>
      </c>
      <c r="BI805" s="105">
        <f>IF(N805="nulová",J805,0)</f>
        <v>0</v>
      </c>
      <c r="BJ805" s="10" t="s">
        <v>78</v>
      </c>
      <c r="BK805" s="105">
        <f>ROUND(I805*H805,2)</f>
        <v>176400</v>
      </c>
      <c r="BL805" s="10" t="s">
        <v>107</v>
      </c>
      <c r="BM805" s="104" t="s">
        <v>1886</v>
      </c>
    </row>
    <row r="806" spans="2:65" s="1" customFormat="1" ht="19.5">
      <c r="B806" s="21"/>
      <c r="D806" s="106" t="s">
        <v>109</v>
      </c>
      <c r="F806" s="107" t="s">
        <v>1885</v>
      </c>
      <c r="L806" s="21"/>
      <c r="M806" s="108"/>
      <c r="T806" s="42"/>
      <c r="AT806" s="10" t="s">
        <v>109</v>
      </c>
      <c r="AU806" s="10" t="s">
        <v>80</v>
      </c>
    </row>
    <row r="807" spans="2:65" s="1" customFormat="1" ht="24.2" customHeight="1">
      <c r="B807" s="21"/>
      <c r="C807" s="109" t="s">
        <v>1887</v>
      </c>
      <c r="D807" s="109" t="s">
        <v>112</v>
      </c>
      <c r="E807" s="110" t="s">
        <v>1888</v>
      </c>
      <c r="F807" s="111" t="s">
        <v>1889</v>
      </c>
      <c r="G807" s="112" t="s">
        <v>269</v>
      </c>
      <c r="H807" s="113">
        <v>5</v>
      </c>
      <c r="I807" s="114">
        <v>19900</v>
      </c>
      <c r="J807" s="114">
        <f>ROUND(I807*H807,2)</f>
        <v>99500</v>
      </c>
      <c r="K807" s="115"/>
      <c r="L807" s="116"/>
      <c r="M807" s="117" t="s">
        <v>1</v>
      </c>
      <c r="N807" s="118" t="s">
        <v>35</v>
      </c>
      <c r="O807" s="102">
        <v>0</v>
      </c>
      <c r="P807" s="102">
        <f>O807*H807</f>
        <v>0</v>
      </c>
      <c r="Q807" s="102">
        <v>0</v>
      </c>
      <c r="R807" s="102">
        <f>Q807*H807</f>
        <v>0</v>
      </c>
      <c r="S807" s="102">
        <v>0</v>
      </c>
      <c r="T807" s="103">
        <f>S807*H807</f>
        <v>0</v>
      </c>
      <c r="AR807" s="104" t="s">
        <v>116</v>
      </c>
      <c r="AT807" s="104" t="s">
        <v>112</v>
      </c>
      <c r="AU807" s="104" t="s">
        <v>80</v>
      </c>
      <c r="AY807" s="10" t="s">
        <v>100</v>
      </c>
      <c r="BE807" s="105">
        <f>IF(N807="základní",J807,0)</f>
        <v>99500</v>
      </c>
      <c r="BF807" s="105">
        <f>IF(N807="snížená",J807,0)</f>
        <v>0</v>
      </c>
      <c r="BG807" s="105">
        <f>IF(N807="zákl. přenesená",J807,0)</f>
        <v>0</v>
      </c>
      <c r="BH807" s="105">
        <f>IF(N807="sníž. přenesená",J807,0)</f>
        <v>0</v>
      </c>
      <c r="BI807" s="105">
        <f>IF(N807="nulová",J807,0)</f>
        <v>0</v>
      </c>
      <c r="BJ807" s="10" t="s">
        <v>78</v>
      </c>
      <c r="BK807" s="105">
        <f>ROUND(I807*H807,2)</f>
        <v>99500</v>
      </c>
      <c r="BL807" s="10" t="s">
        <v>107</v>
      </c>
      <c r="BM807" s="104" t="s">
        <v>1890</v>
      </c>
    </row>
    <row r="808" spans="2:65" s="1" customFormat="1">
      <c r="B808" s="21"/>
      <c r="D808" s="106" t="s">
        <v>109</v>
      </c>
      <c r="F808" s="107" t="s">
        <v>1889</v>
      </c>
      <c r="L808" s="21"/>
      <c r="M808" s="108"/>
      <c r="T808" s="42"/>
      <c r="AT808" s="10" t="s">
        <v>109</v>
      </c>
      <c r="AU808" s="10" t="s">
        <v>80</v>
      </c>
    </row>
    <row r="809" spans="2:65" s="1" customFormat="1" ht="24.2" customHeight="1">
      <c r="B809" s="21"/>
      <c r="C809" s="109" t="s">
        <v>1891</v>
      </c>
      <c r="D809" s="109" t="s">
        <v>112</v>
      </c>
      <c r="E809" s="110" t="s">
        <v>1892</v>
      </c>
      <c r="F809" s="111" t="s">
        <v>1893</v>
      </c>
      <c r="G809" s="112" t="s">
        <v>269</v>
      </c>
      <c r="H809" s="113">
        <v>3</v>
      </c>
      <c r="I809" s="114">
        <v>24200</v>
      </c>
      <c r="J809" s="114">
        <f>ROUND(I809*H809,2)</f>
        <v>72600</v>
      </c>
      <c r="K809" s="115"/>
      <c r="L809" s="116"/>
      <c r="M809" s="117" t="s">
        <v>1</v>
      </c>
      <c r="N809" s="118" t="s">
        <v>35</v>
      </c>
      <c r="O809" s="102">
        <v>0</v>
      </c>
      <c r="P809" s="102">
        <f>O809*H809</f>
        <v>0</v>
      </c>
      <c r="Q809" s="102">
        <v>0</v>
      </c>
      <c r="R809" s="102">
        <f>Q809*H809</f>
        <v>0</v>
      </c>
      <c r="S809" s="102">
        <v>0</v>
      </c>
      <c r="T809" s="103">
        <f>S809*H809</f>
        <v>0</v>
      </c>
      <c r="AR809" s="104" t="s">
        <v>116</v>
      </c>
      <c r="AT809" s="104" t="s">
        <v>112</v>
      </c>
      <c r="AU809" s="104" t="s">
        <v>80</v>
      </c>
      <c r="AY809" s="10" t="s">
        <v>100</v>
      </c>
      <c r="BE809" s="105">
        <f>IF(N809="základní",J809,0)</f>
        <v>72600</v>
      </c>
      <c r="BF809" s="105">
        <f>IF(N809="snížená",J809,0)</f>
        <v>0</v>
      </c>
      <c r="BG809" s="105">
        <f>IF(N809="zákl. přenesená",J809,0)</f>
        <v>0</v>
      </c>
      <c r="BH809" s="105">
        <f>IF(N809="sníž. přenesená",J809,0)</f>
        <v>0</v>
      </c>
      <c r="BI809" s="105">
        <f>IF(N809="nulová",J809,0)</f>
        <v>0</v>
      </c>
      <c r="BJ809" s="10" t="s">
        <v>78</v>
      </c>
      <c r="BK809" s="105">
        <f>ROUND(I809*H809,2)</f>
        <v>72600</v>
      </c>
      <c r="BL809" s="10" t="s">
        <v>107</v>
      </c>
      <c r="BM809" s="104" t="s">
        <v>1894</v>
      </c>
    </row>
    <row r="810" spans="2:65" s="1" customFormat="1">
      <c r="B810" s="21"/>
      <c r="D810" s="106" t="s">
        <v>109</v>
      </c>
      <c r="F810" s="107" t="s">
        <v>1893</v>
      </c>
      <c r="L810" s="21"/>
      <c r="M810" s="108"/>
      <c r="T810" s="42"/>
      <c r="AT810" s="10" t="s">
        <v>109</v>
      </c>
      <c r="AU810" s="10" t="s">
        <v>80</v>
      </c>
    </row>
    <row r="811" spans="2:65" s="1" customFormat="1" ht="24.2" customHeight="1">
      <c r="B811" s="21"/>
      <c r="C811" s="109" t="s">
        <v>1895</v>
      </c>
      <c r="D811" s="109" t="s">
        <v>112</v>
      </c>
      <c r="E811" s="110" t="s">
        <v>1896</v>
      </c>
      <c r="F811" s="111" t="s">
        <v>1897</v>
      </c>
      <c r="G811" s="112" t="s">
        <v>269</v>
      </c>
      <c r="H811" s="113">
        <v>5</v>
      </c>
      <c r="I811" s="114">
        <v>19900</v>
      </c>
      <c r="J811" s="114">
        <f>ROUND(I811*H811,2)</f>
        <v>99500</v>
      </c>
      <c r="K811" s="115"/>
      <c r="L811" s="116"/>
      <c r="M811" s="117" t="s">
        <v>1</v>
      </c>
      <c r="N811" s="118" t="s">
        <v>35</v>
      </c>
      <c r="O811" s="102">
        <v>0</v>
      </c>
      <c r="P811" s="102">
        <f>O811*H811</f>
        <v>0</v>
      </c>
      <c r="Q811" s="102">
        <v>0</v>
      </c>
      <c r="R811" s="102">
        <f>Q811*H811</f>
        <v>0</v>
      </c>
      <c r="S811" s="102">
        <v>0</v>
      </c>
      <c r="T811" s="103">
        <f>S811*H811</f>
        <v>0</v>
      </c>
      <c r="AR811" s="104" t="s">
        <v>116</v>
      </c>
      <c r="AT811" s="104" t="s">
        <v>112</v>
      </c>
      <c r="AU811" s="104" t="s">
        <v>80</v>
      </c>
      <c r="AY811" s="10" t="s">
        <v>100</v>
      </c>
      <c r="BE811" s="105">
        <f>IF(N811="základní",J811,0)</f>
        <v>99500</v>
      </c>
      <c r="BF811" s="105">
        <f>IF(N811="snížená",J811,0)</f>
        <v>0</v>
      </c>
      <c r="BG811" s="105">
        <f>IF(N811="zákl. přenesená",J811,0)</f>
        <v>0</v>
      </c>
      <c r="BH811" s="105">
        <f>IF(N811="sníž. přenesená",J811,0)</f>
        <v>0</v>
      </c>
      <c r="BI811" s="105">
        <f>IF(N811="nulová",J811,0)</f>
        <v>0</v>
      </c>
      <c r="BJ811" s="10" t="s">
        <v>78</v>
      </c>
      <c r="BK811" s="105">
        <f>ROUND(I811*H811,2)</f>
        <v>99500</v>
      </c>
      <c r="BL811" s="10" t="s">
        <v>107</v>
      </c>
      <c r="BM811" s="104" t="s">
        <v>1898</v>
      </c>
    </row>
    <row r="812" spans="2:65" s="1" customFormat="1" ht="19.5">
      <c r="B812" s="21"/>
      <c r="D812" s="106" t="s">
        <v>109</v>
      </c>
      <c r="F812" s="107" t="s">
        <v>1897</v>
      </c>
      <c r="L812" s="21"/>
      <c r="M812" s="108"/>
      <c r="T812" s="42"/>
      <c r="AT812" s="10" t="s">
        <v>109</v>
      </c>
      <c r="AU812" s="10" t="s">
        <v>80</v>
      </c>
    </row>
    <row r="813" spans="2:65" s="1" customFormat="1" ht="24.2" customHeight="1">
      <c r="B813" s="21"/>
      <c r="C813" s="109" t="s">
        <v>1899</v>
      </c>
      <c r="D813" s="109" t="s">
        <v>112</v>
      </c>
      <c r="E813" s="110" t="s">
        <v>1900</v>
      </c>
      <c r="F813" s="111" t="s">
        <v>1901</v>
      </c>
      <c r="G813" s="112" t="s">
        <v>269</v>
      </c>
      <c r="H813" s="113">
        <v>3</v>
      </c>
      <c r="I813" s="114">
        <v>24200</v>
      </c>
      <c r="J813" s="114">
        <f>ROUND(I813*H813,2)</f>
        <v>72600</v>
      </c>
      <c r="K813" s="115"/>
      <c r="L813" s="116"/>
      <c r="M813" s="117" t="s">
        <v>1</v>
      </c>
      <c r="N813" s="118" t="s">
        <v>35</v>
      </c>
      <c r="O813" s="102">
        <v>0</v>
      </c>
      <c r="P813" s="102">
        <f>O813*H813</f>
        <v>0</v>
      </c>
      <c r="Q813" s="102">
        <v>0</v>
      </c>
      <c r="R813" s="102">
        <f>Q813*H813</f>
        <v>0</v>
      </c>
      <c r="S813" s="102">
        <v>0</v>
      </c>
      <c r="T813" s="103">
        <f>S813*H813</f>
        <v>0</v>
      </c>
      <c r="AR813" s="104" t="s">
        <v>116</v>
      </c>
      <c r="AT813" s="104" t="s">
        <v>112</v>
      </c>
      <c r="AU813" s="104" t="s">
        <v>80</v>
      </c>
      <c r="AY813" s="10" t="s">
        <v>100</v>
      </c>
      <c r="BE813" s="105">
        <f>IF(N813="základní",J813,0)</f>
        <v>72600</v>
      </c>
      <c r="BF813" s="105">
        <f>IF(N813="snížená",J813,0)</f>
        <v>0</v>
      </c>
      <c r="BG813" s="105">
        <f>IF(N813="zákl. přenesená",J813,0)</f>
        <v>0</v>
      </c>
      <c r="BH813" s="105">
        <f>IF(N813="sníž. přenesená",J813,0)</f>
        <v>0</v>
      </c>
      <c r="BI813" s="105">
        <f>IF(N813="nulová",J813,0)</f>
        <v>0</v>
      </c>
      <c r="BJ813" s="10" t="s">
        <v>78</v>
      </c>
      <c r="BK813" s="105">
        <f>ROUND(I813*H813,2)</f>
        <v>72600</v>
      </c>
      <c r="BL813" s="10" t="s">
        <v>107</v>
      </c>
      <c r="BM813" s="104" t="s">
        <v>1902</v>
      </c>
    </row>
    <row r="814" spans="2:65" s="1" customFormat="1" ht="19.5">
      <c r="B814" s="21"/>
      <c r="D814" s="106" t="s">
        <v>109</v>
      </c>
      <c r="F814" s="107" t="s">
        <v>1901</v>
      </c>
      <c r="L814" s="21"/>
      <c r="M814" s="108"/>
      <c r="T814" s="42"/>
      <c r="AT814" s="10" t="s">
        <v>109</v>
      </c>
      <c r="AU814" s="10" t="s">
        <v>80</v>
      </c>
    </row>
    <row r="815" spans="2:65" s="1" customFormat="1" ht="24.2" customHeight="1">
      <c r="B815" s="21"/>
      <c r="C815" s="93" t="s">
        <v>1903</v>
      </c>
      <c r="D815" s="93" t="s">
        <v>103</v>
      </c>
      <c r="E815" s="94" t="s">
        <v>1904</v>
      </c>
      <c r="F815" s="95" t="s">
        <v>1905</v>
      </c>
      <c r="G815" s="96" t="s">
        <v>269</v>
      </c>
      <c r="H815" s="97">
        <v>20</v>
      </c>
      <c r="I815" s="98">
        <v>14600</v>
      </c>
      <c r="J815" s="98">
        <f>ROUND(I815*H815,2)</f>
        <v>292000</v>
      </c>
      <c r="K815" s="99"/>
      <c r="L815" s="21"/>
      <c r="M815" s="100" t="s">
        <v>1</v>
      </c>
      <c r="N815" s="101" t="s">
        <v>35</v>
      </c>
      <c r="O815" s="102">
        <v>0</v>
      </c>
      <c r="P815" s="102">
        <f>O815*H815</f>
        <v>0</v>
      </c>
      <c r="Q815" s="102">
        <v>0</v>
      </c>
      <c r="R815" s="102">
        <f>Q815*H815</f>
        <v>0</v>
      </c>
      <c r="S815" s="102">
        <v>0</v>
      </c>
      <c r="T815" s="103">
        <f>S815*H815</f>
        <v>0</v>
      </c>
      <c r="AR815" s="104" t="s">
        <v>107</v>
      </c>
      <c r="AT815" s="104" t="s">
        <v>103</v>
      </c>
      <c r="AU815" s="104" t="s">
        <v>80</v>
      </c>
      <c r="AY815" s="10" t="s">
        <v>100</v>
      </c>
      <c r="BE815" s="105">
        <f>IF(N815="základní",J815,0)</f>
        <v>292000</v>
      </c>
      <c r="BF815" s="105">
        <f>IF(N815="snížená",J815,0)</f>
        <v>0</v>
      </c>
      <c r="BG815" s="105">
        <f>IF(N815="zákl. přenesená",J815,0)</f>
        <v>0</v>
      </c>
      <c r="BH815" s="105">
        <f>IF(N815="sníž. přenesená",J815,0)</f>
        <v>0</v>
      </c>
      <c r="BI815" s="105">
        <f>IF(N815="nulová",J815,0)</f>
        <v>0</v>
      </c>
      <c r="BJ815" s="10" t="s">
        <v>78</v>
      </c>
      <c r="BK815" s="105">
        <f>ROUND(I815*H815,2)</f>
        <v>292000</v>
      </c>
      <c r="BL815" s="10" t="s">
        <v>107</v>
      </c>
      <c r="BM815" s="104" t="s">
        <v>1906</v>
      </c>
    </row>
    <row r="816" spans="2:65" s="1" customFormat="1" ht="58.5">
      <c r="B816" s="21"/>
      <c r="D816" s="106" t="s">
        <v>109</v>
      </c>
      <c r="F816" s="107" t="s">
        <v>1907</v>
      </c>
      <c r="L816" s="21"/>
      <c r="M816" s="108"/>
      <c r="T816" s="42"/>
      <c r="AT816" s="10" t="s">
        <v>109</v>
      </c>
      <c r="AU816" s="10" t="s">
        <v>80</v>
      </c>
    </row>
    <row r="817" spans="2:65" s="1" customFormat="1" ht="24.2" customHeight="1">
      <c r="B817" s="21"/>
      <c r="C817" s="93" t="s">
        <v>1908</v>
      </c>
      <c r="D817" s="93" t="s">
        <v>103</v>
      </c>
      <c r="E817" s="94" t="s">
        <v>1909</v>
      </c>
      <c r="F817" s="95" t="s">
        <v>1910</v>
      </c>
      <c r="G817" s="96" t="s">
        <v>269</v>
      </c>
      <c r="H817" s="97">
        <v>10</v>
      </c>
      <c r="I817" s="98">
        <v>13400</v>
      </c>
      <c r="J817" s="98">
        <f>ROUND(I817*H817,2)</f>
        <v>134000</v>
      </c>
      <c r="K817" s="99"/>
      <c r="L817" s="21"/>
      <c r="M817" s="100" t="s">
        <v>1</v>
      </c>
      <c r="N817" s="101" t="s">
        <v>35</v>
      </c>
      <c r="O817" s="102">
        <v>0</v>
      </c>
      <c r="P817" s="102">
        <f>O817*H817</f>
        <v>0</v>
      </c>
      <c r="Q817" s="102">
        <v>0</v>
      </c>
      <c r="R817" s="102">
        <f>Q817*H817</f>
        <v>0</v>
      </c>
      <c r="S817" s="102">
        <v>0</v>
      </c>
      <c r="T817" s="103">
        <f>S817*H817</f>
        <v>0</v>
      </c>
      <c r="AR817" s="104" t="s">
        <v>107</v>
      </c>
      <c r="AT817" s="104" t="s">
        <v>103</v>
      </c>
      <c r="AU817" s="104" t="s">
        <v>80</v>
      </c>
      <c r="AY817" s="10" t="s">
        <v>100</v>
      </c>
      <c r="BE817" s="105">
        <f>IF(N817="základní",J817,0)</f>
        <v>134000</v>
      </c>
      <c r="BF817" s="105">
        <f>IF(N817="snížená",J817,0)</f>
        <v>0</v>
      </c>
      <c r="BG817" s="105">
        <f>IF(N817="zákl. přenesená",J817,0)</f>
        <v>0</v>
      </c>
      <c r="BH817" s="105">
        <f>IF(N817="sníž. přenesená",J817,0)</f>
        <v>0</v>
      </c>
      <c r="BI817" s="105">
        <f>IF(N817="nulová",J817,0)</f>
        <v>0</v>
      </c>
      <c r="BJ817" s="10" t="s">
        <v>78</v>
      </c>
      <c r="BK817" s="105">
        <f>ROUND(I817*H817,2)</f>
        <v>134000</v>
      </c>
      <c r="BL817" s="10" t="s">
        <v>107</v>
      </c>
      <c r="BM817" s="104" t="s">
        <v>1911</v>
      </c>
    </row>
    <row r="818" spans="2:65" s="1" customFormat="1" ht="58.5">
      <c r="B818" s="21"/>
      <c r="D818" s="106" t="s">
        <v>109</v>
      </c>
      <c r="F818" s="107" t="s">
        <v>1912</v>
      </c>
      <c r="L818" s="21"/>
      <c r="M818" s="108"/>
      <c r="T818" s="42"/>
      <c r="AT818" s="10" t="s">
        <v>109</v>
      </c>
      <c r="AU818" s="10" t="s">
        <v>80</v>
      </c>
    </row>
    <row r="819" spans="2:65" s="1" customFormat="1" ht="16.5" customHeight="1">
      <c r="B819" s="21"/>
      <c r="C819" s="93" t="s">
        <v>1913</v>
      </c>
      <c r="D819" s="93" t="s">
        <v>103</v>
      </c>
      <c r="E819" s="94" t="s">
        <v>1914</v>
      </c>
      <c r="F819" s="95" t="s">
        <v>1915</v>
      </c>
      <c r="G819" s="96" t="s">
        <v>269</v>
      </c>
      <c r="H819" s="97">
        <v>10</v>
      </c>
      <c r="I819" s="98">
        <v>8610</v>
      </c>
      <c r="J819" s="98">
        <f>ROUND(I819*H819,2)</f>
        <v>86100</v>
      </c>
      <c r="K819" s="99"/>
      <c r="L819" s="21"/>
      <c r="M819" s="100" t="s">
        <v>1</v>
      </c>
      <c r="N819" s="101" t="s">
        <v>35</v>
      </c>
      <c r="O819" s="102">
        <v>0</v>
      </c>
      <c r="P819" s="102">
        <f>O819*H819</f>
        <v>0</v>
      </c>
      <c r="Q819" s="102">
        <v>0</v>
      </c>
      <c r="R819" s="102">
        <f>Q819*H819</f>
        <v>0</v>
      </c>
      <c r="S819" s="102">
        <v>0</v>
      </c>
      <c r="T819" s="103">
        <f>S819*H819</f>
        <v>0</v>
      </c>
      <c r="AR819" s="104" t="s">
        <v>107</v>
      </c>
      <c r="AT819" s="104" t="s">
        <v>103</v>
      </c>
      <c r="AU819" s="104" t="s">
        <v>80</v>
      </c>
      <c r="AY819" s="10" t="s">
        <v>100</v>
      </c>
      <c r="BE819" s="105">
        <f>IF(N819="základní",J819,0)</f>
        <v>86100</v>
      </c>
      <c r="BF819" s="105">
        <f>IF(N819="snížená",J819,0)</f>
        <v>0</v>
      </c>
      <c r="BG819" s="105">
        <f>IF(N819="zákl. přenesená",J819,0)</f>
        <v>0</v>
      </c>
      <c r="BH819" s="105">
        <f>IF(N819="sníž. přenesená",J819,0)</f>
        <v>0</v>
      </c>
      <c r="BI819" s="105">
        <f>IF(N819="nulová",J819,0)</f>
        <v>0</v>
      </c>
      <c r="BJ819" s="10" t="s">
        <v>78</v>
      </c>
      <c r="BK819" s="105">
        <f>ROUND(I819*H819,2)</f>
        <v>86100</v>
      </c>
      <c r="BL819" s="10" t="s">
        <v>107</v>
      </c>
      <c r="BM819" s="104" t="s">
        <v>1916</v>
      </c>
    </row>
    <row r="820" spans="2:65" s="1" customFormat="1" ht="58.5">
      <c r="B820" s="21"/>
      <c r="D820" s="106" t="s">
        <v>109</v>
      </c>
      <c r="F820" s="107" t="s">
        <v>1917</v>
      </c>
      <c r="L820" s="21"/>
      <c r="M820" s="108"/>
      <c r="T820" s="42"/>
      <c r="AT820" s="10" t="s">
        <v>109</v>
      </c>
      <c r="AU820" s="10" t="s">
        <v>80</v>
      </c>
    </row>
    <row r="821" spans="2:65" s="1" customFormat="1" ht="16.5" customHeight="1">
      <c r="B821" s="21"/>
      <c r="C821" s="93" t="s">
        <v>1918</v>
      </c>
      <c r="D821" s="93" t="s">
        <v>103</v>
      </c>
      <c r="E821" s="94" t="s">
        <v>1919</v>
      </c>
      <c r="F821" s="95" t="s">
        <v>1920</v>
      </c>
      <c r="G821" s="96" t="s">
        <v>269</v>
      </c>
      <c r="H821" s="97">
        <v>10</v>
      </c>
      <c r="I821" s="98">
        <v>10600</v>
      </c>
      <c r="J821" s="98">
        <f>ROUND(I821*H821,2)</f>
        <v>106000</v>
      </c>
      <c r="K821" s="99"/>
      <c r="L821" s="21"/>
      <c r="M821" s="100" t="s">
        <v>1</v>
      </c>
      <c r="N821" s="101" t="s">
        <v>35</v>
      </c>
      <c r="O821" s="102">
        <v>0</v>
      </c>
      <c r="P821" s="102">
        <f>O821*H821</f>
        <v>0</v>
      </c>
      <c r="Q821" s="102">
        <v>0</v>
      </c>
      <c r="R821" s="102">
        <f>Q821*H821</f>
        <v>0</v>
      </c>
      <c r="S821" s="102">
        <v>0</v>
      </c>
      <c r="T821" s="103">
        <f>S821*H821</f>
        <v>0</v>
      </c>
      <c r="AR821" s="104" t="s">
        <v>107</v>
      </c>
      <c r="AT821" s="104" t="s">
        <v>103</v>
      </c>
      <c r="AU821" s="104" t="s">
        <v>80</v>
      </c>
      <c r="AY821" s="10" t="s">
        <v>100</v>
      </c>
      <c r="BE821" s="105">
        <f>IF(N821="základní",J821,0)</f>
        <v>106000</v>
      </c>
      <c r="BF821" s="105">
        <f>IF(N821="snížená",J821,0)</f>
        <v>0</v>
      </c>
      <c r="BG821" s="105">
        <f>IF(N821="zákl. přenesená",J821,0)</f>
        <v>0</v>
      </c>
      <c r="BH821" s="105">
        <f>IF(N821="sníž. přenesená",J821,0)</f>
        <v>0</v>
      </c>
      <c r="BI821" s="105">
        <f>IF(N821="nulová",J821,0)</f>
        <v>0</v>
      </c>
      <c r="BJ821" s="10" t="s">
        <v>78</v>
      </c>
      <c r="BK821" s="105">
        <f>ROUND(I821*H821,2)</f>
        <v>106000</v>
      </c>
      <c r="BL821" s="10" t="s">
        <v>107</v>
      </c>
      <c r="BM821" s="104" t="s">
        <v>1921</v>
      </c>
    </row>
    <row r="822" spans="2:65" s="1" customFormat="1" ht="58.5">
      <c r="B822" s="21"/>
      <c r="D822" s="106" t="s">
        <v>109</v>
      </c>
      <c r="F822" s="107" t="s">
        <v>1922</v>
      </c>
      <c r="L822" s="21"/>
      <c r="M822" s="108"/>
      <c r="T822" s="42"/>
      <c r="AT822" s="10" t="s">
        <v>109</v>
      </c>
      <c r="AU822" s="10" t="s">
        <v>80</v>
      </c>
    </row>
    <row r="823" spans="2:65" s="1" customFormat="1" ht="24.2" customHeight="1">
      <c r="B823" s="21"/>
      <c r="C823" s="93" t="s">
        <v>1923</v>
      </c>
      <c r="D823" s="93" t="s">
        <v>103</v>
      </c>
      <c r="E823" s="94" t="s">
        <v>1924</v>
      </c>
      <c r="F823" s="95" t="s">
        <v>1925</v>
      </c>
      <c r="G823" s="96" t="s">
        <v>269</v>
      </c>
      <c r="H823" s="97">
        <v>15</v>
      </c>
      <c r="I823" s="98">
        <v>14300</v>
      </c>
      <c r="J823" s="98">
        <f>ROUND(I823*H823,2)</f>
        <v>214500</v>
      </c>
      <c r="K823" s="99"/>
      <c r="L823" s="21"/>
      <c r="M823" s="100" t="s">
        <v>1</v>
      </c>
      <c r="N823" s="101" t="s">
        <v>35</v>
      </c>
      <c r="O823" s="102">
        <v>0</v>
      </c>
      <c r="P823" s="102">
        <f>O823*H823</f>
        <v>0</v>
      </c>
      <c r="Q823" s="102">
        <v>0</v>
      </c>
      <c r="R823" s="102">
        <f>Q823*H823</f>
        <v>0</v>
      </c>
      <c r="S823" s="102">
        <v>0</v>
      </c>
      <c r="T823" s="103">
        <f>S823*H823</f>
        <v>0</v>
      </c>
      <c r="AR823" s="104" t="s">
        <v>107</v>
      </c>
      <c r="AT823" s="104" t="s">
        <v>103</v>
      </c>
      <c r="AU823" s="104" t="s">
        <v>80</v>
      </c>
      <c r="AY823" s="10" t="s">
        <v>100</v>
      </c>
      <c r="BE823" s="105">
        <f>IF(N823="základní",J823,0)</f>
        <v>214500</v>
      </c>
      <c r="BF823" s="105">
        <f>IF(N823="snížená",J823,0)</f>
        <v>0</v>
      </c>
      <c r="BG823" s="105">
        <f>IF(N823="zákl. přenesená",J823,0)</f>
        <v>0</v>
      </c>
      <c r="BH823" s="105">
        <f>IF(N823="sníž. přenesená",J823,0)</f>
        <v>0</v>
      </c>
      <c r="BI823" s="105">
        <f>IF(N823="nulová",J823,0)</f>
        <v>0</v>
      </c>
      <c r="BJ823" s="10" t="s">
        <v>78</v>
      </c>
      <c r="BK823" s="105">
        <f>ROUND(I823*H823,2)</f>
        <v>214500</v>
      </c>
      <c r="BL823" s="10" t="s">
        <v>107</v>
      </c>
      <c r="BM823" s="104" t="s">
        <v>1926</v>
      </c>
    </row>
    <row r="824" spans="2:65" s="1" customFormat="1" ht="58.5">
      <c r="B824" s="21"/>
      <c r="D824" s="106" t="s">
        <v>109</v>
      </c>
      <c r="F824" s="107" t="s">
        <v>1927</v>
      </c>
      <c r="L824" s="21"/>
      <c r="M824" s="108"/>
      <c r="T824" s="42"/>
      <c r="AT824" s="10" t="s">
        <v>109</v>
      </c>
      <c r="AU824" s="10" t="s">
        <v>80</v>
      </c>
    </row>
    <row r="825" spans="2:65" s="1" customFormat="1" ht="24.2" customHeight="1">
      <c r="B825" s="21"/>
      <c r="C825" s="93" t="s">
        <v>1928</v>
      </c>
      <c r="D825" s="93" t="s">
        <v>103</v>
      </c>
      <c r="E825" s="94" t="s">
        <v>1929</v>
      </c>
      <c r="F825" s="95" t="s">
        <v>1930</v>
      </c>
      <c r="G825" s="96" t="s">
        <v>269</v>
      </c>
      <c r="H825" s="97">
        <v>10</v>
      </c>
      <c r="I825" s="98">
        <v>14900</v>
      </c>
      <c r="J825" s="98">
        <f>ROUND(I825*H825,2)</f>
        <v>149000</v>
      </c>
      <c r="K825" s="99"/>
      <c r="L825" s="21"/>
      <c r="M825" s="100" t="s">
        <v>1</v>
      </c>
      <c r="N825" s="101" t="s">
        <v>35</v>
      </c>
      <c r="O825" s="102">
        <v>0</v>
      </c>
      <c r="P825" s="102">
        <f>O825*H825</f>
        <v>0</v>
      </c>
      <c r="Q825" s="102">
        <v>0</v>
      </c>
      <c r="R825" s="102">
        <f>Q825*H825</f>
        <v>0</v>
      </c>
      <c r="S825" s="102">
        <v>0</v>
      </c>
      <c r="T825" s="103">
        <f>S825*H825</f>
        <v>0</v>
      </c>
      <c r="AR825" s="104" t="s">
        <v>107</v>
      </c>
      <c r="AT825" s="104" t="s">
        <v>103</v>
      </c>
      <c r="AU825" s="104" t="s">
        <v>80</v>
      </c>
      <c r="AY825" s="10" t="s">
        <v>100</v>
      </c>
      <c r="BE825" s="105">
        <f>IF(N825="základní",J825,0)</f>
        <v>149000</v>
      </c>
      <c r="BF825" s="105">
        <f>IF(N825="snížená",J825,0)</f>
        <v>0</v>
      </c>
      <c r="BG825" s="105">
        <f>IF(N825="zákl. přenesená",J825,0)</f>
        <v>0</v>
      </c>
      <c r="BH825" s="105">
        <f>IF(N825="sníž. přenesená",J825,0)</f>
        <v>0</v>
      </c>
      <c r="BI825" s="105">
        <f>IF(N825="nulová",J825,0)</f>
        <v>0</v>
      </c>
      <c r="BJ825" s="10" t="s">
        <v>78</v>
      </c>
      <c r="BK825" s="105">
        <f>ROUND(I825*H825,2)</f>
        <v>149000</v>
      </c>
      <c r="BL825" s="10" t="s">
        <v>107</v>
      </c>
      <c r="BM825" s="104" t="s">
        <v>1931</v>
      </c>
    </row>
    <row r="826" spans="2:65" s="1" customFormat="1" ht="58.5">
      <c r="B826" s="21"/>
      <c r="D826" s="106" t="s">
        <v>109</v>
      </c>
      <c r="F826" s="107" t="s">
        <v>1932</v>
      </c>
      <c r="L826" s="21"/>
      <c r="M826" s="108"/>
      <c r="T826" s="42"/>
      <c r="AT826" s="10" t="s">
        <v>109</v>
      </c>
      <c r="AU826" s="10" t="s">
        <v>80</v>
      </c>
    </row>
    <row r="827" spans="2:65" s="1" customFormat="1" ht="21.75" customHeight="1">
      <c r="B827" s="21"/>
      <c r="C827" s="93" t="s">
        <v>1933</v>
      </c>
      <c r="D827" s="93" t="s">
        <v>103</v>
      </c>
      <c r="E827" s="94" t="s">
        <v>1934</v>
      </c>
      <c r="F827" s="95" t="s">
        <v>1935</v>
      </c>
      <c r="G827" s="96" t="s">
        <v>269</v>
      </c>
      <c r="H827" s="97">
        <v>15</v>
      </c>
      <c r="I827" s="98">
        <v>8490</v>
      </c>
      <c r="J827" s="98">
        <f>ROUND(I827*H827,2)</f>
        <v>127350</v>
      </c>
      <c r="K827" s="99"/>
      <c r="L827" s="21"/>
      <c r="M827" s="100" t="s">
        <v>1</v>
      </c>
      <c r="N827" s="101" t="s">
        <v>35</v>
      </c>
      <c r="O827" s="102">
        <v>0</v>
      </c>
      <c r="P827" s="102">
        <f>O827*H827</f>
        <v>0</v>
      </c>
      <c r="Q827" s="102">
        <v>0</v>
      </c>
      <c r="R827" s="102">
        <f>Q827*H827</f>
        <v>0</v>
      </c>
      <c r="S827" s="102">
        <v>0</v>
      </c>
      <c r="T827" s="103">
        <f>S827*H827</f>
        <v>0</v>
      </c>
      <c r="AR827" s="104" t="s">
        <v>107</v>
      </c>
      <c r="AT827" s="104" t="s">
        <v>103</v>
      </c>
      <c r="AU827" s="104" t="s">
        <v>80</v>
      </c>
      <c r="AY827" s="10" t="s">
        <v>100</v>
      </c>
      <c r="BE827" s="105">
        <f>IF(N827="základní",J827,0)</f>
        <v>127350</v>
      </c>
      <c r="BF827" s="105">
        <f>IF(N827="snížená",J827,0)</f>
        <v>0</v>
      </c>
      <c r="BG827" s="105">
        <f>IF(N827="zákl. přenesená",J827,0)</f>
        <v>0</v>
      </c>
      <c r="BH827" s="105">
        <f>IF(N827="sníž. přenesená",J827,0)</f>
        <v>0</v>
      </c>
      <c r="BI827" s="105">
        <f>IF(N827="nulová",J827,0)</f>
        <v>0</v>
      </c>
      <c r="BJ827" s="10" t="s">
        <v>78</v>
      </c>
      <c r="BK827" s="105">
        <f>ROUND(I827*H827,2)</f>
        <v>127350</v>
      </c>
      <c r="BL827" s="10" t="s">
        <v>107</v>
      </c>
      <c r="BM827" s="104" t="s">
        <v>1936</v>
      </c>
    </row>
    <row r="828" spans="2:65" s="1" customFormat="1" ht="58.5">
      <c r="B828" s="21"/>
      <c r="D828" s="106" t="s">
        <v>109</v>
      </c>
      <c r="F828" s="107" t="s">
        <v>1937</v>
      </c>
      <c r="L828" s="21"/>
      <c r="M828" s="108"/>
      <c r="T828" s="42"/>
      <c r="AT828" s="10" t="s">
        <v>109</v>
      </c>
      <c r="AU828" s="10" t="s">
        <v>80</v>
      </c>
    </row>
    <row r="829" spans="2:65" s="1" customFormat="1" ht="24.2" customHeight="1">
      <c r="B829" s="21"/>
      <c r="C829" s="93" t="s">
        <v>1938</v>
      </c>
      <c r="D829" s="93" t="s">
        <v>103</v>
      </c>
      <c r="E829" s="94" t="s">
        <v>1939</v>
      </c>
      <c r="F829" s="95" t="s">
        <v>1940</v>
      </c>
      <c r="G829" s="96" t="s">
        <v>269</v>
      </c>
      <c r="H829" s="97">
        <v>15</v>
      </c>
      <c r="I829" s="98">
        <v>12800</v>
      </c>
      <c r="J829" s="98">
        <f>ROUND(I829*H829,2)</f>
        <v>192000</v>
      </c>
      <c r="K829" s="99"/>
      <c r="L829" s="21"/>
      <c r="M829" s="100" t="s">
        <v>1</v>
      </c>
      <c r="N829" s="101" t="s">
        <v>35</v>
      </c>
      <c r="O829" s="102">
        <v>0</v>
      </c>
      <c r="P829" s="102">
        <f>O829*H829</f>
        <v>0</v>
      </c>
      <c r="Q829" s="102">
        <v>0</v>
      </c>
      <c r="R829" s="102">
        <f>Q829*H829</f>
        <v>0</v>
      </c>
      <c r="S829" s="102">
        <v>0</v>
      </c>
      <c r="T829" s="103">
        <f>S829*H829</f>
        <v>0</v>
      </c>
      <c r="AR829" s="104" t="s">
        <v>107</v>
      </c>
      <c r="AT829" s="104" t="s">
        <v>103</v>
      </c>
      <c r="AU829" s="104" t="s">
        <v>80</v>
      </c>
      <c r="AY829" s="10" t="s">
        <v>100</v>
      </c>
      <c r="BE829" s="105">
        <f>IF(N829="základní",J829,0)</f>
        <v>192000</v>
      </c>
      <c r="BF829" s="105">
        <f>IF(N829="snížená",J829,0)</f>
        <v>0</v>
      </c>
      <c r="BG829" s="105">
        <f>IF(N829="zákl. přenesená",J829,0)</f>
        <v>0</v>
      </c>
      <c r="BH829" s="105">
        <f>IF(N829="sníž. přenesená",J829,0)</f>
        <v>0</v>
      </c>
      <c r="BI829" s="105">
        <f>IF(N829="nulová",J829,0)</f>
        <v>0</v>
      </c>
      <c r="BJ829" s="10" t="s">
        <v>78</v>
      </c>
      <c r="BK829" s="105">
        <f>ROUND(I829*H829,2)</f>
        <v>192000</v>
      </c>
      <c r="BL829" s="10" t="s">
        <v>107</v>
      </c>
      <c r="BM829" s="104" t="s">
        <v>1941</v>
      </c>
    </row>
    <row r="830" spans="2:65" s="1" customFormat="1" ht="58.5">
      <c r="B830" s="21"/>
      <c r="D830" s="106" t="s">
        <v>109</v>
      </c>
      <c r="F830" s="107" t="s">
        <v>1942</v>
      </c>
      <c r="L830" s="21"/>
      <c r="M830" s="108"/>
      <c r="T830" s="42"/>
      <c r="AT830" s="10" t="s">
        <v>109</v>
      </c>
      <c r="AU830" s="10" t="s">
        <v>80</v>
      </c>
    </row>
    <row r="831" spans="2:65" s="1" customFormat="1" ht="16.5" customHeight="1">
      <c r="B831" s="21"/>
      <c r="C831" s="93" t="s">
        <v>1943</v>
      </c>
      <c r="D831" s="93" t="s">
        <v>103</v>
      </c>
      <c r="E831" s="94" t="s">
        <v>1944</v>
      </c>
      <c r="F831" s="95" t="s">
        <v>1945</v>
      </c>
      <c r="G831" s="96" t="s">
        <v>269</v>
      </c>
      <c r="H831" s="97">
        <v>40</v>
      </c>
      <c r="I831" s="98">
        <v>3400</v>
      </c>
      <c r="J831" s="98">
        <f>ROUND(I831*H831,2)</f>
        <v>136000</v>
      </c>
      <c r="K831" s="99"/>
      <c r="L831" s="21"/>
      <c r="M831" s="100" t="s">
        <v>1</v>
      </c>
      <c r="N831" s="101" t="s">
        <v>35</v>
      </c>
      <c r="O831" s="102">
        <v>0</v>
      </c>
      <c r="P831" s="102">
        <f>O831*H831</f>
        <v>0</v>
      </c>
      <c r="Q831" s="102">
        <v>0</v>
      </c>
      <c r="R831" s="102">
        <f>Q831*H831</f>
        <v>0</v>
      </c>
      <c r="S831" s="102">
        <v>0</v>
      </c>
      <c r="T831" s="103">
        <f>S831*H831</f>
        <v>0</v>
      </c>
      <c r="AR831" s="104" t="s">
        <v>107</v>
      </c>
      <c r="AT831" s="104" t="s">
        <v>103</v>
      </c>
      <c r="AU831" s="104" t="s">
        <v>80</v>
      </c>
      <c r="AY831" s="10" t="s">
        <v>100</v>
      </c>
      <c r="BE831" s="105">
        <f>IF(N831="základní",J831,0)</f>
        <v>136000</v>
      </c>
      <c r="BF831" s="105">
        <f>IF(N831="snížená",J831,0)</f>
        <v>0</v>
      </c>
      <c r="BG831" s="105">
        <f>IF(N831="zákl. přenesená",J831,0)</f>
        <v>0</v>
      </c>
      <c r="BH831" s="105">
        <f>IF(N831="sníž. přenesená",J831,0)</f>
        <v>0</v>
      </c>
      <c r="BI831" s="105">
        <f>IF(N831="nulová",J831,0)</f>
        <v>0</v>
      </c>
      <c r="BJ831" s="10" t="s">
        <v>78</v>
      </c>
      <c r="BK831" s="105">
        <f>ROUND(I831*H831,2)</f>
        <v>136000</v>
      </c>
      <c r="BL831" s="10" t="s">
        <v>107</v>
      </c>
      <c r="BM831" s="104" t="s">
        <v>1946</v>
      </c>
    </row>
    <row r="832" spans="2:65" s="1" customFormat="1">
      <c r="B832" s="21"/>
      <c r="D832" s="106" t="s">
        <v>109</v>
      </c>
      <c r="F832" s="107" t="s">
        <v>1945</v>
      </c>
      <c r="L832" s="21"/>
      <c r="M832" s="108"/>
      <c r="T832" s="42"/>
      <c r="AT832" s="10" t="s">
        <v>109</v>
      </c>
      <c r="AU832" s="10" t="s">
        <v>80</v>
      </c>
    </row>
    <row r="833" spans="2:65" s="1" customFormat="1" ht="16.5" customHeight="1">
      <c r="B833" s="21"/>
      <c r="C833" s="93" t="s">
        <v>1947</v>
      </c>
      <c r="D833" s="93" t="s">
        <v>103</v>
      </c>
      <c r="E833" s="94" t="s">
        <v>1948</v>
      </c>
      <c r="F833" s="95" t="s">
        <v>1949</v>
      </c>
      <c r="G833" s="96" t="s">
        <v>269</v>
      </c>
      <c r="H833" s="97">
        <v>15</v>
      </c>
      <c r="I833" s="98">
        <v>926</v>
      </c>
      <c r="J833" s="98">
        <f>ROUND(I833*H833,2)</f>
        <v>13890</v>
      </c>
      <c r="K833" s="99"/>
      <c r="L833" s="21"/>
      <c r="M833" s="100" t="s">
        <v>1</v>
      </c>
      <c r="N833" s="101" t="s">
        <v>35</v>
      </c>
      <c r="O833" s="102">
        <v>0</v>
      </c>
      <c r="P833" s="102">
        <f>O833*H833</f>
        <v>0</v>
      </c>
      <c r="Q833" s="102">
        <v>0</v>
      </c>
      <c r="R833" s="102">
        <f>Q833*H833</f>
        <v>0</v>
      </c>
      <c r="S833" s="102">
        <v>0</v>
      </c>
      <c r="T833" s="103">
        <f>S833*H833</f>
        <v>0</v>
      </c>
      <c r="AR833" s="104" t="s">
        <v>107</v>
      </c>
      <c r="AT833" s="104" t="s">
        <v>103</v>
      </c>
      <c r="AU833" s="104" t="s">
        <v>80</v>
      </c>
      <c r="AY833" s="10" t="s">
        <v>100</v>
      </c>
      <c r="BE833" s="105">
        <f>IF(N833="základní",J833,0)</f>
        <v>13890</v>
      </c>
      <c r="BF833" s="105">
        <f>IF(N833="snížená",J833,0)</f>
        <v>0</v>
      </c>
      <c r="BG833" s="105">
        <f>IF(N833="zákl. přenesená",J833,0)</f>
        <v>0</v>
      </c>
      <c r="BH833" s="105">
        <f>IF(N833="sníž. přenesená",J833,0)</f>
        <v>0</v>
      </c>
      <c r="BI833" s="105">
        <f>IF(N833="nulová",J833,0)</f>
        <v>0</v>
      </c>
      <c r="BJ833" s="10" t="s">
        <v>78</v>
      </c>
      <c r="BK833" s="105">
        <f>ROUND(I833*H833,2)</f>
        <v>13890</v>
      </c>
      <c r="BL833" s="10" t="s">
        <v>107</v>
      </c>
      <c r="BM833" s="104" t="s">
        <v>1950</v>
      </c>
    </row>
    <row r="834" spans="2:65" s="1" customFormat="1">
      <c r="B834" s="21"/>
      <c r="D834" s="106" t="s">
        <v>109</v>
      </c>
      <c r="F834" s="107" t="s">
        <v>1949</v>
      </c>
      <c r="L834" s="21"/>
      <c r="M834" s="108"/>
      <c r="T834" s="42"/>
      <c r="AT834" s="10" t="s">
        <v>109</v>
      </c>
      <c r="AU834" s="10" t="s">
        <v>80</v>
      </c>
    </row>
    <row r="835" spans="2:65" s="1" customFormat="1" ht="16.5" customHeight="1">
      <c r="B835" s="21"/>
      <c r="C835" s="93" t="s">
        <v>1951</v>
      </c>
      <c r="D835" s="93" t="s">
        <v>103</v>
      </c>
      <c r="E835" s="94" t="s">
        <v>1952</v>
      </c>
      <c r="F835" s="95" t="s">
        <v>1953</v>
      </c>
      <c r="G835" s="96" t="s">
        <v>269</v>
      </c>
      <c r="H835" s="97">
        <v>15</v>
      </c>
      <c r="I835" s="98">
        <v>237</v>
      </c>
      <c r="J835" s="98">
        <f>ROUND(I835*H835,2)</f>
        <v>3555</v>
      </c>
      <c r="K835" s="99"/>
      <c r="L835" s="21"/>
      <c r="M835" s="100" t="s">
        <v>1</v>
      </c>
      <c r="N835" s="101" t="s">
        <v>35</v>
      </c>
      <c r="O835" s="102">
        <v>0</v>
      </c>
      <c r="P835" s="102">
        <f>O835*H835</f>
        <v>0</v>
      </c>
      <c r="Q835" s="102">
        <v>0</v>
      </c>
      <c r="R835" s="102">
        <f>Q835*H835</f>
        <v>0</v>
      </c>
      <c r="S835" s="102">
        <v>0</v>
      </c>
      <c r="T835" s="103">
        <f>S835*H835</f>
        <v>0</v>
      </c>
      <c r="AR835" s="104" t="s">
        <v>107</v>
      </c>
      <c r="AT835" s="104" t="s">
        <v>103</v>
      </c>
      <c r="AU835" s="104" t="s">
        <v>80</v>
      </c>
      <c r="AY835" s="10" t="s">
        <v>100</v>
      </c>
      <c r="BE835" s="105">
        <f>IF(N835="základní",J835,0)</f>
        <v>3555</v>
      </c>
      <c r="BF835" s="105">
        <f>IF(N835="snížená",J835,0)</f>
        <v>0</v>
      </c>
      <c r="BG835" s="105">
        <f>IF(N835="zákl. přenesená",J835,0)</f>
        <v>0</v>
      </c>
      <c r="BH835" s="105">
        <f>IF(N835="sníž. přenesená",J835,0)</f>
        <v>0</v>
      </c>
      <c r="BI835" s="105">
        <f>IF(N835="nulová",J835,0)</f>
        <v>0</v>
      </c>
      <c r="BJ835" s="10" t="s">
        <v>78</v>
      </c>
      <c r="BK835" s="105">
        <f>ROUND(I835*H835,2)</f>
        <v>3555</v>
      </c>
      <c r="BL835" s="10" t="s">
        <v>107</v>
      </c>
      <c r="BM835" s="104" t="s">
        <v>1954</v>
      </c>
    </row>
    <row r="836" spans="2:65" s="1" customFormat="1">
      <c r="B836" s="21"/>
      <c r="D836" s="106" t="s">
        <v>109</v>
      </c>
      <c r="F836" s="107" t="s">
        <v>1953</v>
      </c>
      <c r="L836" s="21"/>
      <c r="M836" s="108"/>
      <c r="T836" s="42"/>
      <c r="AT836" s="10" t="s">
        <v>109</v>
      </c>
      <c r="AU836" s="10" t="s">
        <v>80</v>
      </c>
    </row>
    <row r="837" spans="2:65" s="1" customFormat="1" ht="16.5" customHeight="1">
      <c r="B837" s="21"/>
      <c r="C837" s="93" t="s">
        <v>1955</v>
      </c>
      <c r="D837" s="93" t="s">
        <v>103</v>
      </c>
      <c r="E837" s="94" t="s">
        <v>1956</v>
      </c>
      <c r="F837" s="95" t="s">
        <v>1957</v>
      </c>
      <c r="G837" s="96" t="s">
        <v>269</v>
      </c>
      <c r="H837" s="97">
        <v>15</v>
      </c>
      <c r="I837" s="98">
        <v>492</v>
      </c>
      <c r="J837" s="98">
        <f>ROUND(I837*H837,2)</f>
        <v>7380</v>
      </c>
      <c r="K837" s="99"/>
      <c r="L837" s="21"/>
      <c r="M837" s="100" t="s">
        <v>1</v>
      </c>
      <c r="N837" s="101" t="s">
        <v>35</v>
      </c>
      <c r="O837" s="102">
        <v>0</v>
      </c>
      <c r="P837" s="102">
        <f>O837*H837</f>
        <v>0</v>
      </c>
      <c r="Q837" s="102">
        <v>0</v>
      </c>
      <c r="R837" s="102">
        <f>Q837*H837</f>
        <v>0</v>
      </c>
      <c r="S837" s="102">
        <v>0</v>
      </c>
      <c r="T837" s="103">
        <f>S837*H837</f>
        <v>0</v>
      </c>
      <c r="AR837" s="104" t="s">
        <v>107</v>
      </c>
      <c r="AT837" s="104" t="s">
        <v>103</v>
      </c>
      <c r="AU837" s="104" t="s">
        <v>80</v>
      </c>
      <c r="AY837" s="10" t="s">
        <v>100</v>
      </c>
      <c r="BE837" s="105">
        <f>IF(N837="základní",J837,0)</f>
        <v>7380</v>
      </c>
      <c r="BF837" s="105">
        <f>IF(N837="snížená",J837,0)</f>
        <v>0</v>
      </c>
      <c r="BG837" s="105">
        <f>IF(N837="zákl. přenesená",J837,0)</f>
        <v>0</v>
      </c>
      <c r="BH837" s="105">
        <f>IF(N837="sníž. přenesená",J837,0)</f>
        <v>0</v>
      </c>
      <c r="BI837" s="105">
        <f>IF(N837="nulová",J837,0)</f>
        <v>0</v>
      </c>
      <c r="BJ837" s="10" t="s">
        <v>78</v>
      </c>
      <c r="BK837" s="105">
        <f>ROUND(I837*H837,2)</f>
        <v>7380</v>
      </c>
      <c r="BL837" s="10" t="s">
        <v>107</v>
      </c>
      <c r="BM837" s="104" t="s">
        <v>1958</v>
      </c>
    </row>
    <row r="838" spans="2:65" s="1" customFormat="1">
      <c r="B838" s="21"/>
      <c r="D838" s="106" t="s">
        <v>109</v>
      </c>
      <c r="F838" s="107" t="s">
        <v>1957</v>
      </c>
      <c r="L838" s="21"/>
      <c r="M838" s="108"/>
      <c r="T838" s="42"/>
      <c r="AT838" s="10" t="s">
        <v>109</v>
      </c>
      <c r="AU838" s="10" t="s">
        <v>80</v>
      </c>
    </row>
    <row r="839" spans="2:65" s="1" customFormat="1" ht="16.5" customHeight="1">
      <c r="B839" s="21"/>
      <c r="C839" s="93" t="s">
        <v>1959</v>
      </c>
      <c r="D839" s="93" t="s">
        <v>103</v>
      </c>
      <c r="E839" s="94" t="s">
        <v>1960</v>
      </c>
      <c r="F839" s="95" t="s">
        <v>1961</v>
      </c>
      <c r="G839" s="96" t="s">
        <v>269</v>
      </c>
      <c r="H839" s="97">
        <v>15</v>
      </c>
      <c r="I839" s="98">
        <v>230</v>
      </c>
      <c r="J839" s="98">
        <f>ROUND(I839*H839,2)</f>
        <v>3450</v>
      </c>
      <c r="K839" s="99"/>
      <c r="L839" s="21"/>
      <c r="M839" s="100" t="s">
        <v>1</v>
      </c>
      <c r="N839" s="101" t="s">
        <v>35</v>
      </c>
      <c r="O839" s="102">
        <v>0</v>
      </c>
      <c r="P839" s="102">
        <f>O839*H839</f>
        <v>0</v>
      </c>
      <c r="Q839" s="102">
        <v>0</v>
      </c>
      <c r="R839" s="102">
        <f>Q839*H839</f>
        <v>0</v>
      </c>
      <c r="S839" s="102">
        <v>0</v>
      </c>
      <c r="T839" s="103">
        <f>S839*H839</f>
        <v>0</v>
      </c>
      <c r="AR839" s="104" t="s">
        <v>107</v>
      </c>
      <c r="AT839" s="104" t="s">
        <v>103</v>
      </c>
      <c r="AU839" s="104" t="s">
        <v>80</v>
      </c>
      <c r="AY839" s="10" t="s">
        <v>100</v>
      </c>
      <c r="BE839" s="105">
        <f>IF(N839="základní",J839,0)</f>
        <v>3450</v>
      </c>
      <c r="BF839" s="105">
        <f>IF(N839="snížená",J839,0)</f>
        <v>0</v>
      </c>
      <c r="BG839" s="105">
        <f>IF(N839="zákl. přenesená",J839,0)</f>
        <v>0</v>
      </c>
      <c r="BH839" s="105">
        <f>IF(N839="sníž. přenesená",J839,0)</f>
        <v>0</v>
      </c>
      <c r="BI839" s="105">
        <f>IF(N839="nulová",J839,0)</f>
        <v>0</v>
      </c>
      <c r="BJ839" s="10" t="s">
        <v>78</v>
      </c>
      <c r="BK839" s="105">
        <f>ROUND(I839*H839,2)</f>
        <v>3450</v>
      </c>
      <c r="BL839" s="10" t="s">
        <v>107</v>
      </c>
      <c r="BM839" s="104" t="s">
        <v>1962</v>
      </c>
    </row>
    <row r="840" spans="2:65" s="1" customFormat="1">
      <c r="B840" s="21"/>
      <c r="D840" s="106" t="s">
        <v>109</v>
      </c>
      <c r="F840" s="107" t="s">
        <v>1961</v>
      </c>
      <c r="L840" s="21"/>
      <c r="M840" s="108"/>
      <c r="T840" s="42"/>
      <c r="AT840" s="10" t="s">
        <v>109</v>
      </c>
      <c r="AU840" s="10" t="s">
        <v>80</v>
      </c>
    </row>
    <row r="841" spans="2:65" s="1" customFormat="1" ht="21.75" customHeight="1">
      <c r="B841" s="21"/>
      <c r="C841" s="93" t="s">
        <v>1963</v>
      </c>
      <c r="D841" s="93" t="s">
        <v>103</v>
      </c>
      <c r="E841" s="94" t="s">
        <v>1964</v>
      </c>
      <c r="F841" s="95" t="s">
        <v>1965</v>
      </c>
      <c r="G841" s="96" t="s">
        <v>269</v>
      </c>
      <c r="H841" s="97">
        <v>15</v>
      </c>
      <c r="I841" s="98">
        <v>107</v>
      </c>
      <c r="J841" s="98">
        <f>ROUND(I841*H841,2)</f>
        <v>1605</v>
      </c>
      <c r="K841" s="99"/>
      <c r="L841" s="21"/>
      <c r="M841" s="100" t="s">
        <v>1</v>
      </c>
      <c r="N841" s="101" t="s">
        <v>35</v>
      </c>
      <c r="O841" s="102">
        <v>0</v>
      </c>
      <c r="P841" s="102">
        <f>O841*H841</f>
        <v>0</v>
      </c>
      <c r="Q841" s="102">
        <v>0</v>
      </c>
      <c r="R841" s="102">
        <f>Q841*H841</f>
        <v>0</v>
      </c>
      <c r="S841" s="102">
        <v>0</v>
      </c>
      <c r="T841" s="103">
        <f>S841*H841</f>
        <v>0</v>
      </c>
      <c r="AR841" s="104" t="s">
        <v>107</v>
      </c>
      <c r="AT841" s="104" t="s">
        <v>103</v>
      </c>
      <c r="AU841" s="104" t="s">
        <v>80</v>
      </c>
      <c r="AY841" s="10" t="s">
        <v>100</v>
      </c>
      <c r="BE841" s="105">
        <f>IF(N841="základní",J841,0)</f>
        <v>1605</v>
      </c>
      <c r="BF841" s="105">
        <f>IF(N841="snížená",J841,0)</f>
        <v>0</v>
      </c>
      <c r="BG841" s="105">
        <f>IF(N841="zákl. přenesená",J841,0)</f>
        <v>0</v>
      </c>
      <c r="BH841" s="105">
        <f>IF(N841="sníž. přenesená",J841,0)</f>
        <v>0</v>
      </c>
      <c r="BI841" s="105">
        <f>IF(N841="nulová",J841,0)</f>
        <v>0</v>
      </c>
      <c r="BJ841" s="10" t="s">
        <v>78</v>
      </c>
      <c r="BK841" s="105">
        <f>ROUND(I841*H841,2)</f>
        <v>1605</v>
      </c>
      <c r="BL841" s="10" t="s">
        <v>107</v>
      </c>
      <c r="BM841" s="104" t="s">
        <v>1966</v>
      </c>
    </row>
    <row r="842" spans="2:65" s="1" customFormat="1">
      <c r="B842" s="21"/>
      <c r="D842" s="106" t="s">
        <v>109</v>
      </c>
      <c r="F842" s="107" t="s">
        <v>1965</v>
      </c>
      <c r="L842" s="21"/>
      <c r="M842" s="108"/>
      <c r="T842" s="42"/>
      <c r="AT842" s="10" t="s">
        <v>109</v>
      </c>
      <c r="AU842" s="10" t="s">
        <v>80</v>
      </c>
    </row>
    <row r="843" spans="2:65" s="1" customFormat="1" ht="21.75" customHeight="1">
      <c r="B843" s="21"/>
      <c r="C843" s="93" t="s">
        <v>1967</v>
      </c>
      <c r="D843" s="93" t="s">
        <v>103</v>
      </c>
      <c r="E843" s="94" t="s">
        <v>1968</v>
      </c>
      <c r="F843" s="95" t="s">
        <v>1969</v>
      </c>
      <c r="G843" s="96" t="s">
        <v>269</v>
      </c>
      <c r="H843" s="97">
        <v>15</v>
      </c>
      <c r="I843" s="98">
        <v>143</v>
      </c>
      <c r="J843" s="98">
        <f>ROUND(I843*H843,2)</f>
        <v>2145</v>
      </c>
      <c r="K843" s="99"/>
      <c r="L843" s="21"/>
      <c r="M843" s="100" t="s">
        <v>1</v>
      </c>
      <c r="N843" s="101" t="s">
        <v>35</v>
      </c>
      <c r="O843" s="102">
        <v>0</v>
      </c>
      <c r="P843" s="102">
        <f>O843*H843</f>
        <v>0</v>
      </c>
      <c r="Q843" s="102">
        <v>0</v>
      </c>
      <c r="R843" s="102">
        <f>Q843*H843</f>
        <v>0</v>
      </c>
      <c r="S843" s="102">
        <v>0</v>
      </c>
      <c r="T843" s="103">
        <f>S843*H843</f>
        <v>0</v>
      </c>
      <c r="AR843" s="104" t="s">
        <v>107</v>
      </c>
      <c r="AT843" s="104" t="s">
        <v>103</v>
      </c>
      <c r="AU843" s="104" t="s">
        <v>80</v>
      </c>
      <c r="AY843" s="10" t="s">
        <v>100</v>
      </c>
      <c r="BE843" s="105">
        <f>IF(N843="základní",J843,0)</f>
        <v>2145</v>
      </c>
      <c r="BF843" s="105">
        <f>IF(N843="snížená",J843,0)</f>
        <v>0</v>
      </c>
      <c r="BG843" s="105">
        <f>IF(N843="zákl. přenesená",J843,0)</f>
        <v>0</v>
      </c>
      <c r="BH843" s="105">
        <f>IF(N843="sníž. přenesená",J843,0)</f>
        <v>0</v>
      </c>
      <c r="BI843" s="105">
        <f>IF(N843="nulová",J843,0)</f>
        <v>0</v>
      </c>
      <c r="BJ843" s="10" t="s">
        <v>78</v>
      </c>
      <c r="BK843" s="105">
        <f>ROUND(I843*H843,2)</f>
        <v>2145</v>
      </c>
      <c r="BL843" s="10" t="s">
        <v>107</v>
      </c>
      <c r="BM843" s="104" t="s">
        <v>1970</v>
      </c>
    </row>
    <row r="844" spans="2:65" s="1" customFormat="1">
      <c r="B844" s="21"/>
      <c r="D844" s="106" t="s">
        <v>109</v>
      </c>
      <c r="F844" s="107" t="s">
        <v>1969</v>
      </c>
      <c r="L844" s="21"/>
      <c r="M844" s="108"/>
      <c r="T844" s="42"/>
      <c r="AT844" s="10" t="s">
        <v>109</v>
      </c>
      <c r="AU844" s="10" t="s">
        <v>80</v>
      </c>
    </row>
    <row r="845" spans="2:65" s="1" customFormat="1" ht="24.2" customHeight="1">
      <c r="B845" s="21"/>
      <c r="C845" s="93" t="s">
        <v>1971</v>
      </c>
      <c r="D845" s="93" t="s">
        <v>103</v>
      </c>
      <c r="E845" s="94" t="s">
        <v>1972</v>
      </c>
      <c r="F845" s="95" t="s">
        <v>1973</v>
      </c>
      <c r="G845" s="96" t="s">
        <v>269</v>
      </c>
      <c r="H845" s="97">
        <v>15</v>
      </c>
      <c r="I845" s="98">
        <v>143</v>
      </c>
      <c r="J845" s="98">
        <f>ROUND(I845*H845,2)</f>
        <v>2145</v>
      </c>
      <c r="K845" s="99"/>
      <c r="L845" s="21"/>
      <c r="M845" s="100" t="s">
        <v>1</v>
      </c>
      <c r="N845" s="101" t="s">
        <v>35</v>
      </c>
      <c r="O845" s="102">
        <v>0</v>
      </c>
      <c r="P845" s="102">
        <f>O845*H845</f>
        <v>0</v>
      </c>
      <c r="Q845" s="102">
        <v>0</v>
      </c>
      <c r="R845" s="102">
        <f>Q845*H845</f>
        <v>0</v>
      </c>
      <c r="S845" s="102">
        <v>0</v>
      </c>
      <c r="T845" s="103">
        <f>S845*H845</f>
        <v>0</v>
      </c>
      <c r="AR845" s="104" t="s">
        <v>107</v>
      </c>
      <c r="AT845" s="104" t="s">
        <v>103</v>
      </c>
      <c r="AU845" s="104" t="s">
        <v>80</v>
      </c>
      <c r="AY845" s="10" t="s">
        <v>100</v>
      </c>
      <c r="BE845" s="105">
        <f>IF(N845="základní",J845,0)</f>
        <v>2145</v>
      </c>
      <c r="BF845" s="105">
        <f>IF(N845="snížená",J845,0)</f>
        <v>0</v>
      </c>
      <c r="BG845" s="105">
        <f>IF(N845="zákl. přenesená",J845,0)</f>
        <v>0</v>
      </c>
      <c r="BH845" s="105">
        <f>IF(N845="sníž. přenesená",J845,0)</f>
        <v>0</v>
      </c>
      <c r="BI845" s="105">
        <f>IF(N845="nulová",J845,0)</f>
        <v>0</v>
      </c>
      <c r="BJ845" s="10" t="s">
        <v>78</v>
      </c>
      <c r="BK845" s="105">
        <f>ROUND(I845*H845,2)</f>
        <v>2145</v>
      </c>
      <c r="BL845" s="10" t="s">
        <v>107</v>
      </c>
      <c r="BM845" s="104" t="s">
        <v>1974</v>
      </c>
    </row>
    <row r="846" spans="2:65" s="1" customFormat="1" ht="19.5">
      <c r="B846" s="21"/>
      <c r="D846" s="106" t="s">
        <v>109</v>
      </c>
      <c r="F846" s="107" t="s">
        <v>1973</v>
      </c>
      <c r="L846" s="21"/>
      <c r="M846" s="108"/>
      <c r="T846" s="42"/>
      <c r="AT846" s="10" t="s">
        <v>109</v>
      </c>
      <c r="AU846" s="10" t="s">
        <v>80</v>
      </c>
    </row>
    <row r="847" spans="2:65" s="1" customFormat="1" ht="16.5" customHeight="1">
      <c r="B847" s="21"/>
      <c r="C847" s="93" t="s">
        <v>1975</v>
      </c>
      <c r="D847" s="93" t="s">
        <v>103</v>
      </c>
      <c r="E847" s="94" t="s">
        <v>1976</v>
      </c>
      <c r="F847" s="95" t="s">
        <v>1977</v>
      </c>
      <c r="G847" s="96" t="s">
        <v>269</v>
      </c>
      <c r="H847" s="97">
        <v>300</v>
      </c>
      <c r="I847" s="98">
        <v>118</v>
      </c>
      <c r="J847" s="98">
        <f>ROUND(I847*H847,2)</f>
        <v>35400</v>
      </c>
      <c r="K847" s="99"/>
      <c r="L847" s="21"/>
      <c r="M847" s="100" t="s">
        <v>1</v>
      </c>
      <c r="N847" s="101" t="s">
        <v>35</v>
      </c>
      <c r="O847" s="102">
        <v>0</v>
      </c>
      <c r="P847" s="102">
        <f>O847*H847</f>
        <v>0</v>
      </c>
      <c r="Q847" s="102">
        <v>0</v>
      </c>
      <c r="R847" s="102">
        <f>Q847*H847</f>
        <v>0</v>
      </c>
      <c r="S847" s="102">
        <v>0</v>
      </c>
      <c r="T847" s="103">
        <f>S847*H847</f>
        <v>0</v>
      </c>
      <c r="AR847" s="104" t="s">
        <v>107</v>
      </c>
      <c r="AT847" s="104" t="s">
        <v>103</v>
      </c>
      <c r="AU847" s="104" t="s">
        <v>80</v>
      </c>
      <c r="AY847" s="10" t="s">
        <v>100</v>
      </c>
      <c r="BE847" s="105">
        <f>IF(N847="základní",J847,0)</f>
        <v>35400</v>
      </c>
      <c r="BF847" s="105">
        <f>IF(N847="snížená",J847,0)</f>
        <v>0</v>
      </c>
      <c r="BG847" s="105">
        <f>IF(N847="zákl. přenesená",J847,0)</f>
        <v>0</v>
      </c>
      <c r="BH847" s="105">
        <f>IF(N847="sníž. přenesená",J847,0)</f>
        <v>0</v>
      </c>
      <c r="BI847" s="105">
        <f>IF(N847="nulová",J847,0)</f>
        <v>0</v>
      </c>
      <c r="BJ847" s="10" t="s">
        <v>78</v>
      </c>
      <c r="BK847" s="105">
        <f>ROUND(I847*H847,2)</f>
        <v>35400</v>
      </c>
      <c r="BL847" s="10" t="s">
        <v>107</v>
      </c>
      <c r="BM847" s="104" t="s">
        <v>1978</v>
      </c>
    </row>
    <row r="848" spans="2:65" s="1" customFormat="1">
      <c r="B848" s="21"/>
      <c r="D848" s="106" t="s">
        <v>109</v>
      </c>
      <c r="F848" s="107" t="s">
        <v>1977</v>
      </c>
      <c r="L848" s="21"/>
      <c r="M848" s="108"/>
      <c r="T848" s="42"/>
      <c r="AT848" s="10" t="s">
        <v>109</v>
      </c>
      <c r="AU848" s="10" t="s">
        <v>80</v>
      </c>
    </row>
    <row r="849" spans="2:65" s="1" customFormat="1" ht="21.75" customHeight="1">
      <c r="B849" s="21"/>
      <c r="C849" s="93" t="s">
        <v>1979</v>
      </c>
      <c r="D849" s="93" t="s">
        <v>103</v>
      </c>
      <c r="E849" s="94" t="s">
        <v>1980</v>
      </c>
      <c r="F849" s="95" t="s">
        <v>1981</v>
      </c>
      <c r="G849" s="96" t="s">
        <v>269</v>
      </c>
      <c r="H849" s="97">
        <v>20</v>
      </c>
      <c r="I849" s="98">
        <v>3040</v>
      </c>
      <c r="J849" s="98">
        <f>ROUND(I849*H849,2)</f>
        <v>60800</v>
      </c>
      <c r="K849" s="99"/>
      <c r="L849" s="21"/>
      <c r="M849" s="100" t="s">
        <v>1</v>
      </c>
      <c r="N849" s="101" t="s">
        <v>35</v>
      </c>
      <c r="O849" s="102">
        <v>0</v>
      </c>
      <c r="P849" s="102">
        <f>O849*H849</f>
        <v>0</v>
      </c>
      <c r="Q849" s="102">
        <v>0</v>
      </c>
      <c r="R849" s="102">
        <f>Q849*H849</f>
        <v>0</v>
      </c>
      <c r="S849" s="102">
        <v>0</v>
      </c>
      <c r="T849" s="103">
        <f>S849*H849</f>
        <v>0</v>
      </c>
      <c r="AR849" s="104" t="s">
        <v>107</v>
      </c>
      <c r="AT849" s="104" t="s">
        <v>103</v>
      </c>
      <c r="AU849" s="104" t="s">
        <v>80</v>
      </c>
      <c r="AY849" s="10" t="s">
        <v>100</v>
      </c>
      <c r="BE849" s="105">
        <f>IF(N849="základní",J849,0)</f>
        <v>60800</v>
      </c>
      <c r="BF849" s="105">
        <f>IF(N849="snížená",J849,0)</f>
        <v>0</v>
      </c>
      <c r="BG849" s="105">
        <f>IF(N849="zákl. přenesená",J849,0)</f>
        <v>0</v>
      </c>
      <c r="BH849" s="105">
        <f>IF(N849="sníž. přenesená",J849,0)</f>
        <v>0</v>
      </c>
      <c r="BI849" s="105">
        <f>IF(N849="nulová",J849,0)</f>
        <v>0</v>
      </c>
      <c r="BJ849" s="10" t="s">
        <v>78</v>
      </c>
      <c r="BK849" s="105">
        <f>ROUND(I849*H849,2)</f>
        <v>60800</v>
      </c>
      <c r="BL849" s="10" t="s">
        <v>107</v>
      </c>
      <c r="BM849" s="104" t="s">
        <v>1982</v>
      </c>
    </row>
    <row r="850" spans="2:65" s="1" customFormat="1">
      <c r="B850" s="21"/>
      <c r="D850" s="106" t="s">
        <v>109</v>
      </c>
      <c r="F850" s="107" t="s">
        <v>1981</v>
      </c>
      <c r="L850" s="21"/>
      <c r="M850" s="108"/>
      <c r="T850" s="42"/>
      <c r="AT850" s="10" t="s">
        <v>109</v>
      </c>
      <c r="AU850" s="10" t="s">
        <v>80</v>
      </c>
    </row>
    <row r="851" spans="2:65" s="1" customFormat="1" ht="16.5" customHeight="1">
      <c r="B851" s="21"/>
      <c r="C851" s="93" t="s">
        <v>1983</v>
      </c>
      <c r="D851" s="93" t="s">
        <v>103</v>
      </c>
      <c r="E851" s="94" t="s">
        <v>1984</v>
      </c>
      <c r="F851" s="95" t="s">
        <v>1985</v>
      </c>
      <c r="G851" s="96" t="s">
        <v>269</v>
      </c>
      <c r="H851" s="97">
        <v>50</v>
      </c>
      <c r="I851" s="98">
        <v>255</v>
      </c>
      <c r="J851" s="98">
        <f>ROUND(I851*H851,2)</f>
        <v>12750</v>
      </c>
      <c r="K851" s="99"/>
      <c r="L851" s="21"/>
      <c r="M851" s="100" t="s">
        <v>1</v>
      </c>
      <c r="N851" s="101" t="s">
        <v>35</v>
      </c>
      <c r="O851" s="102">
        <v>0</v>
      </c>
      <c r="P851" s="102">
        <f>O851*H851</f>
        <v>0</v>
      </c>
      <c r="Q851" s="102">
        <v>0</v>
      </c>
      <c r="R851" s="102">
        <f>Q851*H851</f>
        <v>0</v>
      </c>
      <c r="S851" s="102">
        <v>0</v>
      </c>
      <c r="T851" s="103">
        <f>S851*H851</f>
        <v>0</v>
      </c>
      <c r="AR851" s="104" t="s">
        <v>107</v>
      </c>
      <c r="AT851" s="104" t="s">
        <v>103</v>
      </c>
      <c r="AU851" s="104" t="s">
        <v>80</v>
      </c>
      <c r="AY851" s="10" t="s">
        <v>100</v>
      </c>
      <c r="BE851" s="105">
        <f>IF(N851="základní",J851,0)</f>
        <v>12750</v>
      </c>
      <c r="BF851" s="105">
        <f>IF(N851="snížená",J851,0)</f>
        <v>0</v>
      </c>
      <c r="BG851" s="105">
        <f>IF(N851="zákl. přenesená",J851,0)</f>
        <v>0</v>
      </c>
      <c r="BH851" s="105">
        <f>IF(N851="sníž. přenesená",J851,0)</f>
        <v>0</v>
      </c>
      <c r="BI851" s="105">
        <f>IF(N851="nulová",J851,0)</f>
        <v>0</v>
      </c>
      <c r="BJ851" s="10" t="s">
        <v>78</v>
      </c>
      <c r="BK851" s="105">
        <f>ROUND(I851*H851,2)</f>
        <v>12750</v>
      </c>
      <c r="BL851" s="10" t="s">
        <v>107</v>
      </c>
      <c r="BM851" s="104" t="s">
        <v>1986</v>
      </c>
    </row>
    <row r="852" spans="2:65" s="1" customFormat="1">
      <c r="B852" s="21"/>
      <c r="D852" s="106" t="s">
        <v>109</v>
      </c>
      <c r="F852" s="107" t="s">
        <v>1985</v>
      </c>
      <c r="L852" s="21"/>
      <c r="M852" s="108"/>
      <c r="T852" s="42"/>
      <c r="AT852" s="10" t="s">
        <v>109</v>
      </c>
      <c r="AU852" s="10" t="s">
        <v>80</v>
      </c>
    </row>
    <row r="853" spans="2:65" s="1" customFormat="1" ht="16.5" customHeight="1">
      <c r="B853" s="21"/>
      <c r="C853" s="93" t="s">
        <v>1987</v>
      </c>
      <c r="D853" s="93" t="s">
        <v>103</v>
      </c>
      <c r="E853" s="94" t="s">
        <v>1988</v>
      </c>
      <c r="F853" s="95" t="s">
        <v>1989</v>
      </c>
      <c r="G853" s="96" t="s">
        <v>269</v>
      </c>
      <c r="H853" s="97">
        <v>30</v>
      </c>
      <c r="I853" s="98">
        <v>371</v>
      </c>
      <c r="J853" s="98">
        <f>ROUND(I853*H853,2)</f>
        <v>11130</v>
      </c>
      <c r="K853" s="99"/>
      <c r="L853" s="21"/>
      <c r="M853" s="100" t="s">
        <v>1</v>
      </c>
      <c r="N853" s="101" t="s">
        <v>35</v>
      </c>
      <c r="O853" s="102">
        <v>0</v>
      </c>
      <c r="P853" s="102">
        <f>O853*H853</f>
        <v>0</v>
      </c>
      <c r="Q853" s="102">
        <v>0</v>
      </c>
      <c r="R853" s="102">
        <f>Q853*H853</f>
        <v>0</v>
      </c>
      <c r="S853" s="102">
        <v>0</v>
      </c>
      <c r="T853" s="103">
        <f>S853*H853</f>
        <v>0</v>
      </c>
      <c r="AR853" s="104" t="s">
        <v>107</v>
      </c>
      <c r="AT853" s="104" t="s">
        <v>103</v>
      </c>
      <c r="AU853" s="104" t="s">
        <v>80</v>
      </c>
      <c r="AY853" s="10" t="s">
        <v>100</v>
      </c>
      <c r="BE853" s="105">
        <f>IF(N853="základní",J853,0)</f>
        <v>11130</v>
      </c>
      <c r="BF853" s="105">
        <f>IF(N853="snížená",J853,0)</f>
        <v>0</v>
      </c>
      <c r="BG853" s="105">
        <f>IF(N853="zákl. přenesená",J853,0)</f>
        <v>0</v>
      </c>
      <c r="BH853" s="105">
        <f>IF(N853="sníž. přenesená",J853,0)</f>
        <v>0</v>
      </c>
      <c r="BI853" s="105">
        <f>IF(N853="nulová",J853,0)</f>
        <v>0</v>
      </c>
      <c r="BJ853" s="10" t="s">
        <v>78</v>
      </c>
      <c r="BK853" s="105">
        <f>ROUND(I853*H853,2)</f>
        <v>11130</v>
      </c>
      <c r="BL853" s="10" t="s">
        <v>107</v>
      </c>
      <c r="BM853" s="104" t="s">
        <v>1990</v>
      </c>
    </row>
    <row r="854" spans="2:65" s="1" customFormat="1">
      <c r="B854" s="21"/>
      <c r="D854" s="106" t="s">
        <v>109</v>
      </c>
      <c r="F854" s="107" t="s">
        <v>1989</v>
      </c>
      <c r="L854" s="21"/>
      <c r="M854" s="108"/>
      <c r="T854" s="42"/>
      <c r="AT854" s="10" t="s">
        <v>109</v>
      </c>
      <c r="AU854" s="10" t="s">
        <v>80</v>
      </c>
    </row>
    <row r="855" spans="2:65" s="1" customFormat="1" ht="16.5" customHeight="1">
      <c r="B855" s="21"/>
      <c r="C855" s="93" t="s">
        <v>1991</v>
      </c>
      <c r="D855" s="93" t="s">
        <v>103</v>
      </c>
      <c r="E855" s="94" t="s">
        <v>1992</v>
      </c>
      <c r="F855" s="95" t="s">
        <v>1993</v>
      </c>
      <c r="G855" s="96" t="s">
        <v>269</v>
      </c>
      <c r="H855" s="97">
        <v>30</v>
      </c>
      <c r="I855" s="98">
        <v>94.8</v>
      </c>
      <c r="J855" s="98">
        <f>ROUND(I855*H855,2)</f>
        <v>2844</v>
      </c>
      <c r="K855" s="99"/>
      <c r="L855" s="21"/>
      <c r="M855" s="100" t="s">
        <v>1</v>
      </c>
      <c r="N855" s="101" t="s">
        <v>35</v>
      </c>
      <c r="O855" s="102">
        <v>0</v>
      </c>
      <c r="P855" s="102">
        <f>O855*H855</f>
        <v>0</v>
      </c>
      <c r="Q855" s="102">
        <v>0</v>
      </c>
      <c r="R855" s="102">
        <f>Q855*H855</f>
        <v>0</v>
      </c>
      <c r="S855" s="102">
        <v>0</v>
      </c>
      <c r="T855" s="103">
        <f>S855*H855</f>
        <v>0</v>
      </c>
      <c r="AR855" s="104" t="s">
        <v>107</v>
      </c>
      <c r="AT855" s="104" t="s">
        <v>103</v>
      </c>
      <c r="AU855" s="104" t="s">
        <v>80</v>
      </c>
      <c r="AY855" s="10" t="s">
        <v>100</v>
      </c>
      <c r="BE855" s="105">
        <f>IF(N855="základní",J855,0)</f>
        <v>2844</v>
      </c>
      <c r="BF855" s="105">
        <f>IF(N855="snížená",J855,0)</f>
        <v>0</v>
      </c>
      <c r="BG855" s="105">
        <f>IF(N855="zákl. přenesená",J855,0)</f>
        <v>0</v>
      </c>
      <c r="BH855" s="105">
        <f>IF(N855="sníž. přenesená",J855,0)</f>
        <v>0</v>
      </c>
      <c r="BI855" s="105">
        <f>IF(N855="nulová",J855,0)</f>
        <v>0</v>
      </c>
      <c r="BJ855" s="10" t="s">
        <v>78</v>
      </c>
      <c r="BK855" s="105">
        <f>ROUND(I855*H855,2)</f>
        <v>2844</v>
      </c>
      <c r="BL855" s="10" t="s">
        <v>107</v>
      </c>
      <c r="BM855" s="104" t="s">
        <v>1994</v>
      </c>
    </row>
    <row r="856" spans="2:65" s="1" customFormat="1">
      <c r="B856" s="21"/>
      <c r="D856" s="106" t="s">
        <v>109</v>
      </c>
      <c r="F856" s="107" t="s">
        <v>1993</v>
      </c>
      <c r="L856" s="21"/>
      <c r="M856" s="108"/>
      <c r="T856" s="42"/>
      <c r="AT856" s="10" t="s">
        <v>109</v>
      </c>
      <c r="AU856" s="10" t="s">
        <v>80</v>
      </c>
    </row>
    <row r="857" spans="2:65" s="1" customFormat="1" ht="16.5" customHeight="1">
      <c r="B857" s="21"/>
      <c r="C857" s="93" t="s">
        <v>1995</v>
      </c>
      <c r="D857" s="93" t="s">
        <v>103</v>
      </c>
      <c r="E857" s="94" t="s">
        <v>1996</v>
      </c>
      <c r="F857" s="95" t="s">
        <v>1997</v>
      </c>
      <c r="G857" s="96" t="s">
        <v>269</v>
      </c>
      <c r="H857" s="97">
        <v>30</v>
      </c>
      <c r="I857" s="98">
        <v>102</v>
      </c>
      <c r="J857" s="98">
        <f>ROUND(I857*H857,2)</f>
        <v>3060</v>
      </c>
      <c r="K857" s="99"/>
      <c r="L857" s="21"/>
      <c r="M857" s="100" t="s">
        <v>1</v>
      </c>
      <c r="N857" s="101" t="s">
        <v>35</v>
      </c>
      <c r="O857" s="102">
        <v>0</v>
      </c>
      <c r="P857" s="102">
        <f>O857*H857</f>
        <v>0</v>
      </c>
      <c r="Q857" s="102">
        <v>0</v>
      </c>
      <c r="R857" s="102">
        <f>Q857*H857</f>
        <v>0</v>
      </c>
      <c r="S857" s="102">
        <v>0</v>
      </c>
      <c r="T857" s="103">
        <f>S857*H857</f>
        <v>0</v>
      </c>
      <c r="AR857" s="104" t="s">
        <v>107</v>
      </c>
      <c r="AT857" s="104" t="s">
        <v>103</v>
      </c>
      <c r="AU857" s="104" t="s">
        <v>80</v>
      </c>
      <c r="AY857" s="10" t="s">
        <v>100</v>
      </c>
      <c r="BE857" s="105">
        <f>IF(N857="základní",J857,0)</f>
        <v>3060</v>
      </c>
      <c r="BF857" s="105">
        <f>IF(N857="snížená",J857,0)</f>
        <v>0</v>
      </c>
      <c r="BG857" s="105">
        <f>IF(N857="zákl. přenesená",J857,0)</f>
        <v>0</v>
      </c>
      <c r="BH857" s="105">
        <f>IF(N857="sníž. přenesená",J857,0)</f>
        <v>0</v>
      </c>
      <c r="BI857" s="105">
        <f>IF(N857="nulová",J857,0)</f>
        <v>0</v>
      </c>
      <c r="BJ857" s="10" t="s">
        <v>78</v>
      </c>
      <c r="BK857" s="105">
        <f>ROUND(I857*H857,2)</f>
        <v>3060</v>
      </c>
      <c r="BL857" s="10" t="s">
        <v>107</v>
      </c>
      <c r="BM857" s="104" t="s">
        <v>1998</v>
      </c>
    </row>
    <row r="858" spans="2:65" s="1" customFormat="1">
      <c r="B858" s="21"/>
      <c r="D858" s="106" t="s">
        <v>109</v>
      </c>
      <c r="F858" s="107" t="s">
        <v>1997</v>
      </c>
      <c r="L858" s="21"/>
      <c r="M858" s="108"/>
      <c r="T858" s="42"/>
      <c r="AT858" s="10" t="s">
        <v>109</v>
      </c>
      <c r="AU858" s="10" t="s">
        <v>80</v>
      </c>
    </row>
    <row r="859" spans="2:65" s="1" customFormat="1" ht="24.2" customHeight="1">
      <c r="B859" s="21"/>
      <c r="C859" s="93" t="s">
        <v>1999</v>
      </c>
      <c r="D859" s="93" t="s">
        <v>103</v>
      </c>
      <c r="E859" s="94" t="s">
        <v>2000</v>
      </c>
      <c r="F859" s="95" t="s">
        <v>2001</v>
      </c>
      <c r="G859" s="96" t="s">
        <v>269</v>
      </c>
      <c r="H859" s="97">
        <v>15</v>
      </c>
      <c r="I859" s="98">
        <v>2330</v>
      </c>
      <c r="J859" s="98">
        <f>ROUND(I859*H859,2)</f>
        <v>34950</v>
      </c>
      <c r="K859" s="99"/>
      <c r="L859" s="21"/>
      <c r="M859" s="100" t="s">
        <v>1</v>
      </c>
      <c r="N859" s="101" t="s">
        <v>35</v>
      </c>
      <c r="O859" s="102">
        <v>0</v>
      </c>
      <c r="P859" s="102">
        <f>O859*H859</f>
        <v>0</v>
      </c>
      <c r="Q859" s="102">
        <v>0</v>
      </c>
      <c r="R859" s="102">
        <f>Q859*H859</f>
        <v>0</v>
      </c>
      <c r="S859" s="102">
        <v>0</v>
      </c>
      <c r="T859" s="103">
        <f>S859*H859</f>
        <v>0</v>
      </c>
      <c r="AR859" s="104" t="s">
        <v>107</v>
      </c>
      <c r="AT859" s="104" t="s">
        <v>103</v>
      </c>
      <c r="AU859" s="104" t="s">
        <v>80</v>
      </c>
      <c r="AY859" s="10" t="s">
        <v>100</v>
      </c>
      <c r="BE859" s="105">
        <f>IF(N859="základní",J859,0)</f>
        <v>34950</v>
      </c>
      <c r="BF859" s="105">
        <f>IF(N859="snížená",J859,0)</f>
        <v>0</v>
      </c>
      <c r="BG859" s="105">
        <f>IF(N859="zákl. přenesená",J859,0)</f>
        <v>0</v>
      </c>
      <c r="BH859" s="105">
        <f>IF(N859="sníž. přenesená",J859,0)</f>
        <v>0</v>
      </c>
      <c r="BI859" s="105">
        <f>IF(N859="nulová",J859,0)</f>
        <v>0</v>
      </c>
      <c r="BJ859" s="10" t="s">
        <v>78</v>
      </c>
      <c r="BK859" s="105">
        <f>ROUND(I859*H859,2)</f>
        <v>34950</v>
      </c>
      <c r="BL859" s="10" t="s">
        <v>107</v>
      </c>
      <c r="BM859" s="104" t="s">
        <v>2002</v>
      </c>
    </row>
    <row r="860" spans="2:65" s="1" customFormat="1">
      <c r="B860" s="21"/>
      <c r="D860" s="106" t="s">
        <v>109</v>
      </c>
      <c r="F860" s="107" t="s">
        <v>2001</v>
      </c>
      <c r="L860" s="21"/>
      <c r="M860" s="108"/>
      <c r="T860" s="42"/>
      <c r="AT860" s="10" t="s">
        <v>109</v>
      </c>
      <c r="AU860" s="10" t="s">
        <v>80</v>
      </c>
    </row>
    <row r="861" spans="2:65" s="1" customFormat="1" ht="24.2" customHeight="1">
      <c r="B861" s="21"/>
      <c r="C861" s="93" t="s">
        <v>2003</v>
      </c>
      <c r="D861" s="93" t="s">
        <v>103</v>
      </c>
      <c r="E861" s="94" t="s">
        <v>2004</v>
      </c>
      <c r="F861" s="95" t="s">
        <v>2005</v>
      </c>
      <c r="G861" s="96" t="s">
        <v>269</v>
      </c>
      <c r="H861" s="97">
        <v>15</v>
      </c>
      <c r="I861" s="98">
        <v>2480</v>
      </c>
      <c r="J861" s="98">
        <f>ROUND(I861*H861,2)</f>
        <v>37200</v>
      </c>
      <c r="K861" s="99"/>
      <c r="L861" s="21"/>
      <c r="M861" s="100" t="s">
        <v>1</v>
      </c>
      <c r="N861" s="101" t="s">
        <v>35</v>
      </c>
      <c r="O861" s="102">
        <v>0</v>
      </c>
      <c r="P861" s="102">
        <f>O861*H861</f>
        <v>0</v>
      </c>
      <c r="Q861" s="102">
        <v>0</v>
      </c>
      <c r="R861" s="102">
        <f>Q861*H861</f>
        <v>0</v>
      </c>
      <c r="S861" s="102">
        <v>0</v>
      </c>
      <c r="T861" s="103">
        <f>S861*H861</f>
        <v>0</v>
      </c>
      <c r="AR861" s="104" t="s">
        <v>107</v>
      </c>
      <c r="AT861" s="104" t="s">
        <v>103</v>
      </c>
      <c r="AU861" s="104" t="s">
        <v>80</v>
      </c>
      <c r="AY861" s="10" t="s">
        <v>100</v>
      </c>
      <c r="BE861" s="105">
        <f>IF(N861="základní",J861,0)</f>
        <v>37200</v>
      </c>
      <c r="BF861" s="105">
        <f>IF(N861="snížená",J861,0)</f>
        <v>0</v>
      </c>
      <c r="BG861" s="105">
        <f>IF(N861="zákl. přenesená",J861,0)</f>
        <v>0</v>
      </c>
      <c r="BH861" s="105">
        <f>IF(N861="sníž. přenesená",J861,0)</f>
        <v>0</v>
      </c>
      <c r="BI861" s="105">
        <f>IF(N861="nulová",J861,0)</f>
        <v>0</v>
      </c>
      <c r="BJ861" s="10" t="s">
        <v>78</v>
      </c>
      <c r="BK861" s="105">
        <f>ROUND(I861*H861,2)</f>
        <v>37200</v>
      </c>
      <c r="BL861" s="10" t="s">
        <v>107</v>
      </c>
      <c r="BM861" s="104" t="s">
        <v>2006</v>
      </c>
    </row>
    <row r="862" spans="2:65" s="1" customFormat="1">
      <c r="B862" s="21"/>
      <c r="D862" s="106" t="s">
        <v>109</v>
      </c>
      <c r="F862" s="107" t="s">
        <v>2005</v>
      </c>
      <c r="L862" s="21"/>
      <c r="M862" s="108"/>
      <c r="T862" s="42"/>
      <c r="AT862" s="10" t="s">
        <v>109</v>
      </c>
      <c r="AU862" s="10" t="s">
        <v>80</v>
      </c>
    </row>
    <row r="863" spans="2:65" s="1" customFormat="1" ht="24.2" customHeight="1">
      <c r="B863" s="21"/>
      <c r="C863" s="93" t="s">
        <v>2007</v>
      </c>
      <c r="D863" s="93" t="s">
        <v>103</v>
      </c>
      <c r="E863" s="94" t="s">
        <v>2008</v>
      </c>
      <c r="F863" s="95" t="s">
        <v>2009</v>
      </c>
      <c r="G863" s="96" t="s">
        <v>269</v>
      </c>
      <c r="H863" s="97">
        <v>27</v>
      </c>
      <c r="I863" s="98">
        <v>926</v>
      </c>
      <c r="J863" s="98">
        <f>ROUND(I863*H863,2)</f>
        <v>25002</v>
      </c>
      <c r="K863" s="99"/>
      <c r="L863" s="21"/>
      <c r="M863" s="100" t="s">
        <v>1</v>
      </c>
      <c r="N863" s="101" t="s">
        <v>35</v>
      </c>
      <c r="O863" s="102">
        <v>0</v>
      </c>
      <c r="P863" s="102">
        <f>O863*H863</f>
        <v>0</v>
      </c>
      <c r="Q863" s="102">
        <v>0</v>
      </c>
      <c r="R863" s="102">
        <f>Q863*H863</f>
        <v>0</v>
      </c>
      <c r="S863" s="102">
        <v>0</v>
      </c>
      <c r="T863" s="103">
        <f>S863*H863</f>
        <v>0</v>
      </c>
      <c r="AR863" s="104" t="s">
        <v>107</v>
      </c>
      <c r="AT863" s="104" t="s">
        <v>103</v>
      </c>
      <c r="AU863" s="104" t="s">
        <v>80</v>
      </c>
      <c r="AY863" s="10" t="s">
        <v>100</v>
      </c>
      <c r="BE863" s="105">
        <f>IF(N863="základní",J863,0)</f>
        <v>25002</v>
      </c>
      <c r="BF863" s="105">
        <f>IF(N863="snížená",J863,0)</f>
        <v>0</v>
      </c>
      <c r="BG863" s="105">
        <f>IF(N863="zákl. přenesená",J863,0)</f>
        <v>0</v>
      </c>
      <c r="BH863" s="105">
        <f>IF(N863="sníž. přenesená",J863,0)</f>
        <v>0</v>
      </c>
      <c r="BI863" s="105">
        <f>IF(N863="nulová",J863,0)</f>
        <v>0</v>
      </c>
      <c r="BJ863" s="10" t="s">
        <v>78</v>
      </c>
      <c r="BK863" s="105">
        <f>ROUND(I863*H863,2)</f>
        <v>25002</v>
      </c>
      <c r="BL863" s="10" t="s">
        <v>107</v>
      </c>
      <c r="BM863" s="104" t="s">
        <v>2010</v>
      </c>
    </row>
    <row r="864" spans="2:65" s="1" customFormat="1">
      <c r="B864" s="21"/>
      <c r="D864" s="106" t="s">
        <v>109</v>
      </c>
      <c r="F864" s="107" t="s">
        <v>2009</v>
      </c>
      <c r="L864" s="21"/>
      <c r="M864" s="108"/>
      <c r="T864" s="42"/>
      <c r="AT864" s="10" t="s">
        <v>109</v>
      </c>
      <c r="AU864" s="10" t="s">
        <v>80</v>
      </c>
    </row>
    <row r="865" spans="2:65" s="1" customFormat="1" ht="24.2" customHeight="1">
      <c r="B865" s="21"/>
      <c r="C865" s="93" t="s">
        <v>2011</v>
      </c>
      <c r="D865" s="93" t="s">
        <v>103</v>
      </c>
      <c r="E865" s="94" t="s">
        <v>2012</v>
      </c>
      <c r="F865" s="95" t="s">
        <v>2013</v>
      </c>
      <c r="G865" s="96" t="s">
        <v>269</v>
      </c>
      <c r="H865" s="97">
        <v>30</v>
      </c>
      <c r="I865" s="98">
        <v>1020</v>
      </c>
      <c r="J865" s="98">
        <f>ROUND(I865*H865,2)</f>
        <v>30600</v>
      </c>
      <c r="K865" s="99"/>
      <c r="L865" s="21"/>
      <c r="M865" s="100" t="s">
        <v>1</v>
      </c>
      <c r="N865" s="101" t="s">
        <v>35</v>
      </c>
      <c r="O865" s="102">
        <v>0</v>
      </c>
      <c r="P865" s="102">
        <f>O865*H865</f>
        <v>0</v>
      </c>
      <c r="Q865" s="102">
        <v>0</v>
      </c>
      <c r="R865" s="102">
        <f>Q865*H865</f>
        <v>0</v>
      </c>
      <c r="S865" s="102">
        <v>0</v>
      </c>
      <c r="T865" s="103">
        <f>S865*H865</f>
        <v>0</v>
      </c>
      <c r="AR865" s="104" t="s">
        <v>107</v>
      </c>
      <c r="AT865" s="104" t="s">
        <v>103</v>
      </c>
      <c r="AU865" s="104" t="s">
        <v>80</v>
      </c>
      <c r="AY865" s="10" t="s">
        <v>100</v>
      </c>
      <c r="BE865" s="105">
        <f>IF(N865="základní",J865,0)</f>
        <v>30600</v>
      </c>
      <c r="BF865" s="105">
        <f>IF(N865="snížená",J865,0)</f>
        <v>0</v>
      </c>
      <c r="BG865" s="105">
        <f>IF(N865="zákl. přenesená",J865,0)</f>
        <v>0</v>
      </c>
      <c r="BH865" s="105">
        <f>IF(N865="sníž. přenesená",J865,0)</f>
        <v>0</v>
      </c>
      <c r="BI865" s="105">
        <f>IF(N865="nulová",J865,0)</f>
        <v>0</v>
      </c>
      <c r="BJ865" s="10" t="s">
        <v>78</v>
      </c>
      <c r="BK865" s="105">
        <f>ROUND(I865*H865,2)</f>
        <v>30600</v>
      </c>
      <c r="BL865" s="10" t="s">
        <v>107</v>
      </c>
      <c r="BM865" s="104" t="s">
        <v>2014</v>
      </c>
    </row>
    <row r="866" spans="2:65" s="1" customFormat="1">
      <c r="B866" s="21"/>
      <c r="D866" s="106" t="s">
        <v>109</v>
      </c>
      <c r="F866" s="107" t="s">
        <v>2013</v>
      </c>
      <c r="L866" s="21"/>
      <c r="M866" s="108"/>
      <c r="T866" s="42"/>
      <c r="AT866" s="10" t="s">
        <v>109</v>
      </c>
      <c r="AU866" s="10" t="s">
        <v>80</v>
      </c>
    </row>
    <row r="867" spans="2:65" s="1" customFormat="1" ht="24.2" customHeight="1">
      <c r="B867" s="21"/>
      <c r="C867" s="93" t="s">
        <v>2015</v>
      </c>
      <c r="D867" s="93" t="s">
        <v>103</v>
      </c>
      <c r="E867" s="94" t="s">
        <v>2016</v>
      </c>
      <c r="F867" s="95" t="s">
        <v>2017</v>
      </c>
      <c r="G867" s="96" t="s">
        <v>269</v>
      </c>
      <c r="H867" s="97">
        <v>30</v>
      </c>
      <c r="I867" s="98">
        <v>1190</v>
      </c>
      <c r="J867" s="98">
        <f>ROUND(I867*H867,2)</f>
        <v>35700</v>
      </c>
      <c r="K867" s="99"/>
      <c r="L867" s="21"/>
      <c r="M867" s="100" t="s">
        <v>1</v>
      </c>
      <c r="N867" s="101" t="s">
        <v>35</v>
      </c>
      <c r="O867" s="102">
        <v>0</v>
      </c>
      <c r="P867" s="102">
        <f>O867*H867</f>
        <v>0</v>
      </c>
      <c r="Q867" s="102">
        <v>0</v>
      </c>
      <c r="R867" s="102">
        <f>Q867*H867</f>
        <v>0</v>
      </c>
      <c r="S867" s="102">
        <v>0</v>
      </c>
      <c r="T867" s="103">
        <f>S867*H867</f>
        <v>0</v>
      </c>
      <c r="AR867" s="104" t="s">
        <v>107</v>
      </c>
      <c r="AT867" s="104" t="s">
        <v>103</v>
      </c>
      <c r="AU867" s="104" t="s">
        <v>80</v>
      </c>
      <c r="AY867" s="10" t="s">
        <v>100</v>
      </c>
      <c r="BE867" s="105">
        <f>IF(N867="základní",J867,0)</f>
        <v>35700</v>
      </c>
      <c r="BF867" s="105">
        <f>IF(N867="snížená",J867,0)</f>
        <v>0</v>
      </c>
      <c r="BG867" s="105">
        <f>IF(N867="zákl. přenesená",J867,0)</f>
        <v>0</v>
      </c>
      <c r="BH867" s="105">
        <f>IF(N867="sníž. přenesená",J867,0)</f>
        <v>0</v>
      </c>
      <c r="BI867" s="105">
        <f>IF(N867="nulová",J867,0)</f>
        <v>0</v>
      </c>
      <c r="BJ867" s="10" t="s">
        <v>78</v>
      </c>
      <c r="BK867" s="105">
        <f>ROUND(I867*H867,2)</f>
        <v>35700</v>
      </c>
      <c r="BL867" s="10" t="s">
        <v>107</v>
      </c>
      <c r="BM867" s="104" t="s">
        <v>2018</v>
      </c>
    </row>
    <row r="868" spans="2:65" s="1" customFormat="1" ht="19.5">
      <c r="B868" s="21"/>
      <c r="D868" s="106" t="s">
        <v>109</v>
      </c>
      <c r="F868" s="107" t="s">
        <v>2017</v>
      </c>
      <c r="L868" s="21"/>
      <c r="M868" s="108"/>
      <c r="T868" s="42"/>
      <c r="AT868" s="10" t="s">
        <v>109</v>
      </c>
      <c r="AU868" s="10" t="s">
        <v>80</v>
      </c>
    </row>
    <row r="869" spans="2:65" s="1" customFormat="1" ht="24.2" customHeight="1">
      <c r="B869" s="21"/>
      <c r="C869" s="93" t="s">
        <v>2019</v>
      </c>
      <c r="D869" s="93" t="s">
        <v>103</v>
      </c>
      <c r="E869" s="94" t="s">
        <v>2020</v>
      </c>
      <c r="F869" s="95" t="s">
        <v>2021</v>
      </c>
      <c r="G869" s="96" t="s">
        <v>269</v>
      </c>
      <c r="H869" s="97">
        <v>20</v>
      </c>
      <c r="I869" s="98">
        <v>1100</v>
      </c>
      <c r="J869" s="98">
        <f>ROUND(I869*H869,2)</f>
        <v>22000</v>
      </c>
      <c r="K869" s="99"/>
      <c r="L869" s="21"/>
      <c r="M869" s="100" t="s">
        <v>1</v>
      </c>
      <c r="N869" s="101" t="s">
        <v>35</v>
      </c>
      <c r="O869" s="102">
        <v>0</v>
      </c>
      <c r="P869" s="102">
        <f>O869*H869</f>
        <v>0</v>
      </c>
      <c r="Q869" s="102">
        <v>0</v>
      </c>
      <c r="R869" s="102">
        <f>Q869*H869</f>
        <v>0</v>
      </c>
      <c r="S869" s="102">
        <v>0</v>
      </c>
      <c r="T869" s="103">
        <f>S869*H869</f>
        <v>0</v>
      </c>
      <c r="AR869" s="104" t="s">
        <v>107</v>
      </c>
      <c r="AT869" s="104" t="s">
        <v>103</v>
      </c>
      <c r="AU869" s="104" t="s">
        <v>80</v>
      </c>
      <c r="AY869" s="10" t="s">
        <v>100</v>
      </c>
      <c r="BE869" s="105">
        <f>IF(N869="základní",J869,0)</f>
        <v>22000</v>
      </c>
      <c r="BF869" s="105">
        <f>IF(N869="snížená",J869,0)</f>
        <v>0</v>
      </c>
      <c r="BG869" s="105">
        <f>IF(N869="zákl. přenesená",J869,0)</f>
        <v>0</v>
      </c>
      <c r="BH869" s="105">
        <f>IF(N869="sníž. přenesená",J869,0)</f>
        <v>0</v>
      </c>
      <c r="BI869" s="105">
        <f>IF(N869="nulová",J869,0)</f>
        <v>0</v>
      </c>
      <c r="BJ869" s="10" t="s">
        <v>78</v>
      </c>
      <c r="BK869" s="105">
        <f>ROUND(I869*H869,2)</f>
        <v>22000</v>
      </c>
      <c r="BL869" s="10" t="s">
        <v>107</v>
      </c>
      <c r="BM869" s="104" t="s">
        <v>2022</v>
      </c>
    </row>
    <row r="870" spans="2:65" s="1" customFormat="1" ht="19.5">
      <c r="B870" s="21"/>
      <c r="D870" s="106" t="s">
        <v>109</v>
      </c>
      <c r="F870" s="107" t="s">
        <v>2021</v>
      </c>
      <c r="L870" s="21"/>
      <c r="M870" s="108"/>
      <c r="T870" s="42"/>
      <c r="AT870" s="10" t="s">
        <v>109</v>
      </c>
      <c r="AU870" s="10" t="s">
        <v>80</v>
      </c>
    </row>
    <row r="871" spans="2:65" s="1" customFormat="1" ht="24.2" customHeight="1">
      <c r="B871" s="21"/>
      <c r="C871" s="93" t="s">
        <v>2023</v>
      </c>
      <c r="D871" s="93" t="s">
        <v>103</v>
      </c>
      <c r="E871" s="94" t="s">
        <v>2024</v>
      </c>
      <c r="F871" s="95" t="s">
        <v>2025</v>
      </c>
      <c r="G871" s="96" t="s">
        <v>269</v>
      </c>
      <c r="H871" s="97">
        <v>50</v>
      </c>
      <c r="I871" s="98">
        <v>944</v>
      </c>
      <c r="J871" s="98">
        <f>ROUND(I871*H871,2)</f>
        <v>47200</v>
      </c>
      <c r="K871" s="99"/>
      <c r="L871" s="21"/>
      <c r="M871" s="100" t="s">
        <v>1</v>
      </c>
      <c r="N871" s="101" t="s">
        <v>35</v>
      </c>
      <c r="O871" s="102">
        <v>0</v>
      </c>
      <c r="P871" s="102">
        <f>O871*H871</f>
        <v>0</v>
      </c>
      <c r="Q871" s="102">
        <v>0</v>
      </c>
      <c r="R871" s="102">
        <f>Q871*H871</f>
        <v>0</v>
      </c>
      <c r="S871" s="102">
        <v>0</v>
      </c>
      <c r="T871" s="103">
        <f>S871*H871</f>
        <v>0</v>
      </c>
      <c r="AR871" s="104" t="s">
        <v>107</v>
      </c>
      <c r="AT871" s="104" t="s">
        <v>103</v>
      </c>
      <c r="AU871" s="104" t="s">
        <v>80</v>
      </c>
      <c r="AY871" s="10" t="s">
        <v>100</v>
      </c>
      <c r="BE871" s="105">
        <f>IF(N871="základní",J871,0)</f>
        <v>47200</v>
      </c>
      <c r="BF871" s="105">
        <f>IF(N871="snížená",J871,0)</f>
        <v>0</v>
      </c>
      <c r="BG871" s="105">
        <f>IF(N871="zákl. přenesená",J871,0)</f>
        <v>0</v>
      </c>
      <c r="BH871" s="105">
        <f>IF(N871="sníž. přenesená",J871,0)</f>
        <v>0</v>
      </c>
      <c r="BI871" s="105">
        <f>IF(N871="nulová",J871,0)</f>
        <v>0</v>
      </c>
      <c r="BJ871" s="10" t="s">
        <v>78</v>
      </c>
      <c r="BK871" s="105">
        <f>ROUND(I871*H871,2)</f>
        <v>47200</v>
      </c>
      <c r="BL871" s="10" t="s">
        <v>107</v>
      </c>
      <c r="BM871" s="104" t="s">
        <v>2026</v>
      </c>
    </row>
    <row r="872" spans="2:65" s="1" customFormat="1">
      <c r="B872" s="21"/>
      <c r="D872" s="106" t="s">
        <v>109</v>
      </c>
      <c r="F872" s="107" t="s">
        <v>2025</v>
      </c>
      <c r="L872" s="21"/>
      <c r="M872" s="108"/>
      <c r="T872" s="42"/>
      <c r="AT872" s="10" t="s">
        <v>109</v>
      </c>
      <c r="AU872" s="10" t="s">
        <v>80</v>
      </c>
    </row>
    <row r="873" spans="2:65" s="1" customFormat="1" ht="21.75" customHeight="1">
      <c r="B873" s="21"/>
      <c r="C873" s="93" t="s">
        <v>2027</v>
      </c>
      <c r="D873" s="93" t="s">
        <v>103</v>
      </c>
      <c r="E873" s="94" t="s">
        <v>2028</v>
      </c>
      <c r="F873" s="95" t="s">
        <v>2029</v>
      </c>
      <c r="G873" s="96" t="s">
        <v>269</v>
      </c>
      <c r="H873" s="97">
        <v>25</v>
      </c>
      <c r="I873" s="98">
        <v>319</v>
      </c>
      <c r="J873" s="98">
        <f>ROUND(I873*H873,2)</f>
        <v>7975</v>
      </c>
      <c r="K873" s="99"/>
      <c r="L873" s="21"/>
      <c r="M873" s="100" t="s">
        <v>1</v>
      </c>
      <c r="N873" s="101" t="s">
        <v>35</v>
      </c>
      <c r="O873" s="102">
        <v>0</v>
      </c>
      <c r="P873" s="102">
        <f>O873*H873</f>
        <v>0</v>
      </c>
      <c r="Q873" s="102">
        <v>0</v>
      </c>
      <c r="R873" s="102">
        <f>Q873*H873</f>
        <v>0</v>
      </c>
      <c r="S873" s="102">
        <v>0</v>
      </c>
      <c r="T873" s="103">
        <f>S873*H873</f>
        <v>0</v>
      </c>
      <c r="AR873" s="104" t="s">
        <v>107</v>
      </c>
      <c r="AT873" s="104" t="s">
        <v>103</v>
      </c>
      <c r="AU873" s="104" t="s">
        <v>80</v>
      </c>
      <c r="AY873" s="10" t="s">
        <v>100</v>
      </c>
      <c r="BE873" s="105">
        <f>IF(N873="základní",J873,0)</f>
        <v>7975</v>
      </c>
      <c r="BF873" s="105">
        <f>IF(N873="snížená",J873,0)</f>
        <v>0</v>
      </c>
      <c r="BG873" s="105">
        <f>IF(N873="zákl. přenesená",J873,0)</f>
        <v>0</v>
      </c>
      <c r="BH873" s="105">
        <f>IF(N873="sníž. přenesená",J873,0)</f>
        <v>0</v>
      </c>
      <c r="BI873" s="105">
        <f>IF(N873="nulová",J873,0)</f>
        <v>0</v>
      </c>
      <c r="BJ873" s="10" t="s">
        <v>78</v>
      </c>
      <c r="BK873" s="105">
        <f>ROUND(I873*H873,2)</f>
        <v>7975</v>
      </c>
      <c r="BL873" s="10" t="s">
        <v>107</v>
      </c>
      <c r="BM873" s="104" t="s">
        <v>2030</v>
      </c>
    </row>
    <row r="874" spans="2:65" s="1" customFormat="1">
      <c r="B874" s="21"/>
      <c r="D874" s="106" t="s">
        <v>109</v>
      </c>
      <c r="F874" s="107" t="s">
        <v>2029</v>
      </c>
      <c r="L874" s="21"/>
      <c r="M874" s="108"/>
      <c r="T874" s="42"/>
      <c r="AT874" s="10" t="s">
        <v>109</v>
      </c>
      <c r="AU874" s="10" t="s">
        <v>80</v>
      </c>
    </row>
    <row r="875" spans="2:65" s="1" customFormat="1" ht="21.75" customHeight="1">
      <c r="B875" s="21"/>
      <c r="C875" s="93" t="s">
        <v>2031</v>
      </c>
      <c r="D875" s="93" t="s">
        <v>103</v>
      </c>
      <c r="E875" s="94" t="s">
        <v>2032</v>
      </c>
      <c r="F875" s="95" t="s">
        <v>2033</v>
      </c>
      <c r="G875" s="96" t="s">
        <v>269</v>
      </c>
      <c r="H875" s="97">
        <v>25</v>
      </c>
      <c r="I875" s="98">
        <v>246</v>
      </c>
      <c r="J875" s="98">
        <f>ROUND(I875*H875,2)</f>
        <v>6150</v>
      </c>
      <c r="K875" s="99"/>
      <c r="L875" s="21"/>
      <c r="M875" s="100" t="s">
        <v>1</v>
      </c>
      <c r="N875" s="101" t="s">
        <v>35</v>
      </c>
      <c r="O875" s="102">
        <v>0</v>
      </c>
      <c r="P875" s="102">
        <f>O875*H875</f>
        <v>0</v>
      </c>
      <c r="Q875" s="102">
        <v>0</v>
      </c>
      <c r="R875" s="102">
        <f>Q875*H875</f>
        <v>0</v>
      </c>
      <c r="S875" s="102">
        <v>0</v>
      </c>
      <c r="T875" s="103">
        <f>S875*H875</f>
        <v>0</v>
      </c>
      <c r="AR875" s="104" t="s">
        <v>107</v>
      </c>
      <c r="AT875" s="104" t="s">
        <v>103</v>
      </c>
      <c r="AU875" s="104" t="s">
        <v>80</v>
      </c>
      <c r="AY875" s="10" t="s">
        <v>100</v>
      </c>
      <c r="BE875" s="105">
        <f>IF(N875="základní",J875,0)</f>
        <v>6150</v>
      </c>
      <c r="BF875" s="105">
        <f>IF(N875="snížená",J875,0)</f>
        <v>0</v>
      </c>
      <c r="BG875" s="105">
        <f>IF(N875="zákl. přenesená",J875,0)</f>
        <v>0</v>
      </c>
      <c r="BH875" s="105">
        <f>IF(N875="sníž. přenesená",J875,0)</f>
        <v>0</v>
      </c>
      <c r="BI875" s="105">
        <f>IF(N875="nulová",J875,0)</f>
        <v>0</v>
      </c>
      <c r="BJ875" s="10" t="s">
        <v>78</v>
      </c>
      <c r="BK875" s="105">
        <f>ROUND(I875*H875,2)</f>
        <v>6150</v>
      </c>
      <c r="BL875" s="10" t="s">
        <v>107</v>
      </c>
      <c r="BM875" s="104" t="s">
        <v>2034</v>
      </c>
    </row>
    <row r="876" spans="2:65" s="1" customFormat="1">
      <c r="B876" s="21"/>
      <c r="D876" s="106" t="s">
        <v>109</v>
      </c>
      <c r="F876" s="107" t="s">
        <v>2033</v>
      </c>
      <c r="L876" s="21"/>
      <c r="M876" s="108"/>
      <c r="T876" s="42"/>
      <c r="AT876" s="10" t="s">
        <v>109</v>
      </c>
      <c r="AU876" s="10" t="s">
        <v>80</v>
      </c>
    </row>
    <row r="877" spans="2:65" s="1" customFormat="1" ht="16.5" customHeight="1">
      <c r="B877" s="21"/>
      <c r="C877" s="93" t="s">
        <v>2035</v>
      </c>
      <c r="D877" s="93" t="s">
        <v>103</v>
      </c>
      <c r="E877" s="94" t="s">
        <v>2036</v>
      </c>
      <c r="F877" s="95" t="s">
        <v>2037</v>
      </c>
      <c r="G877" s="96" t="s">
        <v>269</v>
      </c>
      <c r="H877" s="97">
        <v>20</v>
      </c>
      <c r="I877" s="98">
        <v>5650</v>
      </c>
      <c r="J877" s="98">
        <f>ROUND(I877*H877,2)</f>
        <v>113000</v>
      </c>
      <c r="K877" s="99"/>
      <c r="L877" s="21"/>
      <c r="M877" s="100" t="s">
        <v>1</v>
      </c>
      <c r="N877" s="101" t="s">
        <v>35</v>
      </c>
      <c r="O877" s="102">
        <v>0</v>
      </c>
      <c r="P877" s="102">
        <f>O877*H877</f>
        <v>0</v>
      </c>
      <c r="Q877" s="102">
        <v>0</v>
      </c>
      <c r="R877" s="102">
        <f>Q877*H877</f>
        <v>0</v>
      </c>
      <c r="S877" s="102">
        <v>0</v>
      </c>
      <c r="T877" s="103">
        <f>S877*H877</f>
        <v>0</v>
      </c>
      <c r="AR877" s="104" t="s">
        <v>107</v>
      </c>
      <c r="AT877" s="104" t="s">
        <v>103</v>
      </c>
      <c r="AU877" s="104" t="s">
        <v>80</v>
      </c>
      <c r="AY877" s="10" t="s">
        <v>100</v>
      </c>
      <c r="BE877" s="105">
        <f>IF(N877="základní",J877,0)</f>
        <v>113000</v>
      </c>
      <c r="BF877" s="105">
        <f>IF(N877="snížená",J877,0)</f>
        <v>0</v>
      </c>
      <c r="BG877" s="105">
        <f>IF(N877="zákl. přenesená",J877,0)</f>
        <v>0</v>
      </c>
      <c r="BH877" s="105">
        <f>IF(N877="sníž. přenesená",J877,0)</f>
        <v>0</v>
      </c>
      <c r="BI877" s="105">
        <f>IF(N877="nulová",J877,0)</f>
        <v>0</v>
      </c>
      <c r="BJ877" s="10" t="s">
        <v>78</v>
      </c>
      <c r="BK877" s="105">
        <f>ROUND(I877*H877,2)</f>
        <v>113000</v>
      </c>
      <c r="BL877" s="10" t="s">
        <v>107</v>
      </c>
      <c r="BM877" s="104" t="s">
        <v>2038</v>
      </c>
    </row>
    <row r="878" spans="2:65" s="1" customFormat="1">
      <c r="B878" s="21"/>
      <c r="D878" s="106" t="s">
        <v>109</v>
      </c>
      <c r="F878" s="107" t="s">
        <v>2037</v>
      </c>
      <c r="L878" s="21"/>
      <c r="M878" s="108"/>
      <c r="T878" s="42"/>
      <c r="AT878" s="10" t="s">
        <v>109</v>
      </c>
      <c r="AU878" s="10" t="s">
        <v>80</v>
      </c>
    </row>
    <row r="879" spans="2:65" s="1" customFormat="1" ht="16.5" customHeight="1">
      <c r="B879" s="21"/>
      <c r="C879" s="93" t="s">
        <v>2039</v>
      </c>
      <c r="D879" s="93" t="s">
        <v>103</v>
      </c>
      <c r="E879" s="94" t="s">
        <v>2040</v>
      </c>
      <c r="F879" s="95" t="s">
        <v>2041</v>
      </c>
      <c r="G879" s="96" t="s">
        <v>269</v>
      </c>
      <c r="H879" s="97">
        <v>40</v>
      </c>
      <c r="I879" s="98">
        <v>933</v>
      </c>
      <c r="J879" s="98">
        <f>ROUND(I879*H879,2)</f>
        <v>37320</v>
      </c>
      <c r="K879" s="99"/>
      <c r="L879" s="21"/>
      <c r="M879" s="100" t="s">
        <v>1</v>
      </c>
      <c r="N879" s="101" t="s">
        <v>35</v>
      </c>
      <c r="O879" s="102">
        <v>0</v>
      </c>
      <c r="P879" s="102">
        <f>O879*H879</f>
        <v>0</v>
      </c>
      <c r="Q879" s="102">
        <v>0</v>
      </c>
      <c r="R879" s="102">
        <f>Q879*H879</f>
        <v>0</v>
      </c>
      <c r="S879" s="102">
        <v>0</v>
      </c>
      <c r="T879" s="103">
        <f>S879*H879</f>
        <v>0</v>
      </c>
      <c r="AR879" s="104" t="s">
        <v>107</v>
      </c>
      <c r="AT879" s="104" t="s">
        <v>103</v>
      </c>
      <c r="AU879" s="104" t="s">
        <v>80</v>
      </c>
      <c r="AY879" s="10" t="s">
        <v>100</v>
      </c>
      <c r="BE879" s="105">
        <f>IF(N879="základní",J879,0)</f>
        <v>37320</v>
      </c>
      <c r="BF879" s="105">
        <f>IF(N879="snížená",J879,0)</f>
        <v>0</v>
      </c>
      <c r="BG879" s="105">
        <f>IF(N879="zákl. přenesená",J879,0)</f>
        <v>0</v>
      </c>
      <c r="BH879" s="105">
        <f>IF(N879="sníž. přenesená",J879,0)</f>
        <v>0</v>
      </c>
      <c r="BI879" s="105">
        <f>IF(N879="nulová",J879,0)</f>
        <v>0</v>
      </c>
      <c r="BJ879" s="10" t="s">
        <v>78</v>
      </c>
      <c r="BK879" s="105">
        <f>ROUND(I879*H879,2)</f>
        <v>37320</v>
      </c>
      <c r="BL879" s="10" t="s">
        <v>107</v>
      </c>
      <c r="BM879" s="104" t="s">
        <v>2042</v>
      </c>
    </row>
    <row r="880" spans="2:65" s="1" customFormat="1">
      <c r="B880" s="21"/>
      <c r="D880" s="106" t="s">
        <v>109</v>
      </c>
      <c r="F880" s="107" t="s">
        <v>2041</v>
      </c>
      <c r="L880" s="21"/>
      <c r="M880" s="108"/>
      <c r="T880" s="42"/>
      <c r="AT880" s="10" t="s">
        <v>109</v>
      </c>
      <c r="AU880" s="10" t="s">
        <v>80</v>
      </c>
    </row>
    <row r="881" spans="2:65" s="1" customFormat="1" ht="24.2" customHeight="1">
      <c r="B881" s="21"/>
      <c r="C881" s="93" t="s">
        <v>2043</v>
      </c>
      <c r="D881" s="93" t="s">
        <v>103</v>
      </c>
      <c r="E881" s="94" t="s">
        <v>2044</v>
      </c>
      <c r="F881" s="95" t="s">
        <v>2045</v>
      </c>
      <c r="G881" s="96" t="s">
        <v>269</v>
      </c>
      <c r="H881" s="97">
        <v>15</v>
      </c>
      <c r="I881" s="98">
        <v>933</v>
      </c>
      <c r="J881" s="98">
        <f>ROUND(I881*H881,2)</f>
        <v>13995</v>
      </c>
      <c r="K881" s="99"/>
      <c r="L881" s="21"/>
      <c r="M881" s="100" t="s">
        <v>1</v>
      </c>
      <c r="N881" s="101" t="s">
        <v>35</v>
      </c>
      <c r="O881" s="102">
        <v>0</v>
      </c>
      <c r="P881" s="102">
        <f>O881*H881</f>
        <v>0</v>
      </c>
      <c r="Q881" s="102">
        <v>0</v>
      </c>
      <c r="R881" s="102">
        <f>Q881*H881</f>
        <v>0</v>
      </c>
      <c r="S881" s="102">
        <v>0</v>
      </c>
      <c r="T881" s="103">
        <f>S881*H881</f>
        <v>0</v>
      </c>
      <c r="AR881" s="104" t="s">
        <v>107</v>
      </c>
      <c r="AT881" s="104" t="s">
        <v>103</v>
      </c>
      <c r="AU881" s="104" t="s">
        <v>80</v>
      </c>
      <c r="AY881" s="10" t="s">
        <v>100</v>
      </c>
      <c r="BE881" s="105">
        <f>IF(N881="základní",J881,0)</f>
        <v>13995</v>
      </c>
      <c r="BF881" s="105">
        <f>IF(N881="snížená",J881,0)</f>
        <v>0</v>
      </c>
      <c r="BG881" s="105">
        <f>IF(N881="zákl. přenesená",J881,0)</f>
        <v>0</v>
      </c>
      <c r="BH881" s="105">
        <f>IF(N881="sníž. přenesená",J881,0)</f>
        <v>0</v>
      </c>
      <c r="BI881" s="105">
        <f>IF(N881="nulová",J881,0)</f>
        <v>0</v>
      </c>
      <c r="BJ881" s="10" t="s">
        <v>78</v>
      </c>
      <c r="BK881" s="105">
        <f>ROUND(I881*H881,2)</f>
        <v>13995</v>
      </c>
      <c r="BL881" s="10" t="s">
        <v>107</v>
      </c>
      <c r="BM881" s="104" t="s">
        <v>2046</v>
      </c>
    </row>
    <row r="882" spans="2:65" s="1" customFormat="1">
      <c r="B882" s="21"/>
      <c r="D882" s="106" t="s">
        <v>109</v>
      </c>
      <c r="F882" s="107" t="s">
        <v>2045</v>
      </c>
      <c r="L882" s="21"/>
      <c r="M882" s="108"/>
      <c r="T882" s="42"/>
      <c r="AT882" s="10" t="s">
        <v>109</v>
      </c>
      <c r="AU882" s="10" t="s">
        <v>80</v>
      </c>
    </row>
    <row r="883" spans="2:65" s="1" customFormat="1" ht="24.2" customHeight="1">
      <c r="B883" s="21"/>
      <c r="C883" s="93" t="s">
        <v>2047</v>
      </c>
      <c r="D883" s="93" t="s">
        <v>103</v>
      </c>
      <c r="E883" s="94" t="s">
        <v>2048</v>
      </c>
      <c r="F883" s="95" t="s">
        <v>2049</v>
      </c>
      <c r="G883" s="96" t="s">
        <v>269</v>
      </c>
      <c r="H883" s="97">
        <v>15</v>
      </c>
      <c r="I883" s="98">
        <v>992</v>
      </c>
      <c r="J883" s="98">
        <f>ROUND(I883*H883,2)</f>
        <v>14880</v>
      </c>
      <c r="K883" s="99"/>
      <c r="L883" s="21"/>
      <c r="M883" s="100" t="s">
        <v>1</v>
      </c>
      <c r="N883" s="101" t="s">
        <v>35</v>
      </c>
      <c r="O883" s="102">
        <v>0</v>
      </c>
      <c r="P883" s="102">
        <f>O883*H883</f>
        <v>0</v>
      </c>
      <c r="Q883" s="102">
        <v>0</v>
      </c>
      <c r="R883" s="102">
        <f>Q883*H883</f>
        <v>0</v>
      </c>
      <c r="S883" s="102">
        <v>0</v>
      </c>
      <c r="T883" s="103">
        <f>S883*H883</f>
        <v>0</v>
      </c>
      <c r="AR883" s="104" t="s">
        <v>107</v>
      </c>
      <c r="AT883" s="104" t="s">
        <v>103</v>
      </c>
      <c r="AU883" s="104" t="s">
        <v>80</v>
      </c>
      <c r="AY883" s="10" t="s">
        <v>100</v>
      </c>
      <c r="BE883" s="105">
        <f>IF(N883="základní",J883,0)</f>
        <v>14880</v>
      </c>
      <c r="BF883" s="105">
        <f>IF(N883="snížená",J883,0)</f>
        <v>0</v>
      </c>
      <c r="BG883" s="105">
        <f>IF(N883="zákl. přenesená",J883,0)</f>
        <v>0</v>
      </c>
      <c r="BH883" s="105">
        <f>IF(N883="sníž. přenesená",J883,0)</f>
        <v>0</v>
      </c>
      <c r="BI883" s="105">
        <f>IF(N883="nulová",J883,0)</f>
        <v>0</v>
      </c>
      <c r="BJ883" s="10" t="s">
        <v>78</v>
      </c>
      <c r="BK883" s="105">
        <f>ROUND(I883*H883,2)</f>
        <v>14880</v>
      </c>
      <c r="BL883" s="10" t="s">
        <v>107</v>
      </c>
      <c r="BM883" s="104" t="s">
        <v>2050</v>
      </c>
    </row>
    <row r="884" spans="2:65" s="1" customFormat="1">
      <c r="B884" s="21"/>
      <c r="D884" s="106" t="s">
        <v>109</v>
      </c>
      <c r="F884" s="107" t="s">
        <v>2049</v>
      </c>
      <c r="L884" s="21"/>
      <c r="M884" s="108"/>
      <c r="T884" s="42"/>
      <c r="AT884" s="10" t="s">
        <v>109</v>
      </c>
      <c r="AU884" s="10" t="s">
        <v>80</v>
      </c>
    </row>
    <row r="885" spans="2:65" s="1" customFormat="1" ht="24.2" customHeight="1">
      <c r="B885" s="21"/>
      <c r="C885" s="93" t="s">
        <v>2051</v>
      </c>
      <c r="D885" s="93" t="s">
        <v>103</v>
      </c>
      <c r="E885" s="94" t="s">
        <v>2052</v>
      </c>
      <c r="F885" s="95" t="s">
        <v>2053</v>
      </c>
      <c r="G885" s="96" t="s">
        <v>269</v>
      </c>
      <c r="H885" s="97">
        <v>15</v>
      </c>
      <c r="I885" s="98">
        <v>371</v>
      </c>
      <c r="J885" s="98">
        <f>ROUND(I885*H885,2)</f>
        <v>5565</v>
      </c>
      <c r="K885" s="99"/>
      <c r="L885" s="21"/>
      <c r="M885" s="100" t="s">
        <v>1</v>
      </c>
      <c r="N885" s="101" t="s">
        <v>35</v>
      </c>
      <c r="O885" s="102">
        <v>0</v>
      </c>
      <c r="P885" s="102">
        <f>O885*H885</f>
        <v>0</v>
      </c>
      <c r="Q885" s="102">
        <v>0</v>
      </c>
      <c r="R885" s="102">
        <f>Q885*H885</f>
        <v>0</v>
      </c>
      <c r="S885" s="102">
        <v>0</v>
      </c>
      <c r="T885" s="103">
        <f>S885*H885</f>
        <v>0</v>
      </c>
      <c r="AR885" s="104" t="s">
        <v>107</v>
      </c>
      <c r="AT885" s="104" t="s">
        <v>103</v>
      </c>
      <c r="AU885" s="104" t="s">
        <v>80</v>
      </c>
      <c r="AY885" s="10" t="s">
        <v>100</v>
      </c>
      <c r="BE885" s="105">
        <f>IF(N885="základní",J885,0)</f>
        <v>5565</v>
      </c>
      <c r="BF885" s="105">
        <f>IF(N885="snížená",J885,0)</f>
        <v>0</v>
      </c>
      <c r="BG885" s="105">
        <f>IF(N885="zákl. přenesená",J885,0)</f>
        <v>0</v>
      </c>
      <c r="BH885" s="105">
        <f>IF(N885="sníž. přenesená",J885,0)</f>
        <v>0</v>
      </c>
      <c r="BI885" s="105">
        <f>IF(N885="nulová",J885,0)</f>
        <v>0</v>
      </c>
      <c r="BJ885" s="10" t="s">
        <v>78</v>
      </c>
      <c r="BK885" s="105">
        <f>ROUND(I885*H885,2)</f>
        <v>5565</v>
      </c>
      <c r="BL885" s="10" t="s">
        <v>107</v>
      </c>
      <c r="BM885" s="104" t="s">
        <v>2054</v>
      </c>
    </row>
    <row r="886" spans="2:65" s="1" customFormat="1">
      <c r="B886" s="21"/>
      <c r="D886" s="106" t="s">
        <v>109</v>
      </c>
      <c r="F886" s="107" t="s">
        <v>2053</v>
      </c>
      <c r="L886" s="21"/>
      <c r="M886" s="108"/>
      <c r="T886" s="42"/>
      <c r="AT886" s="10" t="s">
        <v>109</v>
      </c>
      <c r="AU886" s="10" t="s">
        <v>80</v>
      </c>
    </row>
    <row r="887" spans="2:65" s="1" customFormat="1" ht="24.2" customHeight="1">
      <c r="B887" s="21"/>
      <c r="C887" s="93" t="s">
        <v>2055</v>
      </c>
      <c r="D887" s="93" t="s">
        <v>103</v>
      </c>
      <c r="E887" s="94" t="s">
        <v>2056</v>
      </c>
      <c r="F887" s="95" t="s">
        <v>2057</v>
      </c>
      <c r="G887" s="96" t="s">
        <v>269</v>
      </c>
      <c r="H887" s="97">
        <v>20</v>
      </c>
      <c r="I887" s="98">
        <v>408</v>
      </c>
      <c r="J887" s="98">
        <f>ROUND(I887*H887,2)</f>
        <v>8160</v>
      </c>
      <c r="K887" s="99"/>
      <c r="L887" s="21"/>
      <c r="M887" s="100" t="s">
        <v>1</v>
      </c>
      <c r="N887" s="101" t="s">
        <v>35</v>
      </c>
      <c r="O887" s="102">
        <v>0</v>
      </c>
      <c r="P887" s="102">
        <f>O887*H887</f>
        <v>0</v>
      </c>
      <c r="Q887" s="102">
        <v>0</v>
      </c>
      <c r="R887" s="102">
        <f>Q887*H887</f>
        <v>0</v>
      </c>
      <c r="S887" s="102">
        <v>0</v>
      </c>
      <c r="T887" s="103">
        <f>S887*H887</f>
        <v>0</v>
      </c>
      <c r="AR887" s="104" t="s">
        <v>107</v>
      </c>
      <c r="AT887" s="104" t="s">
        <v>103</v>
      </c>
      <c r="AU887" s="104" t="s">
        <v>80</v>
      </c>
      <c r="AY887" s="10" t="s">
        <v>100</v>
      </c>
      <c r="BE887" s="105">
        <f>IF(N887="základní",J887,0)</f>
        <v>8160</v>
      </c>
      <c r="BF887" s="105">
        <f>IF(N887="snížená",J887,0)</f>
        <v>0</v>
      </c>
      <c r="BG887" s="105">
        <f>IF(N887="zákl. přenesená",J887,0)</f>
        <v>0</v>
      </c>
      <c r="BH887" s="105">
        <f>IF(N887="sníž. přenesená",J887,0)</f>
        <v>0</v>
      </c>
      <c r="BI887" s="105">
        <f>IF(N887="nulová",J887,0)</f>
        <v>0</v>
      </c>
      <c r="BJ887" s="10" t="s">
        <v>78</v>
      </c>
      <c r="BK887" s="105">
        <f>ROUND(I887*H887,2)</f>
        <v>8160</v>
      </c>
      <c r="BL887" s="10" t="s">
        <v>107</v>
      </c>
      <c r="BM887" s="104" t="s">
        <v>2058</v>
      </c>
    </row>
    <row r="888" spans="2:65" s="1" customFormat="1" ht="19.5">
      <c r="B888" s="21"/>
      <c r="D888" s="106" t="s">
        <v>109</v>
      </c>
      <c r="F888" s="107" t="s">
        <v>2057</v>
      </c>
      <c r="L888" s="21"/>
      <c r="M888" s="108"/>
      <c r="T888" s="42"/>
      <c r="AT888" s="10" t="s">
        <v>109</v>
      </c>
      <c r="AU888" s="10" t="s">
        <v>80</v>
      </c>
    </row>
    <row r="889" spans="2:65" s="1" customFormat="1" ht="24.2" customHeight="1">
      <c r="B889" s="21"/>
      <c r="C889" s="93" t="s">
        <v>2059</v>
      </c>
      <c r="D889" s="93" t="s">
        <v>103</v>
      </c>
      <c r="E889" s="94" t="s">
        <v>2060</v>
      </c>
      <c r="F889" s="95" t="s">
        <v>2061</v>
      </c>
      <c r="G889" s="96" t="s">
        <v>269</v>
      </c>
      <c r="H889" s="97">
        <v>15</v>
      </c>
      <c r="I889" s="98">
        <v>476</v>
      </c>
      <c r="J889" s="98">
        <f>ROUND(I889*H889,2)</f>
        <v>7140</v>
      </c>
      <c r="K889" s="99"/>
      <c r="L889" s="21"/>
      <c r="M889" s="100" t="s">
        <v>1</v>
      </c>
      <c r="N889" s="101" t="s">
        <v>35</v>
      </c>
      <c r="O889" s="102">
        <v>0</v>
      </c>
      <c r="P889" s="102">
        <f>O889*H889</f>
        <v>0</v>
      </c>
      <c r="Q889" s="102">
        <v>0</v>
      </c>
      <c r="R889" s="102">
        <f>Q889*H889</f>
        <v>0</v>
      </c>
      <c r="S889" s="102">
        <v>0</v>
      </c>
      <c r="T889" s="103">
        <f>S889*H889</f>
        <v>0</v>
      </c>
      <c r="AR889" s="104" t="s">
        <v>107</v>
      </c>
      <c r="AT889" s="104" t="s">
        <v>103</v>
      </c>
      <c r="AU889" s="104" t="s">
        <v>80</v>
      </c>
      <c r="AY889" s="10" t="s">
        <v>100</v>
      </c>
      <c r="BE889" s="105">
        <f>IF(N889="základní",J889,0)</f>
        <v>7140</v>
      </c>
      <c r="BF889" s="105">
        <f>IF(N889="snížená",J889,0)</f>
        <v>0</v>
      </c>
      <c r="BG889" s="105">
        <f>IF(N889="zákl. přenesená",J889,0)</f>
        <v>0</v>
      </c>
      <c r="BH889" s="105">
        <f>IF(N889="sníž. přenesená",J889,0)</f>
        <v>0</v>
      </c>
      <c r="BI889" s="105">
        <f>IF(N889="nulová",J889,0)</f>
        <v>0</v>
      </c>
      <c r="BJ889" s="10" t="s">
        <v>78</v>
      </c>
      <c r="BK889" s="105">
        <f>ROUND(I889*H889,2)</f>
        <v>7140</v>
      </c>
      <c r="BL889" s="10" t="s">
        <v>107</v>
      </c>
      <c r="BM889" s="104" t="s">
        <v>2062</v>
      </c>
    </row>
    <row r="890" spans="2:65" s="1" customFormat="1" ht="19.5">
      <c r="B890" s="21"/>
      <c r="D890" s="106" t="s">
        <v>109</v>
      </c>
      <c r="F890" s="107" t="s">
        <v>2061</v>
      </c>
      <c r="L890" s="21"/>
      <c r="M890" s="108"/>
      <c r="T890" s="42"/>
      <c r="AT890" s="10" t="s">
        <v>109</v>
      </c>
      <c r="AU890" s="10" t="s">
        <v>80</v>
      </c>
    </row>
    <row r="891" spans="2:65" s="1" customFormat="1" ht="24.2" customHeight="1">
      <c r="B891" s="21"/>
      <c r="C891" s="93" t="s">
        <v>2063</v>
      </c>
      <c r="D891" s="93" t="s">
        <v>103</v>
      </c>
      <c r="E891" s="94" t="s">
        <v>2064</v>
      </c>
      <c r="F891" s="95" t="s">
        <v>2065</v>
      </c>
      <c r="G891" s="96" t="s">
        <v>269</v>
      </c>
      <c r="H891" s="97">
        <v>15</v>
      </c>
      <c r="I891" s="98">
        <v>440</v>
      </c>
      <c r="J891" s="98">
        <f>ROUND(I891*H891,2)</f>
        <v>6600</v>
      </c>
      <c r="K891" s="99"/>
      <c r="L891" s="21"/>
      <c r="M891" s="100" t="s">
        <v>1</v>
      </c>
      <c r="N891" s="101" t="s">
        <v>35</v>
      </c>
      <c r="O891" s="102">
        <v>0</v>
      </c>
      <c r="P891" s="102">
        <f>O891*H891</f>
        <v>0</v>
      </c>
      <c r="Q891" s="102">
        <v>0</v>
      </c>
      <c r="R891" s="102">
        <f>Q891*H891</f>
        <v>0</v>
      </c>
      <c r="S891" s="102">
        <v>0</v>
      </c>
      <c r="T891" s="103">
        <f>S891*H891</f>
        <v>0</v>
      </c>
      <c r="AR891" s="104" t="s">
        <v>107</v>
      </c>
      <c r="AT891" s="104" t="s">
        <v>103</v>
      </c>
      <c r="AU891" s="104" t="s">
        <v>80</v>
      </c>
      <c r="AY891" s="10" t="s">
        <v>100</v>
      </c>
      <c r="BE891" s="105">
        <f>IF(N891="základní",J891,0)</f>
        <v>6600</v>
      </c>
      <c r="BF891" s="105">
        <f>IF(N891="snížená",J891,0)</f>
        <v>0</v>
      </c>
      <c r="BG891" s="105">
        <f>IF(N891="zákl. přenesená",J891,0)</f>
        <v>0</v>
      </c>
      <c r="BH891" s="105">
        <f>IF(N891="sníž. přenesená",J891,0)</f>
        <v>0</v>
      </c>
      <c r="BI891" s="105">
        <f>IF(N891="nulová",J891,0)</f>
        <v>0</v>
      </c>
      <c r="BJ891" s="10" t="s">
        <v>78</v>
      </c>
      <c r="BK891" s="105">
        <f>ROUND(I891*H891,2)</f>
        <v>6600</v>
      </c>
      <c r="BL891" s="10" t="s">
        <v>107</v>
      </c>
      <c r="BM891" s="104" t="s">
        <v>2066</v>
      </c>
    </row>
    <row r="892" spans="2:65" s="1" customFormat="1" ht="19.5">
      <c r="B892" s="21"/>
      <c r="D892" s="106" t="s">
        <v>109</v>
      </c>
      <c r="F892" s="107" t="s">
        <v>2065</v>
      </c>
      <c r="L892" s="21"/>
      <c r="M892" s="108"/>
      <c r="T892" s="42"/>
      <c r="AT892" s="10" t="s">
        <v>109</v>
      </c>
      <c r="AU892" s="10" t="s">
        <v>80</v>
      </c>
    </row>
    <row r="893" spans="2:65" s="1" customFormat="1" ht="24.2" customHeight="1">
      <c r="B893" s="21"/>
      <c r="C893" s="93" t="s">
        <v>2067</v>
      </c>
      <c r="D893" s="93" t="s">
        <v>103</v>
      </c>
      <c r="E893" s="94" t="s">
        <v>2068</v>
      </c>
      <c r="F893" s="95" t="s">
        <v>2069</v>
      </c>
      <c r="G893" s="96" t="s">
        <v>269</v>
      </c>
      <c r="H893" s="97">
        <v>10</v>
      </c>
      <c r="I893" s="98">
        <v>377</v>
      </c>
      <c r="J893" s="98">
        <f>ROUND(I893*H893,2)</f>
        <v>3770</v>
      </c>
      <c r="K893" s="99"/>
      <c r="L893" s="21"/>
      <c r="M893" s="100" t="s">
        <v>1</v>
      </c>
      <c r="N893" s="101" t="s">
        <v>35</v>
      </c>
      <c r="O893" s="102">
        <v>0</v>
      </c>
      <c r="P893" s="102">
        <f>O893*H893</f>
        <v>0</v>
      </c>
      <c r="Q893" s="102">
        <v>0</v>
      </c>
      <c r="R893" s="102">
        <f>Q893*H893</f>
        <v>0</v>
      </c>
      <c r="S893" s="102">
        <v>0</v>
      </c>
      <c r="T893" s="103">
        <f>S893*H893</f>
        <v>0</v>
      </c>
      <c r="AR893" s="104" t="s">
        <v>107</v>
      </c>
      <c r="AT893" s="104" t="s">
        <v>103</v>
      </c>
      <c r="AU893" s="104" t="s">
        <v>80</v>
      </c>
      <c r="AY893" s="10" t="s">
        <v>100</v>
      </c>
      <c r="BE893" s="105">
        <f>IF(N893="základní",J893,0)</f>
        <v>3770</v>
      </c>
      <c r="BF893" s="105">
        <f>IF(N893="snížená",J893,0)</f>
        <v>0</v>
      </c>
      <c r="BG893" s="105">
        <f>IF(N893="zákl. přenesená",J893,0)</f>
        <v>0</v>
      </c>
      <c r="BH893" s="105">
        <f>IF(N893="sníž. přenesená",J893,0)</f>
        <v>0</v>
      </c>
      <c r="BI893" s="105">
        <f>IF(N893="nulová",J893,0)</f>
        <v>0</v>
      </c>
      <c r="BJ893" s="10" t="s">
        <v>78</v>
      </c>
      <c r="BK893" s="105">
        <f>ROUND(I893*H893,2)</f>
        <v>3770</v>
      </c>
      <c r="BL893" s="10" t="s">
        <v>107</v>
      </c>
      <c r="BM893" s="104" t="s">
        <v>2070</v>
      </c>
    </row>
    <row r="894" spans="2:65" s="1" customFormat="1" ht="19.5">
      <c r="B894" s="21"/>
      <c r="D894" s="106" t="s">
        <v>109</v>
      </c>
      <c r="F894" s="107" t="s">
        <v>2069</v>
      </c>
      <c r="L894" s="21"/>
      <c r="M894" s="108"/>
      <c r="T894" s="42"/>
      <c r="AT894" s="10" t="s">
        <v>109</v>
      </c>
      <c r="AU894" s="10" t="s">
        <v>80</v>
      </c>
    </row>
    <row r="895" spans="2:65" s="1" customFormat="1" ht="24.2" customHeight="1">
      <c r="B895" s="21"/>
      <c r="C895" s="93" t="s">
        <v>2071</v>
      </c>
      <c r="D895" s="93" t="s">
        <v>103</v>
      </c>
      <c r="E895" s="94" t="s">
        <v>2072</v>
      </c>
      <c r="F895" s="95" t="s">
        <v>2073</v>
      </c>
      <c r="G895" s="96" t="s">
        <v>269</v>
      </c>
      <c r="H895" s="97">
        <v>10</v>
      </c>
      <c r="I895" s="98">
        <v>127</v>
      </c>
      <c r="J895" s="98">
        <f>ROUND(I895*H895,2)</f>
        <v>1270</v>
      </c>
      <c r="K895" s="99"/>
      <c r="L895" s="21"/>
      <c r="M895" s="100" t="s">
        <v>1</v>
      </c>
      <c r="N895" s="101" t="s">
        <v>35</v>
      </c>
      <c r="O895" s="102">
        <v>0</v>
      </c>
      <c r="P895" s="102">
        <f>O895*H895</f>
        <v>0</v>
      </c>
      <c r="Q895" s="102">
        <v>0</v>
      </c>
      <c r="R895" s="102">
        <f>Q895*H895</f>
        <v>0</v>
      </c>
      <c r="S895" s="102">
        <v>0</v>
      </c>
      <c r="T895" s="103">
        <f>S895*H895</f>
        <v>0</v>
      </c>
      <c r="AR895" s="104" t="s">
        <v>107</v>
      </c>
      <c r="AT895" s="104" t="s">
        <v>103</v>
      </c>
      <c r="AU895" s="104" t="s">
        <v>80</v>
      </c>
      <c r="AY895" s="10" t="s">
        <v>100</v>
      </c>
      <c r="BE895" s="105">
        <f>IF(N895="základní",J895,0)</f>
        <v>1270</v>
      </c>
      <c r="BF895" s="105">
        <f>IF(N895="snížená",J895,0)</f>
        <v>0</v>
      </c>
      <c r="BG895" s="105">
        <f>IF(N895="zákl. přenesená",J895,0)</f>
        <v>0</v>
      </c>
      <c r="BH895" s="105">
        <f>IF(N895="sníž. přenesená",J895,0)</f>
        <v>0</v>
      </c>
      <c r="BI895" s="105">
        <f>IF(N895="nulová",J895,0)</f>
        <v>0</v>
      </c>
      <c r="BJ895" s="10" t="s">
        <v>78</v>
      </c>
      <c r="BK895" s="105">
        <f>ROUND(I895*H895,2)</f>
        <v>1270</v>
      </c>
      <c r="BL895" s="10" t="s">
        <v>107</v>
      </c>
      <c r="BM895" s="104" t="s">
        <v>2074</v>
      </c>
    </row>
    <row r="896" spans="2:65" s="1" customFormat="1">
      <c r="B896" s="21"/>
      <c r="D896" s="106" t="s">
        <v>109</v>
      </c>
      <c r="F896" s="107" t="s">
        <v>2073</v>
      </c>
      <c r="L896" s="21"/>
      <c r="M896" s="108"/>
      <c r="T896" s="42"/>
      <c r="AT896" s="10" t="s">
        <v>109</v>
      </c>
      <c r="AU896" s="10" t="s">
        <v>80</v>
      </c>
    </row>
    <row r="897" spans="2:65" s="1" customFormat="1" ht="24.2" customHeight="1">
      <c r="B897" s="21"/>
      <c r="C897" s="93" t="s">
        <v>2075</v>
      </c>
      <c r="D897" s="93" t="s">
        <v>103</v>
      </c>
      <c r="E897" s="94" t="s">
        <v>2076</v>
      </c>
      <c r="F897" s="95" t="s">
        <v>2077</v>
      </c>
      <c r="G897" s="96" t="s">
        <v>269</v>
      </c>
      <c r="H897" s="97">
        <v>10</v>
      </c>
      <c r="I897" s="98">
        <v>98.1</v>
      </c>
      <c r="J897" s="98">
        <f>ROUND(I897*H897,2)</f>
        <v>981</v>
      </c>
      <c r="K897" s="99"/>
      <c r="L897" s="21"/>
      <c r="M897" s="100" t="s">
        <v>1</v>
      </c>
      <c r="N897" s="101" t="s">
        <v>35</v>
      </c>
      <c r="O897" s="102">
        <v>0</v>
      </c>
      <c r="P897" s="102">
        <f>O897*H897</f>
        <v>0</v>
      </c>
      <c r="Q897" s="102">
        <v>0</v>
      </c>
      <c r="R897" s="102">
        <f>Q897*H897</f>
        <v>0</v>
      </c>
      <c r="S897" s="102">
        <v>0</v>
      </c>
      <c r="T897" s="103">
        <f>S897*H897</f>
        <v>0</v>
      </c>
      <c r="AR897" s="104" t="s">
        <v>107</v>
      </c>
      <c r="AT897" s="104" t="s">
        <v>103</v>
      </c>
      <c r="AU897" s="104" t="s">
        <v>80</v>
      </c>
      <c r="AY897" s="10" t="s">
        <v>100</v>
      </c>
      <c r="BE897" s="105">
        <f>IF(N897="základní",J897,0)</f>
        <v>981</v>
      </c>
      <c r="BF897" s="105">
        <f>IF(N897="snížená",J897,0)</f>
        <v>0</v>
      </c>
      <c r="BG897" s="105">
        <f>IF(N897="zákl. přenesená",J897,0)</f>
        <v>0</v>
      </c>
      <c r="BH897" s="105">
        <f>IF(N897="sníž. přenesená",J897,0)</f>
        <v>0</v>
      </c>
      <c r="BI897" s="105">
        <f>IF(N897="nulová",J897,0)</f>
        <v>0</v>
      </c>
      <c r="BJ897" s="10" t="s">
        <v>78</v>
      </c>
      <c r="BK897" s="105">
        <f>ROUND(I897*H897,2)</f>
        <v>981</v>
      </c>
      <c r="BL897" s="10" t="s">
        <v>107</v>
      </c>
      <c r="BM897" s="104" t="s">
        <v>2078</v>
      </c>
    </row>
    <row r="898" spans="2:65" s="1" customFormat="1">
      <c r="B898" s="21"/>
      <c r="D898" s="106" t="s">
        <v>109</v>
      </c>
      <c r="F898" s="107" t="s">
        <v>2077</v>
      </c>
      <c r="L898" s="21"/>
      <c r="M898" s="108"/>
      <c r="T898" s="42"/>
      <c r="AT898" s="10" t="s">
        <v>109</v>
      </c>
      <c r="AU898" s="10" t="s">
        <v>80</v>
      </c>
    </row>
    <row r="899" spans="2:65" s="1" customFormat="1" ht="16.5" customHeight="1">
      <c r="B899" s="21"/>
      <c r="C899" s="93" t="s">
        <v>2079</v>
      </c>
      <c r="D899" s="93" t="s">
        <v>103</v>
      </c>
      <c r="E899" s="94" t="s">
        <v>2080</v>
      </c>
      <c r="F899" s="95" t="s">
        <v>2081</v>
      </c>
      <c r="G899" s="96" t="s">
        <v>269</v>
      </c>
      <c r="H899" s="97">
        <v>10</v>
      </c>
      <c r="I899" s="98">
        <v>2260</v>
      </c>
      <c r="J899" s="98">
        <f>ROUND(I899*H899,2)</f>
        <v>22600</v>
      </c>
      <c r="K899" s="99"/>
      <c r="L899" s="21"/>
      <c r="M899" s="100" t="s">
        <v>1</v>
      </c>
      <c r="N899" s="101" t="s">
        <v>35</v>
      </c>
      <c r="O899" s="102">
        <v>0</v>
      </c>
      <c r="P899" s="102">
        <f>O899*H899</f>
        <v>0</v>
      </c>
      <c r="Q899" s="102">
        <v>0</v>
      </c>
      <c r="R899" s="102">
        <f>Q899*H899</f>
        <v>0</v>
      </c>
      <c r="S899" s="102">
        <v>0</v>
      </c>
      <c r="T899" s="103">
        <f>S899*H899</f>
        <v>0</v>
      </c>
      <c r="AR899" s="104" t="s">
        <v>107</v>
      </c>
      <c r="AT899" s="104" t="s">
        <v>103</v>
      </c>
      <c r="AU899" s="104" t="s">
        <v>80</v>
      </c>
      <c r="AY899" s="10" t="s">
        <v>100</v>
      </c>
      <c r="BE899" s="105">
        <f>IF(N899="základní",J899,0)</f>
        <v>22600</v>
      </c>
      <c r="BF899" s="105">
        <f>IF(N899="snížená",J899,0)</f>
        <v>0</v>
      </c>
      <c r="BG899" s="105">
        <f>IF(N899="zákl. přenesená",J899,0)</f>
        <v>0</v>
      </c>
      <c r="BH899" s="105">
        <f>IF(N899="sníž. přenesená",J899,0)</f>
        <v>0</v>
      </c>
      <c r="BI899" s="105">
        <f>IF(N899="nulová",J899,0)</f>
        <v>0</v>
      </c>
      <c r="BJ899" s="10" t="s">
        <v>78</v>
      </c>
      <c r="BK899" s="105">
        <f>ROUND(I899*H899,2)</f>
        <v>22600</v>
      </c>
      <c r="BL899" s="10" t="s">
        <v>107</v>
      </c>
      <c r="BM899" s="104" t="s">
        <v>2082</v>
      </c>
    </row>
    <row r="900" spans="2:65" s="1" customFormat="1">
      <c r="B900" s="21"/>
      <c r="D900" s="106" t="s">
        <v>109</v>
      </c>
      <c r="F900" s="107" t="s">
        <v>2081</v>
      </c>
      <c r="L900" s="21"/>
      <c r="M900" s="108"/>
      <c r="T900" s="42"/>
      <c r="AT900" s="10" t="s">
        <v>109</v>
      </c>
      <c r="AU900" s="10" t="s">
        <v>80</v>
      </c>
    </row>
    <row r="901" spans="2:65" s="1" customFormat="1" ht="16.5" customHeight="1">
      <c r="B901" s="21"/>
      <c r="C901" s="93" t="s">
        <v>2083</v>
      </c>
      <c r="D901" s="93" t="s">
        <v>103</v>
      </c>
      <c r="E901" s="94" t="s">
        <v>2084</v>
      </c>
      <c r="F901" s="95" t="s">
        <v>2085</v>
      </c>
      <c r="G901" s="96" t="s">
        <v>269</v>
      </c>
      <c r="H901" s="97">
        <v>40</v>
      </c>
      <c r="I901" s="98">
        <v>373</v>
      </c>
      <c r="J901" s="98">
        <f>ROUND(I901*H901,2)</f>
        <v>14920</v>
      </c>
      <c r="K901" s="99"/>
      <c r="L901" s="21"/>
      <c r="M901" s="100" t="s">
        <v>1</v>
      </c>
      <c r="N901" s="101" t="s">
        <v>35</v>
      </c>
      <c r="O901" s="102">
        <v>0</v>
      </c>
      <c r="P901" s="102">
        <f>O901*H901</f>
        <v>0</v>
      </c>
      <c r="Q901" s="102">
        <v>0</v>
      </c>
      <c r="R901" s="102">
        <f>Q901*H901</f>
        <v>0</v>
      </c>
      <c r="S901" s="102">
        <v>0</v>
      </c>
      <c r="T901" s="103">
        <f>S901*H901</f>
        <v>0</v>
      </c>
      <c r="AR901" s="104" t="s">
        <v>107</v>
      </c>
      <c r="AT901" s="104" t="s">
        <v>103</v>
      </c>
      <c r="AU901" s="104" t="s">
        <v>80</v>
      </c>
      <c r="AY901" s="10" t="s">
        <v>100</v>
      </c>
      <c r="BE901" s="105">
        <f>IF(N901="základní",J901,0)</f>
        <v>14920</v>
      </c>
      <c r="BF901" s="105">
        <f>IF(N901="snížená",J901,0)</f>
        <v>0</v>
      </c>
      <c r="BG901" s="105">
        <f>IF(N901="zákl. přenesená",J901,0)</f>
        <v>0</v>
      </c>
      <c r="BH901" s="105">
        <f>IF(N901="sníž. přenesená",J901,0)</f>
        <v>0</v>
      </c>
      <c r="BI901" s="105">
        <f>IF(N901="nulová",J901,0)</f>
        <v>0</v>
      </c>
      <c r="BJ901" s="10" t="s">
        <v>78</v>
      </c>
      <c r="BK901" s="105">
        <f>ROUND(I901*H901,2)</f>
        <v>14920</v>
      </c>
      <c r="BL901" s="10" t="s">
        <v>107</v>
      </c>
      <c r="BM901" s="104" t="s">
        <v>2086</v>
      </c>
    </row>
    <row r="902" spans="2:65" s="1" customFormat="1">
      <c r="B902" s="21"/>
      <c r="D902" s="106" t="s">
        <v>109</v>
      </c>
      <c r="F902" s="107" t="s">
        <v>2085</v>
      </c>
      <c r="L902" s="21"/>
      <c r="M902" s="108"/>
      <c r="T902" s="42"/>
      <c r="AT902" s="10" t="s">
        <v>109</v>
      </c>
      <c r="AU902" s="10" t="s">
        <v>80</v>
      </c>
    </row>
    <row r="903" spans="2:65" s="1" customFormat="1" ht="16.5" customHeight="1">
      <c r="B903" s="21"/>
      <c r="C903" s="93" t="s">
        <v>2087</v>
      </c>
      <c r="D903" s="93" t="s">
        <v>103</v>
      </c>
      <c r="E903" s="94" t="s">
        <v>2088</v>
      </c>
      <c r="F903" s="95" t="s">
        <v>2089</v>
      </c>
      <c r="G903" s="96" t="s">
        <v>269</v>
      </c>
      <c r="H903" s="97">
        <v>10</v>
      </c>
      <c r="I903" s="98">
        <v>174</v>
      </c>
      <c r="J903" s="98">
        <f>ROUND(I903*H903,2)</f>
        <v>1740</v>
      </c>
      <c r="K903" s="99"/>
      <c r="L903" s="21"/>
      <c r="M903" s="100" t="s">
        <v>1</v>
      </c>
      <c r="N903" s="101" t="s">
        <v>35</v>
      </c>
      <c r="O903" s="102">
        <v>0</v>
      </c>
      <c r="P903" s="102">
        <f>O903*H903</f>
        <v>0</v>
      </c>
      <c r="Q903" s="102">
        <v>0</v>
      </c>
      <c r="R903" s="102">
        <f>Q903*H903</f>
        <v>0</v>
      </c>
      <c r="S903" s="102">
        <v>0</v>
      </c>
      <c r="T903" s="103">
        <f>S903*H903</f>
        <v>0</v>
      </c>
      <c r="AR903" s="104" t="s">
        <v>107</v>
      </c>
      <c r="AT903" s="104" t="s">
        <v>103</v>
      </c>
      <c r="AU903" s="104" t="s">
        <v>80</v>
      </c>
      <c r="AY903" s="10" t="s">
        <v>100</v>
      </c>
      <c r="BE903" s="105">
        <f>IF(N903="základní",J903,0)</f>
        <v>1740</v>
      </c>
      <c r="BF903" s="105">
        <f>IF(N903="snížená",J903,0)</f>
        <v>0</v>
      </c>
      <c r="BG903" s="105">
        <f>IF(N903="zákl. přenesená",J903,0)</f>
        <v>0</v>
      </c>
      <c r="BH903" s="105">
        <f>IF(N903="sníž. přenesená",J903,0)</f>
        <v>0</v>
      </c>
      <c r="BI903" s="105">
        <f>IF(N903="nulová",J903,0)</f>
        <v>0</v>
      </c>
      <c r="BJ903" s="10" t="s">
        <v>78</v>
      </c>
      <c r="BK903" s="105">
        <f>ROUND(I903*H903,2)</f>
        <v>1740</v>
      </c>
      <c r="BL903" s="10" t="s">
        <v>107</v>
      </c>
      <c r="BM903" s="104" t="s">
        <v>2090</v>
      </c>
    </row>
    <row r="904" spans="2:65" s="1" customFormat="1">
      <c r="B904" s="21"/>
      <c r="D904" s="106" t="s">
        <v>109</v>
      </c>
      <c r="F904" s="107" t="s">
        <v>2089</v>
      </c>
      <c r="L904" s="21"/>
      <c r="M904" s="108"/>
      <c r="T904" s="42"/>
      <c r="AT904" s="10" t="s">
        <v>109</v>
      </c>
      <c r="AU904" s="10" t="s">
        <v>80</v>
      </c>
    </row>
    <row r="905" spans="2:65" s="1" customFormat="1" ht="21.75" customHeight="1">
      <c r="B905" s="21"/>
      <c r="C905" s="93" t="s">
        <v>2091</v>
      </c>
      <c r="D905" s="93" t="s">
        <v>103</v>
      </c>
      <c r="E905" s="94" t="s">
        <v>2092</v>
      </c>
      <c r="F905" s="95" t="s">
        <v>2093</v>
      </c>
      <c r="G905" s="96" t="s">
        <v>269</v>
      </c>
      <c r="H905" s="97">
        <v>15</v>
      </c>
      <c r="I905" s="98">
        <v>669</v>
      </c>
      <c r="J905" s="98">
        <f>ROUND(I905*H905,2)</f>
        <v>10035</v>
      </c>
      <c r="K905" s="99"/>
      <c r="L905" s="21"/>
      <c r="M905" s="100" t="s">
        <v>1</v>
      </c>
      <c r="N905" s="101" t="s">
        <v>35</v>
      </c>
      <c r="O905" s="102">
        <v>0</v>
      </c>
      <c r="P905" s="102">
        <f>O905*H905</f>
        <v>0</v>
      </c>
      <c r="Q905" s="102">
        <v>0</v>
      </c>
      <c r="R905" s="102">
        <f>Q905*H905</f>
        <v>0</v>
      </c>
      <c r="S905" s="102">
        <v>0</v>
      </c>
      <c r="T905" s="103">
        <f>S905*H905</f>
        <v>0</v>
      </c>
      <c r="AR905" s="104" t="s">
        <v>107</v>
      </c>
      <c r="AT905" s="104" t="s">
        <v>103</v>
      </c>
      <c r="AU905" s="104" t="s">
        <v>80</v>
      </c>
      <c r="AY905" s="10" t="s">
        <v>100</v>
      </c>
      <c r="BE905" s="105">
        <f>IF(N905="základní",J905,0)</f>
        <v>10035</v>
      </c>
      <c r="BF905" s="105">
        <f>IF(N905="snížená",J905,0)</f>
        <v>0</v>
      </c>
      <c r="BG905" s="105">
        <f>IF(N905="zákl. přenesená",J905,0)</f>
        <v>0</v>
      </c>
      <c r="BH905" s="105">
        <f>IF(N905="sníž. přenesená",J905,0)</f>
        <v>0</v>
      </c>
      <c r="BI905" s="105">
        <f>IF(N905="nulová",J905,0)</f>
        <v>0</v>
      </c>
      <c r="BJ905" s="10" t="s">
        <v>78</v>
      </c>
      <c r="BK905" s="105">
        <f>ROUND(I905*H905,2)</f>
        <v>10035</v>
      </c>
      <c r="BL905" s="10" t="s">
        <v>107</v>
      </c>
      <c r="BM905" s="104" t="s">
        <v>2094</v>
      </c>
    </row>
    <row r="906" spans="2:65" s="1" customFormat="1" ht="29.25">
      <c r="B906" s="21"/>
      <c r="D906" s="106" t="s">
        <v>109</v>
      </c>
      <c r="F906" s="107" t="s">
        <v>2095</v>
      </c>
      <c r="L906" s="21"/>
      <c r="M906" s="108"/>
      <c r="T906" s="42"/>
      <c r="AT906" s="10" t="s">
        <v>109</v>
      </c>
      <c r="AU906" s="10" t="s">
        <v>80</v>
      </c>
    </row>
    <row r="907" spans="2:65" s="1" customFormat="1" ht="24.2" customHeight="1">
      <c r="B907" s="21"/>
      <c r="C907" s="93" t="s">
        <v>2096</v>
      </c>
      <c r="D907" s="93" t="s">
        <v>103</v>
      </c>
      <c r="E907" s="94" t="s">
        <v>2097</v>
      </c>
      <c r="F907" s="95" t="s">
        <v>2098</v>
      </c>
      <c r="G907" s="96" t="s">
        <v>269</v>
      </c>
      <c r="H907" s="97">
        <v>30</v>
      </c>
      <c r="I907" s="98">
        <v>1870</v>
      </c>
      <c r="J907" s="98">
        <f>ROUND(I907*H907,2)</f>
        <v>56100</v>
      </c>
      <c r="K907" s="99"/>
      <c r="L907" s="21"/>
      <c r="M907" s="100" t="s">
        <v>1</v>
      </c>
      <c r="N907" s="101" t="s">
        <v>35</v>
      </c>
      <c r="O907" s="102">
        <v>0</v>
      </c>
      <c r="P907" s="102">
        <f>O907*H907</f>
        <v>0</v>
      </c>
      <c r="Q907" s="102">
        <v>0</v>
      </c>
      <c r="R907" s="102">
        <f>Q907*H907</f>
        <v>0</v>
      </c>
      <c r="S907" s="102">
        <v>0</v>
      </c>
      <c r="T907" s="103">
        <f>S907*H907</f>
        <v>0</v>
      </c>
      <c r="AR907" s="104" t="s">
        <v>107</v>
      </c>
      <c r="AT907" s="104" t="s">
        <v>103</v>
      </c>
      <c r="AU907" s="104" t="s">
        <v>80</v>
      </c>
      <c r="AY907" s="10" t="s">
        <v>100</v>
      </c>
      <c r="BE907" s="105">
        <f>IF(N907="základní",J907,0)</f>
        <v>56100</v>
      </c>
      <c r="BF907" s="105">
        <f>IF(N907="snížená",J907,0)</f>
        <v>0</v>
      </c>
      <c r="BG907" s="105">
        <f>IF(N907="zákl. přenesená",J907,0)</f>
        <v>0</v>
      </c>
      <c r="BH907" s="105">
        <f>IF(N907="sníž. přenesená",J907,0)</f>
        <v>0</v>
      </c>
      <c r="BI907" s="105">
        <f>IF(N907="nulová",J907,0)</f>
        <v>0</v>
      </c>
      <c r="BJ907" s="10" t="s">
        <v>78</v>
      </c>
      <c r="BK907" s="105">
        <f>ROUND(I907*H907,2)</f>
        <v>56100</v>
      </c>
      <c r="BL907" s="10" t="s">
        <v>107</v>
      </c>
      <c r="BM907" s="104" t="s">
        <v>2099</v>
      </c>
    </row>
    <row r="908" spans="2:65" s="1" customFormat="1" ht="48.75">
      <c r="B908" s="21"/>
      <c r="D908" s="106" t="s">
        <v>109</v>
      </c>
      <c r="F908" s="107" t="s">
        <v>2100</v>
      </c>
      <c r="L908" s="21"/>
      <c r="M908" s="108"/>
      <c r="T908" s="42"/>
      <c r="AT908" s="10" t="s">
        <v>109</v>
      </c>
      <c r="AU908" s="10" t="s">
        <v>80</v>
      </c>
    </row>
    <row r="909" spans="2:65" s="1" customFormat="1" ht="24.2" customHeight="1">
      <c r="B909" s="21"/>
      <c r="C909" s="93" t="s">
        <v>2101</v>
      </c>
      <c r="D909" s="93" t="s">
        <v>103</v>
      </c>
      <c r="E909" s="94" t="s">
        <v>2102</v>
      </c>
      <c r="F909" s="95" t="s">
        <v>2103</v>
      </c>
      <c r="G909" s="96" t="s">
        <v>269</v>
      </c>
      <c r="H909" s="97">
        <v>30</v>
      </c>
      <c r="I909" s="98">
        <v>2040</v>
      </c>
      <c r="J909" s="98">
        <f>ROUND(I909*H909,2)</f>
        <v>61200</v>
      </c>
      <c r="K909" s="99"/>
      <c r="L909" s="21"/>
      <c r="M909" s="100" t="s">
        <v>1</v>
      </c>
      <c r="N909" s="101" t="s">
        <v>35</v>
      </c>
      <c r="O909" s="102">
        <v>0</v>
      </c>
      <c r="P909" s="102">
        <f>O909*H909</f>
        <v>0</v>
      </c>
      <c r="Q909" s="102">
        <v>0</v>
      </c>
      <c r="R909" s="102">
        <f>Q909*H909</f>
        <v>0</v>
      </c>
      <c r="S909" s="102">
        <v>0</v>
      </c>
      <c r="T909" s="103">
        <f>S909*H909</f>
        <v>0</v>
      </c>
      <c r="AR909" s="104" t="s">
        <v>107</v>
      </c>
      <c r="AT909" s="104" t="s">
        <v>103</v>
      </c>
      <c r="AU909" s="104" t="s">
        <v>80</v>
      </c>
      <c r="AY909" s="10" t="s">
        <v>100</v>
      </c>
      <c r="BE909" s="105">
        <f>IF(N909="základní",J909,0)</f>
        <v>61200</v>
      </c>
      <c r="BF909" s="105">
        <f>IF(N909="snížená",J909,0)</f>
        <v>0</v>
      </c>
      <c r="BG909" s="105">
        <f>IF(N909="zákl. přenesená",J909,0)</f>
        <v>0</v>
      </c>
      <c r="BH909" s="105">
        <f>IF(N909="sníž. přenesená",J909,0)</f>
        <v>0</v>
      </c>
      <c r="BI909" s="105">
        <f>IF(N909="nulová",J909,0)</f>
        <v>0</v>
      </c>
      <c r="BJ909" s="10" t="s">
        <v>78</v>
      </c>
      <c r="BK909" s="105">
        <f>ROUND(I909*H909,2)</f>
        <v>61200</v>
      </c>
      <c r="BL909" s="10" t="s">
        <v>107</v>
      </c>
      <c r="BM909" s="104" t="s">
        <v>2104</v>
      </c>
    </row>
    <row r="910" spans="2:65" s="1" customFormat="1" ht="48.75">
      <c r="B910" s="21"/>
      <c r="D910" s="106" t="s">
        <v>109</v>
      </c>
      <c r="F910" s="107" t="s">
        <v>2105</v>
      </c>
      <c r="L910" s="21"/>
      <c r="M910" s="108"/>
      <c r="T910" s="42"/>
      <c r="AT910" s="10" t="s">
        <v>109</v>
      </c>
      <c r="AU910" s="10" t="s">
        <v>80</v>
      </c>
    </row>
    <row r="911" spans="2:65" s="1" customFormat="1" ht="24.2" customHeight="1">
      <c r="B911" s="21"/>
      <c r="C911" s="93" t="s">
        <v>2106</v>
      </c>
      <c r="D911" s="93" t="s">
        <v>103</v>
      </c>
      <c r="E911" s="94" t="s">
        <v>2107</v>
      </c>
      <c r="F911" s="95" t="s">
        <v>2108</v>
      </c>
      <c r="G911" s="96" t="s">
        <v>269</v>
      </c>
      <c r="H911" s="97">
        <v>100</v>
      </c>
      <c r="I911" s="98">
        <v>560</v>
      </c>
      <c r="J911" s="98">
        <f>ROUND(I911*H911,2)</f>
        <v>56000</v>
      </c>
      <c r="K911" s="99"/>
      <c r="L911" s="21"/>
      <c r="M911" s="100" t="s">
        <v>1</v>
      </c>
      <c r="N911" s="101" t="s">
        <v>35</v>
      </c>
      <c r="O911" s="102">
        <v>0</v>
      </c>
      <c r="P911" s="102">
        <f>O911*H911</f>
        <v>0</v>
      </c>
      <c r="Q911" s="102">
        <v>0</v>
      </c>
      <c r="R911" s="102">
        <f>Q911*H911</f>
        <v>0</v>
      </c>
      <c r="S911" s="102">
        <v>0</v>
      </c>
      <c r="T911" s="103">
        <f>S911*H911</f>
        <v>0</v>
      </c>
      <c r="AR911" s="104" t="s">
        <v>107</v>
      </c>
      <c r="AT911" s="104" t="s">
        <v>103</v>
      </c>
      <c r="AU911" s="104" t="s">
        <v>80</v>
      </c>
      <c r="AY911" s="10" t="s">
        <v>100</v>
      </c>
      <c r="BE911" s="105">
        <f>IF(N911="základní",J911,0)</f>
        <v>56000</v>
      </c>
      <c r="BF911" s="105">
        <f>IF(N911="snížená",J911,0)</f>
        <v>0</v>
      </c>
      <c r="BG911" s="105">
        <f>IF(N911="zákl. přenesená",J911,0)</f>
        <v>0</v>
      </c>
      <c r="BH911" s="105">
        <f>IF(N911="sníž. přenesená",J911,0)</f>
        <v>0</v>
      </c>
      <c r="BI911" s="105">
        <f>IF(N911="nulová",J911,0)</f>
        <v>0</v>
      </c>
      <c r="BJ911" s="10" t="s">
        <v>78</v>
      </c>
      <c r="BK911" s="105">
        <f>ROUND(I911*H911,2)</f>
        <v>56000</v>
      </c>
      <c r="BL911" s="10" t="s">
        <v>107</v>
      </c>
      <c r="BM911" s="104" t="s">
        <v>2109</v>
      </c>
    </row>
    <row r="912" spans="2:65" s="1" customFormat="1">
      <c r="B912" s="21"/>
      <c r="D912" s="106" t="s">
        <v>109</v>
      </c>
      <c r="F912" s="107" t="s">
        <v>2108</v>
      </c>
      <c r="L912" s="21"/>
      <c r="M912" s="108"/>
      <c r="T912" s="42"/>
      <c r="AT912" s="10" t="s">
        <v>109</v>
      </c>
      <c r="AU912" s="10" t="s">
        <v>80</v>
      </c>
    </row>
    <row r="913" spans="2:65" s="1" customFormat="1" ht="24.2" customHeight="1">
      <c r="B913" s="21"/>
      <c r="C913" s="93" t="s">
        <v>2110</v>
      </c>
      <c r="D913" s="93" t="s">
        <v>103</v>
      </c>
      <c r="E913" s="94" t="s">
        <v>2111</v>
      </c>
      <c r="F913" s="95" t="s">
        <v>2112</v>
      </c>
      <c r="G913" s="96" t="s">
        <v>269</v>
      </c>
      <c r="H913" s="97">
        <v>100</v>
      </c>
      <c r="I913" s="98">
        <v>1250</v>
      </c>
      <c r="J913" s="98">
        <f>ROUND(I913*H913,2)</f>
        <v>125000</v>
      </c>
      <c r="K913" s="99"/>
      <c r="L913" s="21"/>
      <c r="M913" s="100" t="s">
        <v>1</v>
      </c>
      <c r="N913" s="101" t="s">
        <v>35</v>
      </c>
      <c r="O913" s="102">
        <v>0</v>
      </c>
      <c r="P913" s="102">
        <f>O913*H913</f>
        <v>0</v>
      </c>
      <c r="Q913" s="102">
        <v>0</v>
      </c>
      <c r="R913" s="102">
        <f>Q913*H913</f>
        <v>0</v>
      </c>
      <c r="S913" s="102">
        <v>0</v>
      </c>
      <c r="T913" s="103">
        <f>S913*H913</f>
        <v>0</v>
      </c>
      <c r="AR913" s="104" t="s">
        <v>107</v>
      </c>
      <c r="AT913" s="104" t="s">
        <v>103</v>
      </c>
      <c r="AU913" s="104" t="s">
        <v>80</v>
      </c>
      <c r="AY913" s="10" t="s">
        <v>100</v>
      </c>
      <c r="BE913" s="105">
        <f>IF(N913="základní",J913,0)</f>
        <v>125000</v>
      </c>
      <c r="BF913" s="105">
        <f>IF(N913="snížená",J913,0)</f>
        <v>0</v>
      </c>
      <c r="BG913" s="105">
        <f>IF(N913="zákl. přenesená",J913,0)</f>
        <v>0</v>
      </c>
      <c r="BH913" s="105">
        <f>IF(N913="sníž. přenesená",J913,0)</f>
        <v>0</v>
      </c>
      <c r="BI913" s="105">
        <f>IF(N913="nulová",J913,0)</f>
        <v>0</v>
      </c>
      <c r="BJ913" s="10" t="s">
        <v>78</v>
      </c>
      <c r="BK913" s="105">
        <f>ROUND(I913*H913,2)</f>
        <v>125000</v>
      </c>
      <c r="BL913" s="10" t="s">
        <v>107</v>
      </c>
      <c r="BM913" s="104" t="s">
        <v>2113</v>
      </c>
    </row>
    <row r="914" spans="2:65" s="1" customFormat="1">
      <c r="B914" s="21"/>
      <c r="D914" s="106" t="s">
        <v>109</v>
      </c>
      <c r="F914" s="107" t="s">
        <v>2112</v>
      </c>
      <c r="L914" s="21"/>
      <c r="M914" s="108"/>
      <c r="T914" s="42"/>
      <c r="AT914" s="10" t="s">
        <v>109</v>
      </c>
      <c r="AU914" s="10" t="s">
        <v>80</v>
      </c>
    </row>
    <row r="915" spans="2:65" s="1" customFormat="1" ht="24.2" customHeight="1">
      <c r="B915" s="21"/>
      <c r="C915" s="93" t="s">
        <v>2114</v>
      </c>
      <c r="D915" s="93" t="s">
        <v>103</v>
      </c>
      <c r="E915" s="94" t="s">
        <v>2115</v>
      </c>
      <c r="F915" s="95" t="s">
        <v>2116</v>
      </c>
      <c r="G915" s="96" t="s">
        <v>269</v>
      </c>
      <c r="H915" s="97">
        <v>20</v>
      </c>
      <c r="I915" s="98">
        <v>8450</v>
      </c>
      <c r="J915" s="98">
        <f>ROUND(I915*H915,2)</f>
        <v>169000</v>
      </c>
      <c r="K915" s="99"/>
      <c r="L915" s="21"/>
      <c r="M915" s="100" t="s">
        <v>1</v>
      </c>
      <c r="N915" s="101" t="s">
        <v>35</v>
      </c>
      <c r="O915" s="102">
        <v>0</v>
      </c>
      <c r="P915" s="102">
        <f>O915*H915</f>
        <v>0</v>
      </c>
      <c r="Q915" s="102">
        <v>0</v>
      </c>
      <c r="R915" s="102">
        <f>Q915*H915</f>
        <v>0</v>
      </c>
      <c r="S915" s="102">
        <v>0</v>
      </c>
      <c r="T915" s="103">
        <f>S915*H915</f>
        <v>0</v>
      </c>
      <c r="AR915" s="104" t="s">
        <v>107</v>
      </c>
      <c r="AT915" s="104" t="s">
        <v>103</v>
      </c>
      <c r="AU915" s="104" t="s">
        <v>80</v>
      </c>
      <c r="AY915" s="10" t="s">
        <v>100</v>
      </c>
      <c r="BE915" s="105">
        <f>IF(N915="základní",J915,0)</f>
        <v>169000</v>
      </c>
      <c r="BF915" s="105">
        <f>IF(N915="snížená",J915,0)</f>
        <v>0</v>
      </c>
      <c r="BG915" s="105">
        <f>IF(N915="zákl. přenesená",J915,0)</f>
        <v>0</v>
      </c>
      <c r="BH915" s="105">
        <f>IF(N915="sníž. přenesená",J915,0)</f>
        <v>0</v>
      </c>
      <c r="BI915" s="105">
        <f>IF(N915="nulová",J915,0)</f>
        <v>0</v>
      </c>
      <c r="BJ915" s="10" t="s">
        <v>78</v>
      </c>
      <c r="BK915" s="105">
        <f>ROUND(I915*H915,2)</f>
        <v>169000</v>
      </c>
      <c r="BL915" s="10" t="s">
        <v>107</v>
      </c>
      <c r="BM915" s="104" t="s">
        <v>2117</v>
      </c>
    </row>
    <row r="916" spans="2:65" s="1" customFormat="1" ht="78">
      <c r="B916" s="21"/>
      <c r="D916" s="106" t="s">
        <v>109</v>
      </c>
      <c r="F916" s="107" t="s">
        <v>2118</v>
      </c>
      <c r="L916" s="21"/>
      <c r="M916" s="108"/>
      <c r="T916" s="42"/>
      <c r="AT916" s="10" t="s">
        <v>109</v>
      </c>
      <c r="AU916" s="10" t="s">
        <v>80</v>
      </c>
    </row>
    <row r="917" spans="2:65" s="1" customFormat="1" ht="21.75" customHeight="1">
      <c r="B917" s="21"/>
      <c r="C917" s="93" t="s">
        <v>2119</v>
      </c>
      <c r="D917" s="93" t="s">
        <v>103</v>
      </c>
      <c r="E917" s="94" t="s">
        <v>2120</v>
      </c>
      <c r="F917" s="95" t="s">
        <v>2121</v>
      </c>
      <c r="G917" s="96" t="s">
        <v>269</v>
      </c>
      <c r="H917" s="97">
        <v>20</v>
      </c>
      <c r="I917" s="98">
        <v>8470</v>
      </c>
      <c r="J917" s="98">
        <f>ROUND(I917*H917,2)</f>
        <v>169400</v>
      </c>
      <c r="K917" s="99"/>
      <c r="L917" s="21"/>
      <c r="M917" s="100" t="s">
        <v>1</v>
      </c>
      <c r="N917" s="101" t="s">
        <v>35</v>
      </c>
      <c r="O917" s="102">
        <v>0</v>
      </c>
      <c r="P917" s="102">
        <f>O917*H917</f>
        <v>0</v>
      </c>
      <c r="Q917" s="102">
        <v>0</v>
      </c>
      <c r="R917" s="102">
        <f>Q917*H917</f>
        <v>0</v>
      </c>
      <c r="S917" s="102">
        <v>0</v>
      </c>
      <c r="T917" s="103">
        <f>S917*H917</f>
        <v>0</v>
      </c>
      <c r="AR917" s="104" t="s">
        <v>107</v>
      </c>
      <c r="AT917" s="104" t="s">
        <v>103</v>
      </c>
      <c r="AU917" s="104" t="s">
        <v>80</v>
      </c>
      <c r="AY917" s="10" t="s">
        <v>100</v>
      </c>
      <c r="BE917" s="105">
        <f>IF(N917="základní",J917,0)</f>
        <v>169400</v>
      </c>
      <c r="BF917" s="105">
        <f>IF(N917="snížená",J917,0)</f>
        <v>0</v>
      </c>
      <c r="BG917" s="105">
        <f>IF(N917="zákl. přenesená",J917,0)</f>
        <v>0</v>
      </c>
      <c r="BH917" s="105">
        <f>IF(N917="sníž. přenesená",J917,0)</f>
        <v>0</v>
      </c>
      <c r="BI917" s="105">
        <f>IF(N917="nulová",J917,0)</f>
        <v>0</v>
      </c>
      <c r="BJ917" s="10" t="s">
        <v>78</v>
      </c>
      <c r="BK917" s="105">
        <f>ROUND(I917*H917,2)</f>
        <v>169400</v>
      </c>
      <c r="BL917" s="10" t="s">
        <v>107</v>
      </c>
      <c r="BM917" s="104" t="s">
        <v>2122</v>
      </c>
    </row>
    <row r="918" spans="2:65" s="1" customFormat="1" ht="78">
      <c r="B918" s="21"/>
      <c r="D918" s="106" t="s">
        <v>109</v>
      </c>
      <c r="F918" s="107" t="s">
        <v>2123</v>
      </c>
      <c r="L918" s="21"/>
      <c r="M918" s="108"/>
      <c r="T918" s="42"/>
      <c r="AT918" s="10" t="s">
        <v>109</v>
      </c>
      <c r="AU918" s="10" t="s">
        <v>80</v>
      </c>
    </row>
    <row r="919" spans="2:65" s="1" customFormat="1" ht="24.2" customHeight="1">
      <c r="B919" s="21"/>
      <c r="C919" s="93" t="s">
        <v>2124</v>
      </c>
      <c r="D919" s="93" t="s">
        <v>103</v>
      </c>
      <c r="E919" s="94" t="s">
        <v>2125</v>
      </c>
      <c r="F919" s="95" t="s">
        <v>2126</v>
      </c>
      <c r="G919" s="96" t="s">
        <v>269</v>
      </c>
      <c r="H919" s="97">
        <v>10</v>
      </c>
      <c r="I919" s="98">
        <v>3020</v>
      </c>
      <c r="J919" s="98">
        <f>ROUND(I919*H919,2)</f>
        <v>30200</v>
      </c>
      <c r="K919" s="99"/>
      <c r="L919" s="21"/>
      <c r="M919" s="100" t="s">
        <v>1</v>
      </c>
      <c r="N919" s="101" t="s">
        <v>35</v>
      </c>
      <c r="O919" s="102">
        <v>0</v>
      </c>
      <c r="P919" s="102">
        <f>O919*H919</f>
        <v>0</v>
      </c>
      <c r="Q919" s="102">
        <v>0</v>
      </c>
      <c r="R919" s="102">
        <f>Q919*H919</f>
        <v>0</v>
      </c>
      <c r="S919" s="102">
        <v>0</v>
      </c>
      <c r="T919" s="103">
        <f>S919*H919</f>
        <v>0</v>
      </c>
      <c r="AR919" s="104" t="s">
        <v>107</v>
      </c>
      <c r="AT919" s="104" t="s">
        <v>103</v>
      </c>
      <c r="AU919" s="104" t="s">
        <v>80</v>
      </c>
      <c r="AY919" s="10" t="s">
        <v>100</v>
      </c>
      <c r="BE919" s="105">
        <f>IF(N919="základní",J919,0)</f>
        <v>30200</v>
      </c>
      <c r="BF919" s="105">
        <f>IF(N919="snížená",J919,0)</f>
        <v>0</v>
      </c>
      <c r="BG919" s="105">
        <f>IF(N919="zákl. přenesená",J919,0)</f>
        <v>0</v>
      </c>
      <c r="BH919" s="105">
        <f>IF(N919="sníž. přenesená",J919,0)</f>
        <v>0</v>
      </c>
      <c r="BI919" s="105">
        <f>IF(N919="nulová",J919,0)</f>
        <v>0</v>
      </c>
      <c r="BJ919" s="10" t="s">
        <v>78</v>
      </c>
      <c r="BK919" s="105">
        <f>ROUND(I919*H919,2)</f>
        <v>30200</v>
      </c>
      <c r="BL919" s="10" t="s">
        <v>107</v>
      </c>
      <c r="BM919" s="104" t="s">
        <v>2127</v>
      </c>
    </row>
    <row r="920" spans="2:65" s="1" customFormat="1" ht="58.5">
      <c r="B920" s="21"/>
      <c r="D920" s="106" t="s">
        <v>109</v>
      </c>
      <c r="F920" s="107" t="s">
        <v>2128</v>
      </c>
      <c r="L920" s="21"/>
      <c r="M920" s="108"/>
      <c r="T920" s="42"/>
      <c r="AT920" s="10" t="s">
        <v>109</v>
      </c>
      <c r="AU920" s="10" t="s">
        <v>80</v>
      </c>
    </row>
    <row r="921" spans="2:65" s="1" customFormat="1" ht="33" customHeight="1">
      <c r="B921" s="21"/>
      <c r="C921" s="109" t="s">
        <v>2129</v>
      </c>
      <c r="D921" s="109" t="s">
        <v>112</v>
      </c>
      <c r="E921" s="110" t="s">
        <v>2130</v>
      </c>
      <c r="F921" s="111" t="s">
        <v>2131</v>
      </c>
      <c r="G921" s="112" t="s">
        <v>269</v>
      </c>
      <c r="H921" s="113">
        <v>3</v>
      </c>
      <c r="I921" s="114">
        <v>58100</v>
      </c>
      <c r="J921" s="114">
        <f>ROUND(I921*H921,2)</f>
        <v>174300</v>
      </c>
      <c r="K921" s="115"/>
      <c r="L921" s="116"/>
      <c r="M921" s="117" t="s">
        <v>1</v>
      </c>
      <c r="N921" s="118" t="s">
        <v>35</v>
      </c>
      <c r="O921" s="102">
        <v>0</v>
      </c>
      <c r="P921" s="102">
        <f>O921*H921</f>
        <v>0</v>
      </c>
      <c r="Q921" s="102">
        <v>0</v>
      </c>
      <c r="R921" s="102">
        <f>Q921*H921</f>
        <v>0</v>
      </c>
      <c r="S921" s="102">
        <v>0</v>
      </c>
      <c r="T921" s="103">
        <f>S921*H921</f>
        <v>0</v>
      </c>
      <c r="AR921" s="104" t="s">
        <v>116</v>
      </c>
      <c r="AT921" s="104" t="s">
        <v>112</v>
      </c>
      <c r="AU921" s="104" t="s">
        <v>80</v>
      </c>
      <c r="AY921" s="10" t="s">
        <v>100</v>
      </c>
      <c r="BE921" s="105">
        <f>IF(N921="základní",J921,0)</f>
        <v>174300</v>
      </c>
      <c r="BF921" s="105">
        <f>IF(N921="snížená",J921,0)</f>
        <v>0</v>
      </c>
      <c r="BG921" s="105">
        <f>IF(N921="zákl. přenesená",J921,0)</f>
        <v>0</v>
      </c>
      <c r="BH921" s="105">
        <f>IF(N921="sníž. přenesená",J921,0)</f>
        <v>0</v>
      </c>
      <c r="BI921" s="105">
        <f>IF(N921="nulová",J921,0)</f>
        <v>0</v>
      </c>
      <c r="BJ921" s="10" t="s">
        <v>78</v>
      </c>
      <c r="BK921" s="105">
        <f>ROUND(I921*H921,2)</f>
        <v>174300</v>
      </c>
      <c r="BL921" s="10" t="s">
        <v>107</v>
      </c>
      <c r="BM921" s="104" t="s">
        <v>2132</v>
      </c>
    </row>
    <row r="922" spans="2:65" s="1" customFormat="1" ht="19.5">
      <c r="B922" s="21"/>
      <c r="D922" s="106" t="s">
        <v>109</v>
      </c>
      <c r="F922" s="107" t="s">
        <v>2131</v>
      </c>
      <c r="L922" s="21"/>
      <c r="M922" s="108"/>
      <c r="T922" s="42"/>
      <c r="AT922" s="10" t="s">
        <v>109</v>
      </c>
      <c r="AU922" s="10" t="s">
        <v>80</v>
      </c>
    </row>
    <row r="923" spans="2:65" s="1" customFormat="1" ht="24.2" customHeight="1">
      <c r="B923" s="21"/>
      <c r="C923" s="109" t="s">
        <v>2133</v>
      </c>
      <c r="D923" s="109" t="s">
        <v>112</v>
      </c>
      <c r="E923" s="110" t="s">
        <v>2134</v>
      </c>
      <c r="F923" s="111" t="s">
        <v>2135</v>
      </c>
      <c r="G923" s="112" t="s">
        <v>269</v>
      </c>
      <c r="H923" s="113">
        <v>3</v>
      </c>
      <c r="I923" s="114">
        <v>340</v>
      </c>
      <c r="J923" s="114">
        <f>ROUND(I923*H923,2)</f>
        <v>1020</v>
      </c>
      <c r="K923" s="115"/>
      <c r="L923" s="116"/>
      <c r="M923" s="117" t="s">
        <v>1</v>
      </c>
      <c r="N923" s="118" t="s">
        <v>35</v>
      </c>
      <c r="O923" s="102">
        <v>0</v>
      </c>
      <c r="P923" s="102">
        <f>O923*H923</f>
        <v>0</v>
      </c>
      <c r="Q923" s="102">
        <v>0</v>
      </c>
      <c r="R923" s="102">
        <f>Q923*H923</f>
        <v>0</v>
      </c>
      <c r="S923" s="102">
        <v>0</v>
      </c>
      <c r="T923" s="103">
        <f>S923*H923</f>
        <v>0</v>
      </c>
      <c r="AR923" s="104" t="s">
        <v>116</v>
      </c>
      <c r="AT923" s="104" t="s">
        <v>112</v>
      </c>
      <c r="AU923" s="104" t="s">
        <v>80</v>
      </c>
      <c r="AY923" s="10" t="s">
        <v>100</v>
      </c>
      <c r="BE923" s="105">
        <f>IF(N923="základní",J923,0)</f>
        <v>1020</v>
      </c>
      <c r="BF923" s="105">
        <f>IF(N923="snížená",J923,0)</f>
        <v>0</v>
      </c>
      <c r="BG923" s="105">
        <f>IF(N923="zákl. přenesená",J923,0)</f>
        <v>0</v>
      </c>
      <c r="BH923" s="105">
        <f>IF(N923="sníž. přenesená",J923,0)</f>
        <v>0</v>
      </c>
      <c r="BI923" s="105">
        <f>IF(N923="nulová",J923,0)</f>
        <v>0</v>
      </c>
      <c r="BJ923" s="10" t="s">
        <v>78</v>
      </c>
      <c r="BK923" s="105">
        <f>ROUND(I923*H923,2)</f>
        <v>1020</v>
      </c>
      <c r="BL923" s="10" t="s">
        <v>107</v>
      </c>
      <c r="BM923" s="104" t="s">
        <v>2136</v>
      </c>
    </row>
    <row r="924" spans="2:65" s="1" customFormat="1" ht="19.5">
      <c r="B924" s="21"/>
      <c r="D924" s="106" t="s">
        <v>109</v>
      </c>
      <c r="F924" s="107" t="s">
        <v>2135</v>
      </c>
      <c r="L924" s="21"/>
      <c r="M924" s="108"/>
      <c r="T924" s="42"/>
      <c r="AT924" s="10" t="s">
        <v>109</v>
      </c>
      <c r="AU924" s="10" t="s">
        <v>80</v>
      </c>
    </row>
    <row r="925" spans="2:65" s="1" customFormat="1" ht="37.9" customHeight="1">
      <c r="B925" s="21"/>
      <c r="C925" s="109" t="s">
        <v>2137</v>
      </c>
      <c r="D925" s="109" t="s">
        <v>112</v>
      </c>
      <c r="E925" s="110" t="s">
        <v>2138</v>
      </c>
      <c r="F925" s="111" t="s">
        <v>2139</v>
      </c>
      <c r="G925" s="112" t="s">
        <v>269</v>
      </c>
      <c r="H925" s="113">
        <v>40</v>
      </c>
      <c r="I925" s="114">
        <v>1020</v>
      </c>
      <c r="J925" s="114">
        <f>ROUND(I925*H925,2)</f>
        <v>40800</v>
      </c>
      <c r="K925" s="115"/>
      <c r="L925" s="116"/>
      <c r="M925" s="117" t="s">
        <v>1</v>
      </c>
      <c r="N925" s="118" t="s">
        <v>35</v>
      </c>
      <c r="O925" s="102">
        <v>0</v>
      </c>
      <c r="P925" s="102">
        <f>O925*H925</f>
        <v>0</v>
      </c>
      <c r="Q925" s="102">
        <v>0</v>
      </c>
      <c r="R925" s="102">
        <f>Q925*H925</f>
        <v>0</v>
      </c>
      <c r="S925" s="102">
        <v>0</v>
      </c>
      <c r="T925" s="103">
        <f>S925*H925</f>
        <v>0</v>
      </c>
      <c r="AR925" s="104" t="s">
        <v>116</v>
      </c>
      <c r="AT925" s="104" t="s">
        <v>112</v>
      </c>
      <c r="AU925" s="104" t="s">
        <v>80</v>
      </c>
      <c r="AY925" s="10" t="s">
        <v>100</v>
      </c>
      <c r="BE925" s="105">
        <f>IF(N925="základní",J925,0)</f>
        <v>40800</v>
      </c>
      <c r="BF925" s="105">
        <f>IF(N925="snížená",J925,0)</f>
        <v>0</v>
      </c>
      <c r="BG925" s="105">
        <f>IF(N925="zákl. přenesená",J925,0)</f>
        <v>0</v>
      </c>
      <c r="BH925" s="105">
        <f>IF(N925="sníž. přenesená",J925,0)</f>
        <v>0</v>
      </c>
      <c r="BI925" s="105">
        <f>IF(N925="nulová",J925,0)</f>
        <v>0</v>
      </c>
      <c r="BJ925" s="10" t="s">
        <v>78</v>
      </c>
      <c r="BK925" s="105">
        <f>ROUND(I925*H925,2)</f>
        <v>40800</v>
      </c>
      <c r="BL925" s="10" t="s">
        <v>107</v>
      </c>
      <c r="BM925" s="104" t="s">
        <v>2140</v>
      </c>
    </row>
    <row r="926" spans="2:65" s="1" customFormat="1" ht="19.5">
      <c r="B926" s="21"/>
      <c r="D926" s="106" t="s">
        <v>109</v>
      </c>
      <c r="F926" s="107" t="s">
        <v>2139</v>
      </c>
      <c r="L926" s="21"/>
      <c r="M926" s="108"/>
      <c r="T926" s="42"/>
      <c r="AT926" s="10" t="s">
        <v>109</v>
      </c>
      <c r="AU926" s="10" t="s">
        <v>80</v>
      </c>
    </row>
    <row r="927" spans="2:65" s="1" customFormat="1" ht="37.9" customHeight="1">
      <c r="B927" s="21"/>
      <c r="C927" s="109" t="s">
        <v>2141</v>
      </c>
      <c r="D927" s="109" t="s">
        <v>112</v>
      </c>
      <c r="E927" s="110" t="s">
        <v>2142</v>
      </c>
      <c r="F927" s="111" t="s">
        <v>2143</v>
      </c>
      <c r="G927" s="112" t="s">
        <v>269</v>
      </c>
      <c r="H927" s="113">
        <v>20</v>
      </c>
      <c r="I927" s="114">
        <v>1520</v>
      </c>
      <c r="J927" s="114">
        <f>ROUND(I927*H927,2)</f>
        <v>30400</v>
      </c>
      <c r="K927" s="115"/>
      <c r="L927" s="116"/>
      <c r="M927" s="117" t="s">
        <v>1</v>
      </c>
      <c r="N927" s="118" t="s">
        <v>35</v>
      </c>
      <c r="O927" s="102">
        <v>0</v>
      </c>
      <c r="P927" s="102">
        <f>O927*H927</f>
        <v>0</v>
      </c>
      <c r="Q927" s="102">
        <v>0</v>
      </c>
      <c r="R927" s="102">
        <f>Q927*H927</f>
        <v>0</v>
      </c>
      <c r="S927" s="102">
        <v>0</v>
      </c>
      <c r="T927" s="103">
        <f>S927*H927</f>
        <v>0</v>
      </c>
      <c r="AR927" s="104" t="s">
        <v>116</v>
      </c>
      <c r="AT927" s="104" t="s">
        <v>112</v>
      </c>
      <c r="AU927" s="104" t="s">
        <v>80</v>
      </c>
      <c r="AY927" s="10" t="s">
        <v>100</v>
      </c>
      <c r="BE927" s="105">
        <f>IF(N927="základní",J927,0)</f>
        <v>30400</v>
      </c>
      <c r="BF927" s="105">
        <f>IF(N927="snížená",J927,0)</f>
        <v>0</v>
      </c>
      <c r="BG927" s="105">
        <f>IF(N927="zákl. přenesená",J927,0)</f>
        <v>0</v>
      </c>
      <c r="BH927" s="105">
        <f>IF(N927="sníž. přenesená",J927,0)</f>
        <v>0</v>
      </c>
      <c r="BI927" s="105">
        <f>IF(N927="nulová",J927,0)</f>
        <v>0</v>
      </c>
      <c r="BJ927" s="10" t="s">
        <v>78</v>
      </c>
      <c r="BK927" s="105">
        <f>ROUND(I927*H927,2)</f>
        <v>30400</v>
      </c>
      <c r="BL927" s="10" t="s">
        <v>107</v>
      </c>
      <c r="BM927" s="104" t="s">
        <v>2144</v>
      </c>
    </row>
    <row r="928" spans="2:65" s="1" customFormat="1" ht="19.5">
      <c r="B928" s="21"/>
      <c r="D928" s="106" t="s">
        <v>109</v>
      </c>
      <c r="F928" s="107" t="s">
        <v>2143</v>
      </c>
      <c r="L928" s="21"/>
      <c r="M928" s="108"/>
      <c r="T928" s="42"/>
      <c r="AT928" s="10" t="s">
        <v>109</v>
      </c>
      <c r="AU928" s="10" t="s">
        <v>80</v>
      </c>
    </row>
    <row r="929" spans="2:65" s="1" customFormat="1" ht="24.2" customHeight="1">
      <c r="B929" s="21"/>
      <c r="C929" s="109" t="s">
        <v>2145</v>
      </c>
      <c r="D929" s="109" t="s">
        <v>112</v>
      </c>
      <c r="E929" s="110" t="s">
        <v>2146</v>
      </c>
      <c r="F929" s="111" t="s">
        <v>2147</v>
      </c>
      <c r="G929" s="112" t="s">
        <v>269</v>
      </c>
      <c r="H929" s="113">
        <v>15</v>
      </c>
      <c r="I929" s="114">
        <v>562</v>
      </c>
      <c r="J929" s="114">
        <f>ROUND(I929*H929,2)</f>
        <v>8430</v>
      </c>
      <c r="K929" s="115"/>
      <c r="L929" s="116"/>
      <c r="M929" s="117" t="s">
        <v>1</v>
      </c>
      <c r="N929" s="118" t="s">
        <v>35</v>
      </c>
      <c r="O929" s="102">
        <v>0</v>
      </c>
      <c r="P929" s="102">
        <f>O929*H929</f>
        <v>0</v>
      </c>
      <c r="Q929" s="102">
        <v>0</v>
      </c>
      <c r="R929" s="102">
        <f>Q929*H929</f>
        <v>0</v>
      </c>
      <c r="S929" s="102">
        <v>0</v>
      </c>
      <c r="T929" s="103">
        <f>S929*H929</f>
        <v>0</v>
      </c>
      <c r="AR929" s="104" t="s">
        <v>116</v>
      </c>
      <c r="AT929" s="104" t="s">
        <v>112</v>
      </c>
      <c r="AU929" s="104" t="s">
        <v>80</v>
      </c>
      <c r="AY929" s="10" t="s">
        <v>100</v>
      </c>
      <c r="BE929" s="105">
        <f>IF(N929="základní",J929,0)</f>
        <v>8430</v>
      </c>
      <c r="BF929" s="105">
        <f>IF(N929="snížená",J929,0)</f>
        <v>0</v>
      </c>
      <c r="BG929" s="105">
        <f>IF(N929="zákl. přenesená",J929,0)</f>
        <v>0</v>
      </c>
      <c r="BH929" s="105">
        <f>IF(N929="sníž. přenesená",J929,0)</f>
        <v>0</v>
      </c>
      <c r="BI929" s="105">
        <f>IF(N929="nulová",J929,0)</f>
        <v>0</v>
      </c>
      <c r="BJ929" s="10" t="s">
        <v>78</v>
      </c>
      <c r="BK929" s="105">
        <f>ROUND(I929*H929,2)</f>
        <v>8430</v>
      </c>
      <c r="BL929" s="10" t="s">
        <v>107</v>
      </c>
      <c r="BM929" s="104" t="s">
        <v>2148</v>
      </c>
    </row>
    <row r="930" spans="2:65" s="1" customFormat="1" ht="19.5">
      <c r="B930" s="21"/>
      <c r="D930" s="106" t="s">
        <v>109</v>
      </c>
      <c r="F930" s="107" t="s">
        <v>2147</v>
      </c>
      <c r="L930" s="21"/>
      <c r="M930" s="108"/>
      <c r="T930" s="42"/>
      <c r="AT930" s="10" t="s">
        <v>109</v>
      </c>
      <c r="AU930" s="10" t="s">
        <v>80</v>
      </c>
    </row>
    <row r="931" spans="2:65" s="1" customFormat="1" ht="16.5" customHeight="1">
      <c r="B931" s="21"/>
      <c r="C931" s="93" t="s">
        <v>2149</v>
      </c>
      <c r="D931" s="93" t="s">
        <v>103</v>
      </c>
      <c r="E931" s="94" t="s">
        <v>2150</v>
      </c>
      <c r="F931" s="95" t="s">
        <v>2151</v>
      </c>
      <c r="G931" s="96" t="s">
        <v>269</v>
      </c>
      <c r="H931" s="97">
        <v>20</v>
      </c>
      <c r="I931" s="98">
        <v>2010</v>
      </c>
      <c r="J931" s="98">
        <f>ROUND(I931*H931,2)</f>
        <v>40200</v>
      </c>
      <c r="K931" s="99"/>
      <c r="L931" s="21"/>
      <c r="M931" s="100" t="s">
        <v>1</v>
      </c>
      <c r="N931" s="101" t="s">
        <v>35</v>
      </c>
      <c r="O931" s="102">
        <v>0</v>
      </c>
      <c r="P931" s="102">
        <f>O931*H931</f>
        <v>0</v>
      </c>
      <c r="Q931" s="102">
        <v>0</v>
      </c>
      <c r="R931" s="102">
        <f>Q931*H931</f>
        <v>0</v>
      </c>
      <c r="S931" s="102">
        <v>0</v>
      </c>
      <c r="T931" s="103">
        <f>S931*H931</f>
        <v>0</v>
      </c>
      <c r="AR931" s="104" t="s">
        <v>107</v>
      </c>
      <c r="AT931" s="104" t="s">
        <v>103</v>
      </c>
      <c r="AU931" s="104" t="s">
        <v>80</v>
      </c>
      <c r="AY931" s="10" t="s">
        <v>100</v>
      </c>
      <c r="BE931" s="105">
        <f>IF(N931="základní",J931,0)</f>
        <v>40200</v>
      </c>
      <c r="BF931" s="105">
        <f>IF(N931="snížená",J931,0)</f>
        <v>0</v>
      </c>
      <c r="BG931" s="105">
        <f>IF(N931="zákl. přenesená",J931,0)</f>
        <v>0</v>
      </c>
      <c r="BH931" s="105">
        <f>IF(N931="sníž. přenesená",J931,0)</f>
        <v>0</v>
      </c>
      <c r="BI931" s="105">
        <f>IF(N931="nulová",J931,0)</f>
        <v>0</v>
      </c>
      <c r="BJ931" s="10" t="s">
        <v>78</v>
      </c>
      <c r="BK931" s="105">
        <f>ROUND(I931*H931,2)</f>
        <v>40200</v>
      </c>
      <c r="BL931" s="10" t="s">
        <v>107</v>
      </c>
      <c r="BM931" s="104" t="s">
        <v>2152</v>
      </c>
    </row>
    <row r="932" spans="2:65" s="1" customFormat="1">
      <c r="B932" s="21"/>
      <c r="D932" s="106" t="s">
        <v>109</v>
      </c>
      <c r="F932" s="107" t="s">
        <v>2151</v>
      </c>
      <c r="L932" s="21"/>
      <c r="M932" s="108"/>
      <c r="T932" s="42"/>
      <c r="AT932" s="10" t="s">
        <v>109</v>
      </c>
      <c r="AU932" s="10" t="s">
        <v>80</v>
      </c>
    </row>
    <row r="933" spans="2:65" s="1" customFormat="1" ht="16.5" customHeight="1">
      <c r="B933" s="21"/>
      <c r="C933" s="93" t="s">
        <v>2153</v>
      </c>
      <c r="D933" s="93" t="s">
        <v>103</v>
      </c>
      <c r="E933" s="94" t="s">
        <v>2154</v>
      </c>
      <c r="F933" s="95" t="s">
        <v>2155</v>
      </c>
      <c r="G933" s="96" t="s">
        <v>269</v>
      </c>
      <c r="H933" s="97">
        <v>20</v>
      </c>
      <c r="I933" s="98">
        <v>3350</v>
      </c>
      <c r="J933" s="98">
        <f>ROUND(I933*H933,2)</f>
        <v>67000</v>
      </c>
      <c r="K933" s="99"/>
      <c r="L933" s="21"/>
      <c r="M933" s="100" t="s">
        <v>1</v>
      </c>
      <c r="N933" s="101" t="s">
        <v>35</v>
      </c>
      <c r="O933" s="102">
        <v>0</v>
      </c>
      <c r="P933" s="102">
        <f>O933*H933</f>
        <v>0</v>
      </c>
      <c r="Q933" s="102">
        <v>0</v>
      </c>
      <c r="R933" s="102">
        <f>Q933*H933</f>
        <v>0</v>
      </c>
      <c r="S933" s="102">
        <v>0</v>
      </c>
      <c r="T933" s="103">
        <f>S933*H933</f>
        <v>0</v>
      </c>
      <c r="AR933" s="104" t="s">
        <v>107</v>
      </c>
      <c r="AT933" s="104" t="s">
        <v>103</v>
      </c>
      <c r="AU933" s="104" t="s">
        <v>80</v>
      </c>
      <c r="AY933" s="10" t="s">
        <v>100</v>
      </c>
      <c r="BE933" s="105">
        <f>IF(N933="základní",J933,0)</f>
        <v>67000</v>
      </c>
      <c r="BF933" s="105">
        <f>IF(N933="snížená",J933,0)</f>
        <v>0</v>
      </c>
      <c r="BG933" s="105">
        <f>IF(N933="zákl. přenesená",J933,0)</f>
        <v>0</v>
      </c>
      <c r="BH933" s="105">
        <f>IF(N933="sníž. přenesená",J933,0)</f>
        <v>0</v>
      </c>
      <c r="BI933" s="105">
        <f>IF(N933="nulová",J933,0)</f>
        <v>0</v>
      </c>
      <c r="BJ933" s="10" t="s">
        <v>78</v>
      </c>
      <c r="BK933" s="105">
        <f>ROUND(I933*H933,2)</f>
        <v>67000</v>
      </c>
      <c r="BL933" s="10" t="s">
        <v>107</v>
      </c>
      <c r="BM933" s="104" t="s">
        <v>2156</v>
      </c>
    </row>
    <row r="934" spans="2:65" s="1" customFormat="1">
      <c r="B934" s="21"/>
      <c r="D934" s="106" t="s">
        <v>109</v>
      </c>
      <c r="F934" s="107" t="s">
        <v>2155</v>
      </c>
      <c r="L934" s="21"/>
      <c r="M934" s="108"/>
      <c r="T934" s="42"/>
      <c r="AT934" s="10" t="s">
        <v>109</v>
      </c>
      <c r="AU934" s="10" t="s">
        <v>80</v>
      </c>
    </row>
    <row r="935" spans="2:65" s="1" customFormat="1" ht="16.5" customHeight="1">
      <c r="B935" s="21"/>
      <c r="C935" s="93" t="s">
        <v>2157</v>
      </c>
      <c r="D935" s="93" t="s">
        <v>103</v>
      </c>
      <c r="E935" s="94" t="s">
        <v>2158</v>
      </c>
      <c r="F935" s="95" t="s">
        <v>2159</v>
      </c>
      <c r="G935" s="96" t="s">
        <v>269</v>
      </c>
      <c r="H935" s="97">
        <v>100</v>
      </c>
      <c r="I935" s="98">
        <v>196</v>
      </c>
      <c r="J935" s="98">
        <f>ROUND(I935*H935,2)</f>
        <v>19600</v>
      </c>
      <c r="K935" s="99"/>
      <c r="L935" s="21"/>
      <c r="M935" s="100" t="s">
        <v>1</v>
      </c>
      <c r="N935" s="101" t="s">
        <v>35</v>
      </c>
      <c r="O935" s="102">
        <v>0</v>
      </c>
      <c r="P935" s="102">
        <f>O935*H935</f>
        <v>0</v>
      </c>
      <c r="Q935" s="102">
        <v>0</v>
      </c>
      <c r="R935" s="102">
        <f>Q935*H935</f>
        <v>0</v>
      </c>
      <c r="S935" s="102">
        <v>0</v>
      </c>
      <c r="T935" s="103">
        <f>S935*H935</f>
        <v>0</v>
      </c>
      <c r="AR935" s="104" t="s">
        <v>107</v>
      </c>
      <c r="AT935" s="104" t="s">
        <v>103</v>
      </c>
      <c r="AU935" s="104" t="s">
        <v>80</v>
      </c>
      <c r="AY935" s="10" t="s">
        <v>100</v>
      </c>
      <c r="BE935" s="105">
        <f>IF(N935="základní",J935,0)</f>
        <v>19600</v>
      </c>
      <c r="BF935" s="105">
        <f>IF(N935="snížená",J935,0)</f>
        <v>0</v>
      </c>
      <c r="BG935" s="105">
        <f>IF(N935="zákl. přenesená",J935,0)</f>
        <v>0</v>
      </c>
      <c r="BH935" s="105">
        <f>IF(N935="sníž. přenesená",J935,0)</f>
        <v>0</v>
      </c>
      <c r="BI935" s="105">
        <f>IF(N935="nulová",J935,0)</f>
        <v>0</v>
      </c>
      <c r="BJ935" s="10" t="s">
        <v>78</v>
      </c>
      <c r="BK935" s="105">
        <f>ROUND(I935*H935,2)</f>
        <v>19600</v>
      </c>
      <c r="BL935" s="10" t="s">
        <v>107</v>
      </c>
      <c r="BM935" s="104" t="s">
        <v>2160</v>
      </c>
    </row>
    <row r="936" spans="2:65" s="1" customFormat="1">
      <c r="B936" s="21"/>
      <c r="D936" s="106" t="s">
        <v>109</v>
      </c>
      <c r="F936" s="107" t="s">
        <v>2159</v>
      </c>
      <c r="L936" s="21"/>
      <c r="M936" s="108"/>
      <c r="T936" s="42"/>
      <c r="AT936" s="10" t="s">
        <v>109</v>
      </c>
      <c r="AU936" s="10" t="s">
        <v>80</v>
      </c>
    </row>
    <row r="937" spans="2:65" s="1" customFormat="1" ht="24.2" customHeight="1">
      <c r="B937" s="21"/>
      <c r="C937" s="93" t="s">
        <v>2161</v>
      </c>
      <c r="D937" s="93" t="s">
        <v>103</v>
      </c>
      <c r="E937" s="94" t="s">
        <v>2162</v>
      </c>
      <c r="F937" s="95" t="s">
        <v>2163</v>
      </c>
      <c r="G937" s="96" t="s">
        <v>269</v>
      </c>
      <c r="H937" s="97">
        <v>20</v>
      </c>
      <c r="I937" s="98">
        <v>6770</v>
      </c>
      <c r="J937" s="98">
        <f>ROUND(I937*H937,2)</f>
        <v>135400</v>
      </c>
      <c r="K937" s="99"/>
      <c r="L937" s="21"/>
      <c r="M937" s="100" t="s">
        <v>1</v>
      </c>
      <c r="N937" s="101" t="s">
        <v>35</v>
      </c>
      <c r="O937" s="102">
        <v>0</v>
      </c>
      <c r="P937" s="102">
        <f>O937*H937</f>
        <v>0</v>
      </c>
      <c r="Q937" s="102">
        <v>0</v>
      </c>
      <c r="R937" s="102">
        <f>Q937*H937</f>
        <v>0</v>
      </c>
      <c r="S937" s="102">
        <v>0</v>
      </c>
      <c r="T937" s="103">
        <f>S937*H937</f>
        <v>0</v>
      </c>
      <c r="AR937" s="104" t="s">
        <v>107</v>
      </c>
      <c r="AT937" s="104" t="s">
        <v>103</v>
      </c>
      <c r="AU937" s="104" t="s">
        <v>80</v>
      </c>
      <c r="AY937" s="10" t="s">
        <v>100</v>
      </c>
      <c r="BE937" s="105">
        <f>IF(N937="základní",J937,0)</f>
        <v>135400</v>
      </c>
      <c r="BF937" s="105">
        <f>IF(N937="snížená",J937,0)</f>
        <v>0</v>
      </c>
      <c r="BG937" s="105">
        <f>IF(N937="zákl. přenesená",J937,0)</f>
        <v>0</v>
      </c>
      <c r="BH937" s="105">
        <f>IF(N937="sníž. přenesená",J937,0)</f>
        <v>0</v>
      </c>
      <c r="BI937" s="105">
        <f>IF(N937="nulová",J937,0)</f>
        <v>0</v>
      </c>
      <c r="BJ937" s="10" t="s">
        <v>78</v>
      </c>
      <c r="BK937" s="105">
        <f>ROUND(I937*H937,2)</f>
        <v>135400</v>
      </c>
      <c r="BL937" s="10" t="s">
        <v>107</v>
      </c>
      <c r="BM937" s="104" t="s">
        <v>2164</v>
      </c>
    </row>
    <row r="938" spans="2:65" s="1" customFormat="1" ht="39">
      <c r="B938" s="21"/>
      <c r="D938" s="106" t="s">
        <v>109</v>
      </c>
      <c r="F938" s="107" t="s">
        <v>2165</v>
      </c>
      <c r="L938" s="21"/>
      <c r="M938" s="108"/>
      <c r="T938" s="42"/>
      <c r="AT938" s="10" t="s">
        <v>109</v>
      </c>
      <c r="AU938" s="10" t="s">
        <v>80</v>
      </c>
    </row>
    <row r="939" spans="2:65" s="1" customFormat="1" ht="24.2" customHeight="1">
      <c r="B939" s="21"/>
      <c r="C939" s="93" t="s">
        <v>2166</v>
      </c>
      <c r="D939" s="93" t="s">
        <v>103</v>
      </c>
      <c r="E939" s="94" t="s">
        <v>2167</v>
      </c>
      <c r="F939" s="95" t="s">
        <v>2168</v>
      </c>
      <c r="G939" s="96" t="s">
        <v>269</v>
      </c>
      <c r="H939" s="97">
        <v>10</v>
      </c>
      <c r="I939" s="98">
        <v>40800</v>
      </c>
      <c r="J939" s="98">
        <f>ROUND(I939*H939,2)</f>
        <v>408000</v>
      </c>
      <c r="K939" s="99"/>
      <c r="L939" s="21"/>
      <c r="M939" s="100" t="s">
        <v>1</v>
      </c>
      <c r="N939" s="101" t="s">
        <v>35</v>
      </c>
      <c r="O939" s="102">
        <v>0</v>
      </c>
      <c r="P939" s="102">
        <f>O939*H939</f>
        <v>0</v>
      </c>
      <c r="Q939" s="102">
        <v>0</v>
      </c>
      <c r="R939" s="102">
        <f>Q939*H939</f>
        <v>0</v>
      </c>
      <c r="S939" s="102">
        <v>0</v>
      </c>
      <c r="T939" s="103">
        <f>S939*H939</f>
        <v>0</v>
      </c>
      <c r="AR939" s="104" t="s">
        <v>107</v>
      </c>
      <c r="AT939" s="104" t="s">
        <v>103</v>
      </c>
      <c r="AU939" s="104" t="s">
        <v>80</v>
      </c>
      <c r="AY939" s="10" t="s">
        <v>100</v>
      </c>
      <c r="BE939" s="105">
        <f>IF(N939="základní",J939,0)</f>
        <v>408000</v>
      </c>
      <c r="BF939" s="105">
        <f>IF(N939="snížená",J939,0)</f>
        <v>0</v>
      </c>
      <c r="BG939" s="105">
        <f>IF(N939="zákl. přenesená",J939,0)</f>
        <v>0</v>
      </c>
      <c r="BH939" s="105">
        <f>IF(N939="sníž. přenesená",J939,0)</f>
        <v>0</v>
      </c>
      <c r="BI939" s="105">
        <f>IF(N939="nulová",J939,0)</f>
        <v>0</v>
      </c>
      <c r="BJ939" s="10" t="s">
        <v>78</v>
      </c>
      <c r="BK939" s="105">
        <f>ROUND(I939*H939,2)</f>
        <v>408000</v>
      </c>
      <c r="BL939" s="10" t="s">
        <v>107</v>
      </c>
      <c r="BM939" s="104" t="s">
        <v>2169</v>
      </c>
    </row>
    <row r="940" spans="2:65" s="1" customFormat="1" ht="48.75">
      <c r="B940" s="21"/>
      <c r="D940" s="106" t="s">
        <v>109</v>
      </c>
      <c r="F940" s="107" t="s">
        <v>2170</v>
      </c>
      <c r="L940" s="21"/>
      <c r="M940" s="108"/>
      <c r="T940" s="42"/>
      <c r="AT940" s="10" t="s">
        <v>109</v>
      </c>
      <c r="AU940" s="10" t="s">
        <v>80</v>
      </c>
    </row>
    <row r="941" spans="2:65" s="1" customFormat="1" ht="24.2" customHeight="1">
      <c r="B941" s="21"/>
      <c r="C941" s="93" t="s">
        <v>2171</v>
      </c>
      <c r="D941" s="93" t="s">
        <v>103</v>
      </c>
      <c r="E941" s="94" t="s">
        <v>2172</v>
      </c>
      <c r="F941" s="95" t="s">
        <v>2173</v>
      </c>
      <c r="G941" s="96" t="s">
        <v>269</v>
      </c>
      <c r="H941" s="97">
        <v>10</v>
      </c>
      <c r="I941" s="98">
        <v>25700</v>
      </c>
      <c r="J941" s="98">
        <f>ROUND(I941*H941,2)</f>
        <v>257000</v>
      </c>
      <c r="K941" s="99"/>
      <c r="L941" s="21"/>
      <c r="M941" s="100" t="s">
        <v>1</v>
      </c>
      <c r="N941" s="101" t="s">
        <v>35</v>
      </c>
      <c r="O941" s="102">
        <v>0</v>
      </c>
      <c r="P941" s="102">
        <f>O941*H941</f>
        <v>0</v>
      </c>
      <c r="Q941" s="102">
        <v>0</v>
      </c>
      <c r="R941" s="102">
        <f>Q941*H941</f>
        <v>0</v>
      </c>
      <c r="S941" s="102">
        <v>0</v>
      </c>
      <c r="T941" s="103">
        <f>S941*H941</f>
        <v>0</v>
      </c>
      <c r="AR941" s="104" t="s">
        <v>107</v>
      </c>
      <c r="AT941" s="104" t="s">
        <v>103</v>
      </c>
      <c r="AU941" s="104" t="s">
        <v>80</v>
      </c>
      <c r="AY941" s="10" t="s">
        <v>100</v>
      </c>
      <c r="BE941" s="105">
        <f>IF(N941="základní",J941,0)</f>
        <v>257000</v>
      </c>
      <c r="BF941" s="105">
        <f>IF(N941="snížená",J941,0)</f>
        <v>0</v>
      </c>
      <c r="BG941" s="105">
        <f>IF(N941="zákl. přenesená",J941,0)</f>
        <v>0</v>
      </c>
      <c r="BH941" s="105">
        <f>IF(N941="sníž. přenesená",J941,0)</f>
        <v>0</v>
      </c>
      <c r="BI941" s="105">
        <f>IF(N941="nulová",J941,0)</f>
        <v>0</v>
      </c>
      <c r="BJ941" s="10" t="s">
        <v>78</v>
      </c>
      <c r="BK941" s="105">
        <f>ROUND(I941*H941,2)</f>
        <v>257000</v>
      </c>
      <c r="BL941" s="10" t="s">
        <v>107</v>
      </c>
      <c r="BM941" s="104" t="s">
        <v>2174</v>
      </c>
    </row>
    <row r="942" spans="2:65" s="1" customFormat="1" ht="48.75">
      <c r="B942" s="21"/>
      <c r="D942" s="106" t="s">
        <v>109</v>
      </c>
      <c r="F942" s="107" t="s">
        <v>2175</v>
      </c>
      <c r="L942" s="21"/>
      <c r="M942" s="108"/>
      <c r="T942" s="42"/>
      <c r="AT942" s="10" t="s">
        <v>109</v>
      </c>
      <c r="AU942" s="10" t="s">
        <v>80</v>
      </c>
    </row>
    <row r="943" spans="2:65" s="1" customFormat="1" ht="37.9" customHeight="1">
      <c r="B943" s="21"/>
      <c r="C943" s="93" t="s">
        <v>2176</v>
      </c>
      <c r="D943" s="93" t="s">
        <v>103</v>
      </c>
      <c r="E943" s="94" t="s">
        <v>2177</v>
      </c>
      <c r="F943" s="95" t="s">
        <v>2178</v>
      </c>
      <c r="G943" s="96" t="s">
        <v>269</v>
      </c>
      <c r="H943" s="97">
        <v>8</v>
      </c>
      <c r="I943" s="98">
        <v>21300</v>
      </c>
      <c r="J943" s="98">
        <f>ROUND(I943*H943,2)</f>
        <v>170400</v>
      </c>
      <c r="K943" s="99"/>
      <c r="L943" s="21"/>
      <c r="M943" s="100" t="s">
        <v>1</v>
      </c>
      <c r="N943" s="101" t="s">
        <v>35</v>
      </c>
      <c r="O943" s="102">
        <v>0</v>
      </c>
      <c r="P943" s="102">
        <f>O943*H943</f>
        <v>0</v>
      </c>
      <c r="Q943" s="102">
        <v>0</v>
      </c>
      <c r="R943" s="102">
        <f>Q943*H943</f>
        <v>0</v>
      </c>
      <c r="S943" s="102">
        <v>0</v>
      </c>
      <c r="T943" s="103">
        <f>S943*H943</f>
        <v>0</v>
      </c>
      <c r="AR943" s="104" t="s">
        <v>107</v>
      </c>
      <c r="AT943" s="104" t="s">
        <v>103</v>
      </c>
      <c r="AU943" s="104" t="s">
        <v>80</v>
      </c>
      <c r="AY943" s="10" t="s">
        <v>100</v>
      </c>
      <c r="BE943" s="105">
        <f>IF(N943="základní",J943,0)</f>
        <v>170400</v>
      </c>
      <c r="BF943" s="105">
        <f>IF(N943="snížená",J943,0)</f>
        <v>0</v>
      </c>
      <c r="BG943" s="105">
        <f>IF(N943="zákl. přenesená",J943,0)</f>
        <v>0</v>
      </c>
      <c r="BH943" s="105">
        <f>IF(N943="sníž. přenesená",J943,0)</f>
        <v>0</v>
      </c>
      <c r="BI943" s="105">
        <f>IF(N943="nulová",J943,0)</f>
        <v>0</v>
      </c>
      <c r="BJ943" s="10" t="s">
        <v>78</v>
      </c>
      <c r="BK943" s="105">
        <f>ROUND(I943*H943,2)</f>
        <v>170400</v>
      </c>
      <c r="BL943" s="10" t="s">
        <v>107</v>
      </c>
      <c r="BM943" s="104" t="s">
        <v>2179</v>
      </c>
    </row>
    <row r="944" spans="2:65" s="1" customFormat="1" ht="39">
      <c r="B944" s="21"/>
      <c r="D944" s="106" t="s">
        <v>109</v>
      </c>
      <c r="F944" s="107" t="s">
        <v>2180</v>
      </c>
      <c r="L944" s="21"/>
      <c r="M944" s="108"/>
      <c r="T944" s="42"/>
      <c r="AT944" s="10" t="s">
        <v>109</v>
      </c>
      <c r="AU944" s="10" t="s">
        <v>80</v>
      </c>
    </row>
    <row r="945" spans="2:65" s="1" customFormat="1" ht="37.9" customHeight="1">
      <c r="B945" s="21"/>
      <c r="C945" s="93" t="s">
        <v>2181</v>
      </c>
      <c r="D945" s="93" t="s">
        <v>103</v>
      </c>
      <c r="E945" s="94" t="s">
        <v>2182</v>
      </c>
      <c r="F945" s="95" t="s">
        <v>2183</v>
      </c>
      <c r="G945" s="96" t="s">
        <v>269</v>
      </c>
      <c r="H945" s="97">
        <v>8</v>
      </c>
      <c r="I945" s="98">
        <v>28700</v>
      </c>
      <c r="J945" s="98">
        <f>ROUND(I945*H945,2)</f>
        <v>229600</v>
      </c>
      <c r="K945" s="99"/>
      <c r="L945" s="21"/>
      <c r="M945" s="100" t="s">
        <v>1</v>
      </c>
      <c r="N945" s="101" t="s">
        <v>35</v>
      </c>
      <c r="O945" s="102">
        <v>0</v>
      </c>
      <c r="P945" s="102">
        <f>O945*H945</f>
        <v>0</v>
      </c>
      <c r="Q945" s="102">
        <v>0</v>
      </c>
      <c r="R945" s="102">
        <f>Q945*H945</f>
        <v>0</v>
      </c>
      <c r="S945" s="102">
        <v>0</v>
      </c>
      <c r="T945" s="103">
        <f>S945*H945</f>
        <v>0</v>
      </c>
      <c r="AR945" s="104" t="s">
        <v>107</v>
      </c>
      <c r="AT945" s="104" t="s">
        <v>103</v>
      </c>
      <c r="AU945" s="104" t="s">
        <v>80</v>
      </c>
      <c r="AY945" s="10" t="s">
        <v>100</v>
      </c>
      <c r="BE945" s="105">
        <f>IF(N945="základní",J945,0)</f>
        <v>229600</v>
      </c>
      <c r="BF945" s="105">
        <f>IF(N945="snížená",J945,0)</f>
        <v>0</v>
      </c>
      <c r="BG945" s="105">
        <f>IF(N945="zákl. přenesená",J945,0)</f>
        <v>0</v>
      </c>
      <c r="BH945" s="105">
        <f>IF(N945="sníž. přenesená",J945,0)</f>
        <v>0</v>
      </c>
      <c r="BI945" s="105">
        <f>IF(N945="nulová",J945,0)</f>
        <v>0</v>
      </c>
      <c r="BJ945" s="10" t="s">
        <v>78</v>
      </c>
      <c r="BK945" s="105">
        <f>ROUND(I945*H945,2)</f>
        <v>229600</v>
      </c>
      <c r="BL945" s="10" t="s">
        <v>107</v>
      </c>
      <c r="BM945" s="104" t="s">
        <v>2184</v>
      </c>
    </row>
    <row r="946" spans="2:65" s="1" customFormat="1" ht="39">
      <c r="B946" s="21"/>
      <c r="D946" s="106" t="s">
        <v>109</v>
      </c>
      <c r="F946" s="107" t="s">
        <v>2185</v>
      </c>
      <c r="L946" s="21"/>
      <c r="M946" s="108"/>
      <c r="T946" s="42"/>
      <c r="AT946" s="10" t="s">
        <v>109</v>
      </c>
      <c r="AU946" s="10" t="s">
        <v>80</v>
      </c>
    </row>
    <row r="947" spans="2:65" s="1" customFormat="1" ht="37.9" customHeight="1">
      <c r="B947" s="21"/>
      <c r="C947" s="93" t="s">
        <v>2186</v>
      </c>
      <c r="D947" s="93" t="s">
        <v>103</v>
      </c>
      <c r="E947" s="94" t="s">
        <v>2187</v>
      </c>
      <c r="F947" s="95" t="s">
        <v>2188</v>
      </c>
      <c r="G947" s="96" t="s">
        <v>269</v>
      </c>
      <c r="H947" s="97">
        <v>8</v>
      </c>
      <c r="I947" s="98">
        <v>16700</v>
      </c>
      <c r="J947" s="98">
        <f>ROUND(I947*H947,2)</f>
        <v>133600</v>
      </c>
      <c r="K947" s="99"/>
      <c r="L947" s="21"/>
      <c r="M947" s="100" t="s">
        <v>1</v>
      </c>
      <c r="N947" s="101" t="s">
        <v>35</v>
      </c>
      <c r="O947" s="102">
        <v>0</v>
      </c>
      <c r="P947" s="102">
        <f>O947*H947</f>
        <v>0</v>
      </c>
      <c r="Q947" s="102">
        <v>0</v>
      </c>
      <c r="R947" s="102">
        <f>Q947*H947</f>
        <v>0</v>
      </c>
      <c r="S947" s="102">
        <v>0</v>
      </c>
      <c r="T947" s="103">
        <f>S947*H947</f>
        <v>0</v>
      </c>
      <c r="AR947" s="104" t="s">
        <v>107</v>
      </c>
      <c r="AT947" s="104" t="s">
        <v>103</v>
      </c>
      <c r="AU947" s="104" t="s">
        <v>80</v>
      </c>
      <c r="AY947" s="10" t="s">
        <v>100</v>
      </c>
      <c r="BE947" s="105">
        <f>IF(N947="základní",J947,0)</f>
        <v>133600</v>
      </c>
      <c r="BF947" s="105">
        <f>IF(N947="snížená",J947,0)</f>
        <v>0</v>
      </c>
      <c r="BG947" s="105">
        <f>IF(N947="zákl. přenesená",J947,0)</f>
        <v>0</v>
      </c>
      <c r="BH947" s="105">
        <f>IF(N947="sníž. přenesená",J947,0)</f>
        <v>0</v>
      </c>
      <c r="BI947" s="105">
        <f>IF(N947="nulová",J947,0)</f>
        <v>0</v>
      </c>
      <c r="BJ947" s="10" t="s">
        <v>78</v>
      </c>
      <c r="BK947" s="105">
        <f>ROUND(I947*H947,2)</f>
        <v>133600</v>
      </c>
      <c r="BL947" s="10" t="s">
        <v>107</v>
      </c>
      <c r="BM947" s="104" t="s">
        <v>2189</v>
      </c>
    </row>
    <row r="948" spans="2:65" s="1" customFormat="1" ht="29.25">
      <c r="B948" s="21"/>
      <c r="D948" s="106" t="s">
        <v>109</v>
      </c>
      <c r="F948" s="107" t="s">
        <v>2190</v>
      </c>
      <c r="L948" s="21"/>
      <c r="M948" s="108"/>
      <c r="T948" s="42"/>
      <c r="AT948" s="10" t="s">
        <v>109</v>
      </c>
      <c r="AU948" s="10" t="s">
        <v>80</v>
      </c>
    </row>
    <row r="949" spans="2:65" s="1" customFormat="1" ht="37.9" customHeight="1">
      <c r="B949" s="21"/>
      <c r="C949" s="93" t="s">
        <v>2191</v>
      </c>
      <c r="D949" s="93" t="s">
        <v>103</v>
      </c>
      <c r="E949" s="94" t="s">
        <v>2192</v>
      </c>
      <c r="F949" s="95" t="s">
        <v>2193</v>
      </c>
      <c r="G949" s="96" t="s">
        <v>269</v>
      </c>
      <c r="H949" s="97">
        <v>8</v>
      </c>
      <c r="I949" s="98">
        <v>24700</v>
      </c>
      <c r="J949" s="98">
        <f>ROUND(I949*H949,2)</f>
        <v>197600</v>
      </c>
      <c r="K949" s="99"/>
      <c r="L949" s="21"/>
      <c r="M949" s="100" t="s">
        <v>1</v>
      </c>
      <c r="N949" s="101" t="s">
        <v>35</v>
      </c>
      <c r="O949" s="102">
        <v>0</v>
      </c>
      <c r="P949" s="102">
        <f>O949*H949</f>
        <v>0</v>
      </c>
      <c r="Q949" s="102">
        <v>0</v>
      </c>
      <c r="R949" s="102">
        <f>Q949*H949</f>
        <v>0</v>
      </c>
      <c r="S949" s="102">
        <v>0</v>
      </c>
      <c r="T949" s="103">
        <f>S949*H949</f>
        <v>0</v>
      </c>
      <c r="AR949" s="104" t="s">
        <v>107</v>
      </c>
      <c r="AT949" s="104" t="s">
        <v>103</v>
      </c>
      <c r="AU949" s="104" t="s">
        <v>80</v>
      </c>
      <c r="AY949" s="10" t="s">
        <v>100</v>
      </c>
      <c r="BE949" s="105">
        <f>IF(N949="základní",J949,0)</f>
        <v>197600</v>
      </c>
      <c r="BF949" s="105">
        <f>IF(N949="snížená",J949,0)</f>
        <v>0</v>
      </c>
      <c r="BG949" s="105">
        <f>IF(N949="zákl. přenesená",J949,0)</f>
        <v>0</v>
      </c>
      <c r="BH949" s="105">
        <f>IF(N949="sníž. přenesená",J949,0)</f>
        <v>0</v>
      </c>
      <c r="BI949" s="105">
        <f>IF(N949="nulová",J949,0)</f>
        <v>0</v>
      </c>
      <c r="BJ949" s="10" t="s">
        <v>78</v>
      </c>
      <c r="BK949" s="105">
        <f>ROUND(I949*H949,2)</f>
        <v>197600</v>
      </c>
      <c r="BL949" s="10" t="s">
        <v>107</v>
      </c>
      <c r="BM949" s="104" t="s">
        <v>2194</v>
      </c>
    </row>
    <row r="950" spans="2:65" s="1" customFormat="1" ht="29.25">
      <c r="B950" s="21"/>
      <c r="D950" s="106" t="s">
        <v>109</v>
      </c>
      <c r="F950" s="107" t="s">
        <v>2195</v>
      </c>
      <c r="L950" s="21"/>
      <c r="M950" s="108"/>
      <c r="T950" s="42"/>
      <c r="AT950" s="10" t="s">
        <v>109</v>
      </c>
      <c r="AU950" s="10" t="s">
        <v>80</v>
      </c>
    </row>
    <row r="951" spans="2:65" s="1" customFormat="1" ht="24.2" customHeight="1">
      <c r="B951" s="21"/>
      <c r="C951" s="93" t="s">
        <v>2196</v>
      </c>
      <c r="D951" s="93" t="s">
        <v>103</v>
      </c>
      <c r="E951" s="94" t="s">
        <v>2197</v>
      </c>
      <c r="F951" s="95" t="s">
        <v>2198</v>
      </c>
      <c r="G951" s="96" t="s">
        <v>269</v>
      </c>
      <c r="H951" s="97">
        <v>8</v>
      </c>
      <c r="I951" s="98">
        <v>8160</v>
      </c>
      <c r="J951" s="98">
        <f>ROUND(I951*H951,2)</f>
        <v>65280</v>
      </c>
      <c r="K951" s="99"/>
      <c r="L951" s="21"/>
      <c r="M951" s="100" t="s">
        <v>1</v>
      </c>
      <c r="N951" s="101" t="s">
        <v>35</v>
      </c>
      <c r="O951" s="102">
        <v>0</v>
      </c>
      <c r="P951" s="102">
        <f>O951*H951</f>
        <v>0</v>
      </c>
      <c r="Q951" s="102">
        <v>0</v>
      </c>
      <c r="R951" s="102">
        <f>Q951*H951</f>
        <v>0</v>
      </c>
      <c r="S951" s="102">
        <v>0</v>
      </c>
      <c r="T951" s="103">
        <f>S951*H951</f>
        <v>0</v>
      </c>
      <c r="AR951" s="104" t="s">
        <v>107</v>
      </c>
      <c r="AT951" s="104" t="s">
        <v>103</v>
      </c>
      <c r="AU951" s="104" t="s">
        <v>80</v>
      </c>
      <c r="AY951" s="10" t="s">
        <v>100</v>
      </c>
      <c r="BE951" s="105">
        <f>IF(N951="základní",J951,0)</f>
        <v>65280</v>
      </c>
      <c r="BF951" s="105">
        <f>IF(N951="snížená",J951,0)</f>
        <v>0</v>
      </c>
      <c r="BG951" s="105">
        <f>IF(N951="zákl. přenesená",J951,0)</f>
        <v>0</v>
      </c>
      <c r="BH951" s="105">
        <f>IF(N951="sníž. přenesená",J951,0)</f>
        <v>0</v>
      </c>
      <c r="BI951" s="105">
        <f>IF(N951="nulová",J951,0)</f>
        <v>0</v>
      </c>
      <c r="BJ951" s="10" t="s">
        <v>78</v>
      </c>
      <c r="BK951" s="105">
        <f>ROUND(I951*H951,2)</f>
        <v>65280</v>
      </c>
      <c r="BL951" s="10" t="s">
        <v>107</v>
      </c>
      <c r="BM951" s="104" t="s">
        <v>2199</v>
      </c>
    </row>
    <row r="952" spans="2:65" s="1" customFormat="1" ht="29.25">
      <c r="B952" s="21"/>
      <c r="D952" s="106" t="s">
        <v>109</v>
      </c>
      <c r="F952" s="107" t="s">
        <v>2200</v>
      </c>
      <c r="L952" s="21"/>
      <c r="M952" s="108"/>
      <c r="T952" s="42"/>
      <c r="AT952" s="10" t="s">
        <v>109</v>
      </c>
      <c r="AU952" s="10" t="s">
        <v>80</v>
      </c>
    </row>
    <row r="953" spans="2:65" s="1" customFormat="1" ht="24.2" customHeight="1">
      <c r="B953" s="21"/>
      <c r="C953" s="93" t="s">
        <v>2201</v>
      </c>
      <c r="D953" s="93" t="s">
        <v>103</v>
      </c>
      <c r="E953" s="94" t="s">
        <v>2202</v>
      </c>
      <c r="F953" s="95" t="s">
        <v>2203</v>
      </c>
      <c r="G953" s="96" t="s">
        <v>269</v>
      </c>
      <c r="H953" s="97">
        <v>8</v>
      </c>
      <c r="I953" s="98">
        <v>9770</v>
      </c>
      <c r="J953" s="98">
        <f>ROUND(I953*H953,2)</f>
        <v>78160</v>
      </c>
      <c r="K953" s="99"/>
      <c r="L953" s="21"/>
      <c r="M953" s="100" t="s">
        <v>1</v>
      </c>
      <c r="N953" s="101" t="s">
        <v>35</v>
      </c>
      <c r="O953" s="102">
        <v>0</v>
      </c>
      <c r="P953" s="102">
        <f>O953*H953</f>
        <v>0</v>
      </c>
      <c r="Q953" s="102">
        <v>0</v>
      </c>
      <c r="R953" s="102">
        <f>Q953*H953</f>
        <v>0</v>
      </c>
      <c r="S953" s="102">
        <v>0</v>
      </c>
      <c r="T953" s="103">
        <f>S953*H953</f>
        <v>0</v>
      </c>
      <c r="AR953" s="104" t="s">
        <v>107</v>
      </c>
      <c r="AT953" s="104" t="s">
        <v>103</v>
      </c>
      <c r="AU953" s="104" t="s">
        <v>80</v>
      </c>
      <c r="AY953" s="10" t="s">
        <v>100</v>
      </c>
      <c r="BE953" s="105">
        <f>IF(N953="základní",J953,0)</f>
        <v>78160</v>
      </c>
      <c r="BF953" s="105">
        <f>IF(N953="snížená",J953,0)</f>
        <v>0</v>
      </c>
      <c r="BG953" s="105">
        <f>IF(N953="zákl. přenesená",J953,0)</f>
        <v>0</v>
      </c>
      <c r="BH953" s="105">
        <f>IF(N953="sníž. přenesená",J953,0)</f>
        <v>0</v>
      </c>
      <c r="BI953" s="105">
        <f>IF(N953="nulová",J953,0)</f>
        <v>0</v>
      </c>
      <c r="BJ953" s="10" t="s">
        <v>78</v>
      </c>
      <c r="BK953" s="105">
        <f>ROUND(I953*H953,2)</f>
        <v>78160</v>
      </c>
      <c r="BL953" s="10" t="s">
        <v>107</v>
      </c>
      <c r="BM953" s="104" t="s">
        <v>2204</v>
      </c>
    </row>
    <row r="954" spans="2:65" s="1" customFormat="1" ht="29.25">
      <c r="B954" s="21"/>
      <c r="D954" s="106" t="s">
        <v>109</v>
      </c>
      <c r="F954" s="107" t="s">
        <v>2205</v>
      </c>
      <c r="L954" s="21"/>
      <c r="M954" s="108"/>
      <c r="T954" s="42"/>
      <c r="AT954" s="10" t="s">
        <v>109</v>
      </c>
      <c r="AU954" s="10" t="s">
        <v>80</v>
      </c>
    </row>
    <row r="955" spans="2:65" s="1" customFormat="1" ht="24.2" customHeight="1">
      <c r="B955" s="21"/>
      <c r="C955" s="93" t="s">
        <v>2206</v>
      </c>
      <c r="D955" s="93" t="s">
        <v>103</v>
      </c>
      <c r="E955" s="94" t="s">
        <v>2207</v>
      </c>
      <c r="F955" s="95" t="s">
        <v>2208</v>
      </c>
      <c r="G955" s="96" t="s">
        <v>269</v>
      </c>
      <c r="H955" s="97">
        <v>8</v>
      </c>
      <c r="I955" s="98">
        <v>9770</v>
      </c>
      <c r="J955" s="98">
        <f>ROUND(I955*H955,2)</f>
        <v>78160</v>
      </c>
      <c r="K955" s="99"/>
      <c r="L955" s="21"/>
      <c r="M955" s="100" t="s">
        <v>1</v>
      </c>
      <c r="N955" s="101" t="s">
        <v>35</v>
      </c>
      <c r="O955" s="102">
        <v>0</v>
      </c>
      <c r="P955" s="102">
        <f>O955*H955</f>
        <v>0</v>
      </c>
      <c r="Q955" s="102">
        <v>0</v>
      </c>
      <c r="R955" s="102">
        <f>Q955*H955</f>
        <v>0</v>
      </c>
      <c r="S955" s="102">
        <v>0</v>
      </c>
      <c r="T955" s="103">
        <f>S955*H955</f>
        <v>0</v>
      </c>
      <c r="AR955" s="104" t="s">
        <v>107</v>
      </c>
      <c r="AT955" s="104" t="s">
        <v>103</v>
      </c>
      <c r="AU955" s="104" t="s">
        <v>80</v>
      </c>
      <c r="AY955" s="10" t="s">
        <v>100</v>
      </c>
      <c r="BE955" s="105">
        <f>IF(N955="základní",J955,0)</f>
        <v>78160</v>
      </c>
      <c r="BF955" s="105">
        <f>IF(N955="snížená",J955,0)</f>
        <v>0</v>
      </c>
      <c r="BG955" s="105">
        <f>IF(N955="zákl. přenesená",J955,0)</f>
        <v>0</v>
      </c>
      <c r="BH955" s="105">
        <f>IF(N955="sníž. přenesená",J955,0)</f>
        <v>0</v>
      </c>
      <c r="BI955" s="105">
        <f>IF(N955="nulová",J955,0)</f>
        <v>0</v>
      </c>
      <c r="BJ955" s="10" t="s">
        <v>78</v>
      </c>
      <c r="BK955" s="105">
        <f>ROUND(I955*H955,2)</f>
        <v>78160</v>
      </c>
      <c r="BL955" s="10" t="s">
        <v>107</v>
      </c>
      <c r="BM955" s="104" t="s">
        <v>2209</v>
      </c>
    </row>
    <row r="956" spans="2:65" s="1" customFormat="1" ht="29.25">
      <c r="B956" s="21"/>
      <c r="D956" s="106" t="s">
        <v>109</v>
      </c>
      <c r="F956" s="107" t="s">
        <v>2210</v>
      </c>
      <c r="L956" s="21"/>
      <c r="M956" s="108"/>
      <c r="T956" s="42"/>
      <c r="AT956" s="10" t="s">
        <v>109</v>
      </c>
      <c r="AU956" s="10" t="s">
        <v>80</v>
      </c>
    </row>
    <row r="957" spans="2:65" s="1" customFormat="1" ht="24.2" customHeight="1">
      <c r="B957" s="21"/>
      <c r="C957" s="93" t="s">
        <v>2211</v>
      </c>
      <c r="D957" s="93" t="s">
        <v>103</v>
      </c>
      <c r="E957" s="94" t="s">
        <v>2212</v>
      </c>
      <c r="F957" s="95" t="s">
        <v>2213</v>
      </c>
      <c r="G957" s="96" t="s">
        <v>269</v>
      </c>
      <c r="H957" s="97">
        <v>8</v>
      </c>
      <c r="I957" s="98">
        <v>11400</v>
      </c>
      <c r="J957" s="98">
        <f>ROUND(I957*H957,2)</f>
        <v>91200</v>
      </c>
      <c r="K957" s="99"/>
      <c r="L957" s="21"/>
      <c r="M957" s="100" t="s">
        <v>1</v>
      </c>
      <c r="N957" s="101" t="s">
        <v>35</v>
      </c>
      <c r="O957" s="102">
        <v>0</v>
      </c>
      <c r="P957" s="102">
        <f>O957*H957</f>
        <v>0</v>
      </c>
      <c r="Q957" s="102">
        <v>0</v>
      </c>
      <c r="R957" s="102">
        <f>Q957*H957</f>
        <v>0</v>
      </c>
      <c r="S957" s="102">
        <v>0</v>
      </c>
      <c r="T957" s="103">
        <f>S957*H957</f>
        <v>0</v>
      </c>
      <c r="AR957" s="104" t="s">
        <v>107</v>
      </c>
      <c r="AT957" s="104" t="s">
        <v>103</v>
      </c>
      <c r="AU957" s="104" t="s">
        <v>80</v>
      </c>
      <c r="AY957" s="10" t="s">
        <v>100</v>
      </c>
      <c r="BE957" s="105">
        <f>IF(N957="základní",J957,0)</f>
        <v>91200</v>
      </c>
      <c r="BF957" s="105">
        <f>IF(N957="snížená",J957,0)</f>
        <v>0</v>
      </c>
      <c r="BG957" s="105">
        <f>IF(N957="zákl. přenesená",J957,0)</f>
        <v>0</v>
      </c>
      <c r="BH957" s="105">
        <f>IF(N957="sníž. přenesená",J957,0)</f>
        <v>0</v>
      </c>
      <c r="BI957" s="105">
        <f>IF(N957="nulová",J957,0)</f>
        <v>0</v>
      </c>
      <c r="BJ957" s="10" t="s">
        <v>78</v>
      </c>
      <c r="BK957" s="105">
        <f>ROUND(I957*H957,2)</f>
        <v>91200</v>
      </c>
      <c r="BL957" s="10" t="s">
        <v>107</v>
      </c>
      <c r="BM957" s="104" t="s">
        <v>2214</v>
      </c>
    </row>
    <row r="958" spans="2:65" s="1" customFormat="1" ht="29.25">
      <c r="B958" s="21"/>
      <c r="D958" s="106" t="s">
        <v>109</v>
      </c>
      <c r="F958" s="107" t="s">
        <v>2215</v>
      </c>
      <c r="L958" s="21"/>
      <c r="M958" s="108"/>
      <c r="T958" s="42"/>
      <c r="AT958" s="10" t="s">
        <v>109</v>
      </c>
      <c r="AU958" s="10" t="s">
        <v>80</v>
      </c>
    </row>
    <row r="959" spans="2:65" s="1" customFormat="1" ht="24.2" customHeight="1">
      <c r="B959" s="21"/>
      <c r="C959" s="109" t="s">
        <v>2216</v>
      </c>
      <c r="D959" s="109" t="s">
        <v>112</v>
      </c>
      <c r="E959" s="110" t="s">
        <v>2217</v>
      </c>
      <c r="F959" s="111" t="s">
        <v>2218</v>
      </c>
      <c r="G959" s="112" t="s">
        <v>269</v>
      </c>
      <c r="H959" s="113">
        <v>15</v>
      </c>
      <c r="I959" s="114">
        <v>1460</v>
      </c>
      <c r="J959" s="114">
        <f>ROUND(I959*H959,2)</f>
        <v>21900</v>
      </c>
      <c r="K959" s="115"/>
      <c r="L959" s="116"/>
      <c r="M959" s="117" t="s">
        <v>1</v>
      </c>
      <c r="N959" s="118" t="s">
        <v>35</v>
      </c>
      <c r="O959" s="102">
        <v>0</v>
      </c>
      <c r="P959" s="102">
        <f>O959*H959</f>
        <v>0</v>
      </c>
      <c r="Q959" s="102">
        <v>0</v>
      </c>
      <c r="R959" s="102">
        <f>Q959*H959</f>
        <v>0</v>
      </c>
      <c r="S959" s="102">
        <v>0</v>
      </c>
      <c r="T959" s="103">
        <f>S959*H959</f>
        <v>0</v>
      </c>
      <c r="AR959" s="104" t="s">
        <v>116</v>
      </c>
      <c r="AT959" s="104" t="s">
        <v>112</v>
      </c>
      <c r="AU959" s="104" t="s">
        <v>80</v>
      </c>
      <c r="AY959" s="10" t="s">
        <v>100</v>
      </c>
      <c r="BE959" s="105">
        <f>IF(N959="základní",J959,0)</f>
        <v>21900</v>
      </c>
      <c r="BF959" s="105">
        <f>IF(N959="snížená",J959,0)</f>
        <v>0</v>
      </c>
      <c r="BG959" s="105">
        <f>IF(N959="zákl. přenesená",J959,0)</f>
        <v>0</v>
      </c>
      <c r="BH959" s="105">
        <f>IF(N959="sníž. přenesená",J959,0)</f>
        <v>0</v>
      </c>
      <c r="BI959" s="105">
        <f>IF(N959="nulová",J959,0)</f>
        <v>0</v>
      </c>
      <c r="BJ959" s="10" t="s">
        <v>78</v>
      </c>
      <c r="BK959" s="105">
        <f>ROUND(I959*H959,2)</f>
        <v>21900</v>
      </c>
      <c r="BL959" s="10" t="s">
        <v>107</v>
      </c>
      <c r="BM959" s="104" t="s">
        <v>2219</v>
      </c>
    </row>
    <row r="960" spans="2:65" s="1" customFormat="1" ht="19.5">
      <c r="B960" s="21"/>
      <c r="D960" s="106" t="s">
        <v>109</v>
      </c>
      <c r="F960" s="107" t="s">
        <v>2218</v>
      </c>
      <c r="L960" s="21"/>
      <c r="M960" s="108"/>
      <c r="T960" s="42"/>
      <c r="AT960" s="10" t="s">
        <v>109</v>
      </c>
      <c r="AU960" s="10" t="s">
        <v>80</v>
      </c>
    </row>
    <row r="961" spans="2:65" s="1" customFormat="1" ht="24.2" customHeight="1">
      <c r="B961" s="21"/>
      <c r="C961" s="109" t="s">
        <v>2220</v>
      </c>
      <c r="D961" s="109" t="s">
        <v>112</v>
      </c>
      <c r="E961" s="110" t="s">
        <v>2221</v>
      </c>
      <c r="F961" s="111" t="s">
        <v>2222</v>
      </c>
      <c r="G961" s="112" t="s">
        <v>269</v>
      </c>
      <c r="H961" s="113">
        <v>10</v>
      </c>
      <c r="I961" s="114">
        <v>6210</v>
      </c>
      <c r="J961" s="114">
        <f>ROUND(I961*H961,2)</f>
        <v>62100</v>
      </c>
      <c r="K961" s="115"/>
      <c r="L961" s="116"/>
      <c r="M961" s="117" t="s">
        <v>1</v>
      </c>
      <c r="N961" s="118" t="s">
        <v>35</v>
      </c>
      <c r="O961" s="102">
        <v>0</v>
      </c>
      <c r="P961" s="102">
        <f>O961*H961</f>
        <v>0</v>
      </c>
      <c r="Q961" s="102">
        <v>0</v>
      </c>
      <c r="R961" s="102">
        <f>Q961*H961</f>
        <v>0</v>
      </c>
      <c r="S961" s="102">
        <v>0</v>
      </c>
      <c r="T961" s="103">
        <f>S961*H961</f>
        <v>0</v>
      </c>
      <c r="AR961" s="104" t="s">
        <v>116</v>
      </c>
      <c r="AT961" s="104" t="s">
        <v>112</v>
      </c>
      <c r="AU961" s="104" t="s">
        <v>80</v>
      </c>
      <c r="AY961" s="10" t="s">
        <v>100</v>
      </c>
      <c r="BE961" s="105">
        <f>IF(N961="základní",J961,0)</f>
        <v>62100</v>
      </c>
      <c r="BF961" s="105">
        <f>IF(N961="snížená",J961,0)</f>
        <v>0</v>
      </c>
      <c r="BG961" s="105">
        <f>IF(N961="zákl. přenesená",J961,0)</f>
        <v>0</v>
      </c>
      <c r="BH961" s="105">
        <f>IF(N961="sníž. přenesená",J961,0)</f>
        <v>0</v>
      </c>
      <c r="BI961" s="105">
        <f>IF(N961="nulová",J961,0)</f>
        <v>0</v>
      </c>
      <c r="BJ961" s="10" t="s">
        <v>78</v>
      </c>
      <c r="BK961" s="105">
        <f>ROUND(I961*H961,2)</f>
        <v>62100</v>
      </c>
      <c r="BL961" s="10" t="s">
        <v>107</v>
      </c>
      <c r="BM961" s="104" t="s">
        <v>2223</v>
      </c>
    </row>
    <row r="962" spans="2:65" s="1" customFormat="1">
      <c r="B962" s="21"/>
      <c r="D962" s="106" t="s">
        <v>109</v>
      </c>
      <c r="F962" s="107" t="s">
        <v>2222</v>
      </c>
      <c r="L962" s="21"/>
      <c r="M962" s="108"/>
      <c r="T962" s="42"/>
      <c r="AT962" s="10" t="s">
        <v>109</v>
      </c>
      <c r="AU962" s="10" t="s">
        <v>80</v>
      </c>
    </row>
    <row r="963" spans="2:65" s="1" customFormat="1" ht="24.2" customHeight="1">
      <c r="B963" s="21"/>
      <c r="C963" s="109" t="s">
        <v>2224</v>
      </c>
      <c r="D963" s="109" t="s">
        <v>112</v>
      </c>
      <c r="E963" s="110" t="s">
        <v>2225</v>
      </c>
      <c r="F963" s="111" t="s">
        <v>2226</v>
      </c>
      <c r="G963" s="112" t="s">
        <v>269</v>
      </c>
      <c r="H963" s="113">
        <v>10</v>
      </c>
      <c r="I963" s="114">
        <v>11400</v>
      </c>
      <c r="J963" s="114">
        <f>ROUND(I963*H963,2)</f>
        <v>114000</v>
      </c>
      <c r="K963" s="115"/>
      <c r="L963" s="116"/>
      <c r="M963" s="117" t="s">
        <v>1</v>
      </c>
      <c r="N963" s="118" t="s">
        <v>35</v>
      </c>
      <c r="O963" s="102">
        <v>0</v>
      </c>
      <c r="P963" s="102">
        <f>O963*H963</f>
        <v>0</v>
      </c>
      <c r="Q963" s="102">
        <v>0</v>
      </c>
      <c r="R963" s="102">
        <f>Q963*H963</f>
        <v>0</v>
      </c>
      <c r="S963" s="102">
        <v>0</v>
      </c>
      <c r="T963" s="103">
        <f>S963*H963</f>
        <v>0</v>
      </c>
      <c r="AR963" s="104" t="s">
        <v>116</v>
      </c>
      <c r="AT963" s="104" t="s">
        <v>112</v>
      </c>
      <c r="AU963" s="104" t="s">
        <v>80</v>
      </c>
      <c r="AY963" s="10" t="s">
        <v>100</v>
      </c>
      <c r="BE963" s="105">
        <f>IF(N963="základní",J963,0)</f>
        <v>114000</v>
      </c>
      <c r="BF963" s="105">
        <f>IF(N963="snížená",J963,0)</f>
        <v>0</v>
      </c>
      <c r="BG963" s="105">
        <f>IF(N963="zákl. přenesená",J963,0)</f>
        <v>0</v>
      </c>
      <c r="BH963" s="105">
        <f>IF(N963="sníž. přenesená",J963,0)</f>
        <v>0</v>
      </c>
      <c r="BI963" s="105">
        <f>IF(N963="nulová",J963,0)</f>
        <v>0</v>
      </c>
      <c r="BJ963" s="10" t="s">
        <v>78</v>
      </c>
      <c r="BK963" s="105">
        <f>ROUND(I963*H963,2)</f>
        <v>114000</v>
      </c>
      <c r="BL963" s="10" t="s">
        <v>107</v>
      </c>
      <c r="BM963" s="104" t="s">
        <v>2227</v>
      </c>
    </row>
    <row r="964" spans="2:65" s="1" customFormat="1">
      <c r="B964" s="21"/>
      <c r="D964" s="106" t="s">
        <v>109</v>
      </c>
      <c r="F964" s="107" t="s">
        <v>2226</v>
      </c>
      <c r="L964" s="21"/>
      <c r="M964" s="108"/>
      <c r="T964" s="42"/>
      <c r="AT964" s="10" t="s">
        <v>109</v>
      </c>
      <c r="AU964" s="10" t="s">
        <v>80</v>
      </c>
    </row>
    <row r="965" spans="2:65" s="1" customFormat="1" ht="21.75" customHeight="1">
      <c r="B965" s="21"/>
      <c r="C965" s="109" t="s">
        <v>2228</v>
      </c>
      <c r="D965" s="109" t="s">
        <v>112</v>
      </c>
      <c r="E965" s="110" t="s">
        <v>2229</v>
      </c>
      <c r="F965" s="111" t="s">
        <v>2230</v>
      </c>
      <c r="G965" s="112" t="s">
        <v>269</v>
      </c>
      <c r="H965" s="113">
        <v>10</v>
      </c>
      <c r="I965" s="114">
        <v>2300</v>
      </c>
      <c r="J965" s="114">
        <f>ROUND(I965*H965,2)</f>
        <v>23000</v>
      </c>
      <c r="K965" s="115"/>
      <c r="L965" s="116"/>
      <c r="M965" s="117" t="s">
        <v>1</v>
      </c>
      <c r="N965" s="118" t="s">
        <v>35</v>
      </c>
      <c r="O965" s="102">
        <v>0</v>
      </c>
      <c r="P965" s="102">
        <f>O965*H965</f>
        <v>0</v>
      </c>
      <c r="Q965" s="102">
        <v>0</v>
      </c>
      <c r="R965" s="102">
        <f>Q965*H965</f>
        <v>0</v>
      </c>
      <c r="S965" s="102">
        <v>0</v>
      </c>
      <c r="T965" s="103">
        <f>S965*H965</f>
        <v>0</v>
      </c>
      <c r="AR965" s="104" t="s">
        <v>116</v>
      </c>
      <c r="AT965" s="104" t="s">
        <v>112</v>
      </c>
      <c r="AU965" s="104" t="s">
        <v>80</v>
      </c>
      <c r="AY965" s="10" t="s">
        <v>100</v>
      </c>
      <c r="BE965" s="105">
        <f>IF(N965="základní",J965,0)</f>
        <v>23000</v>
      </c>
      <c r="BF965" s="105">
        <f>IF(N965="snížená",J965,0)</f>
        <v>0</v>
      </c>
      <c r="BG965" s="105">
        <f>IF(N965="zákl. přenesená",J965,0)</f>
        <v>0</v>
      </c>
      <c r="BH965" s="105">
        <f>IF(N965="sníž. přenesená",J965,0)</f>
        <v>0</v>
      </c>
      <c r="BI965" s="105">
        <f>IF(N965="nulová",J965,0)</f>
        <v>0</v>
      </c>
      <c r="BJ965" s="10" t="s">
        <v>78</v>
      </c>
      <c r="BK965" s="105">
        <f>ROUND(I965*H965,2)</f>
        <v>23000</v>
      </c>
      <c r="BL965" s="10" t="s">
        <v>107</v>
      </c>
      <c r="BM965" s="104" t="s">
        <v>2231</v>
      </c>
    </row>
    <row r="966" spans="2:65" s="1" customFormat="1">
      <c r="B966" s="21"/>
      <c r="D966" s="106" t="s">
        <v>109</v>
      </c>
      <c r="F966" s="107" t="s">
        <v>2230</v>
      </c>
      <c r="L966" s="21"/>
      <c r="M966" s="108"/>
      <c r="T966" s="42"/>
      <c r="AT966" s="10" t="s">
        <v>109</v>
      </c>
      <c r="AU966" s="10" t="s">
        <v>80</v>
      </c>
    </row>
    <row r="967" spans="2:65" s="1" customFormat="1" ht="16.5" customHeight="1">
      <c r="B967" s="21"/>
      <c r="C967" s="109" t="s">
        <v>2232</v>
      </c>
      <c r="D967" s="109" t="s">
        <v>112</v>
      </c>
      <c r="E967" s="110" t="s">
        <v>2233</v>
      </c>
      <c r="F967" s="111" t="s">
        <v>2234</v>
      </c>
      <c r="G967" s="112" t="s">
        <v>269</v>
      </c>
      <c r="H967" s="113">
        <v>10</v>
      </c>
      <c r="I967" s="114">
        <v>24700</v>
      </c>
      <c r="J967" s="114">
        <f>ROUND(I967*H967,2)</f>
        <v>247000</v>
      </c>
      <c r="K967" s="115"/>
      <c r="L967" s="116"/>
      <c r="M967" s="117" t="s">
        <v>1</v>
      </c>
      <c r="N967" s="118" t="s">
        <v>35</v>
      </c>
      <c r="O967" s="102">
        <v>0</v>
      </c>
      <c r="P967" s="102">
        <f>O967*H967</f>
        <v>0</v>
      </c>
      <c r="Q967" s="102">
        <v>0</v>
      </c>
      <c r="R967" s="102">
        <f>Q967*H967</f>
        <v>0</v>
      </c>
      <c r="S967" s="102">
        <v>0</v>
      </c>
      <c r="T967" s="103">
        <f>S967*H967</f>
        <v>0</v>
      </c>
      <c r="AR967" s="104" t="s">
        <v>116</v>
      </c>
      <c r="AT967" s="104" t="s">
        <v>112</v>
      </c>
      <c r="AU967" s="104" t="s">
        <v>80</v>
      </c>
      <c r="AY967" s="10" t="s">
        <v>100</v>
      </c>
      <c r="BE967" s="105">
        <f>IF(N967="základní",J967,0)</f>
        <v>247000</v>
      </c>
      <c r="BF967" s="105">
        <f>IF(N967="snížená",J967,0)</f>
        <v>0</v>
      </c>
      <c r="BG967" s="105">
        <f>IF(N967="zákl. přenesená",J967,0)</f>
        <v>0</v>
      </c>
      <c r="BH967" s="105">
        <f>IF(N967="sníž. přenesená",J967,0)</f>
        <v>0</v>
      </c>
      <c r="BI967" s="105">
        <f>IF(N967="nulová",J967,0)</f>
        <v>0</v>
      </c>
      <c r="BJ967" s="10" t="s">
        <v>78</v>
      </c>
      <c r="BK967" s="105">
        <f>ROUND(I967*H967,2)</f>
        <v>247000</v>
      </c>
      <c r="BL967" s="10" t="s">
        <v>107</v>
      </c>
      <c r="BM967" s="104" t="s">
        <v>2235</v>
      </c>
    </row>
    <row r="968" spans="2:65" s="1" customFormat="1">
      <c r="B968" s="21"/>
      <c r="D968" s="106" t="s">
        <v>109</v>
      </c>
      <c r="F968" s="107" t="s">
        <v>2234</v>
      </c>
      <c r="L968" s="21"/>
      <c r="M968" s="108"/>
      <c r="T968" s="42"/>
      <c r="AT968" s="10" t="s">
        <v>109</v>
      </c>
      <c r="AU968" s="10" t="s">
        <v>80</v>
      </c>
    </row>
    <row r="969" spans="2:65" s="1" customFormat="1" ht="16.5" customHeight="1">
      <c r="B969" s="21"/>
      <c r="C969" s="109" t="s">
        <v>2236</v>
      </c>
      <c r="D969" s="109" t="s">
        <v>112</v>
      </c>
      <c r="E969" s="110" t="s">
        <v>2237</v>
      </c>
      <c r="F969" s="111" t="s">
        <v>2238</v>
      </c>
      <c r="G969" s="112" t="s">
        <v>269</v>
      </c>
      <c r="H969" s="113">
        <v>15</v>
      </c>
      <c r="I969" s="114">
        <v>26800</v>
      </c>
      <c r="J969" s="114">
        <f>ROUND(I969*H969,2)</f>
        <v>402000</v>
      </c>
      <c r="K969" s="115"/>
      <c r="L969" s="116"/>
      <c r="M969" s="117" t="s">
        <v>1</v>
      </c>
      <c r="N969" s="118" t="s">
        <v>35</v>
      </c>
      <c r="O969" s="102">
        <v>0</v>
      </c>
      <c r="P969" s="102">
        <f>O969*H969</f>
        <v>0</v>
      </c>
      <c r="Q969" s="102">
        <v>0</v>
      </c>
      <c r="R969" s="102">
        <f>Q969*H969</f>
        <v>0</v>
      </c>
      <c r="S969" s="102">
        <v>0</v>
      </c>
      <c r="T969" s="103">
        <f>S969*H969</f>
        <v>0</v>
      </c>
      <c r="AR969" s="104" t="s">
        <v>116</v>
      </c>
      <c r="AT969" s="104" t="s">
        <v>112</v>
      </c>
      <c r="AU969" s="104" t="s">
        <v>80</v>
      </c>
      <c r="AY969" s="10" t="s">
        <v>100</v>
      </c>
      <c r="BE969" s="105">
        <f>IF(N969="základní",J969,0)</f>
        <v>402000</v>
      </c>
      <c r="BF969" s="105">
        <f>IF(N969="snížená",J969,0)</f>
        <v>0</v>
      </c>
      <c r="BG969" s="105">
        <f>IF(N969="zákl. přenesená",J969,0)</f>
        <v>0</v>
      </c>
      <c r="BH969" s="105">
        <f>IF(N969="sníž. přenesená",J969,0)</f>
        <v>0</v>
      </c>
      <c r="BI969" s="105">
        <f>IF(N969="nulová",J969,0)</f>
        <v>0</v>
      </c>
      <c r="BJ969" s="10" t="s">
        <v>78</v>
      </c>
      <c r="BK969" s="105">
        <f>ROUND(I969*H969,2)</f>
        <v>402000</v>
      </c>
      <c r="BL969" s="10" t="s">
        <v>107</v>
      </c>
      <c r="BM969" s="104" t="s">
        <v>2239</v>
      </c>
    </row>
    <row r="970" spans="2:65" s="1" customFormat="1">
      <c r="B970" s="21"/>
      <c r="D970" s="106" t="s">
        <v>109</v>
      </c>
      <c r="F970" s="107" t="s">
        <v>2238</v>
      </c>
      <c r="L970" s="21"/>
      <c r="M970" s="108"/>
      <c r="T970" s="42"/>
      <c r="AT970" s="10" t="s">
        <v>109</v>
      </c>
      <c r="AU970" s="10" t="s">
        <v>80</v>
      </c>
    </row>
    <row r="971" spans="2:65" s="1" customFormat="1" ht="24.2" customHeight="1">
      <c r="B971" s="21"/>
      <c r="C971" s="109" t="s">
        <v>2240</v>
      </c>
      <c r="D971" s="109" t="s">
        <v>112</v>
      </c>
      <c r="E971" s="110" t="s">
        <v>2241</v>
      </c>
      <c r="F971" s="111" t="s">
        <v>2242</v>
      </c>
      <c r="G971" s="112" t="s">
        <v>269</v>
      </c>
      <c r="H971" s="113">
        <v>250</v>
      </c>
      <c r="I971" s="114">
        <v>358</v>
      </c>
      <c r="J971" s="114">
        <f>ROUND(I971*H971,2)</f>
        <v>89500</v>
      </c>
      <c r="K971" s="115"/>
      <c r="L971" s="116"/>
      <c r="M971" s="117" t="s">
        <v>1</v>
      </c>
      <c r="N971" s="118" t="s">
        <v>35</v>
      </c>
      <c r="O971" s="102">
        <v>0</v>
      </c>
      <c r="P971" s="102">
        <f>O971*H971</f>
        <v>0</v>
      </c>
      <c r="Q971" s="102">
        <v>0</v>
      </c>
      <c r="R971" s="102">
        <f>Q971*H971</f>
        <v>0</v>
      </c>
      <c r="S971" s="102">
        <v>0</v>
      </c>
      <c r="T971" s="103">
        <f>S971*H971</f>
        <v>0</v>
      </c>
      <c r="AR971" s="104" t="s">
        <v>116</v>
      </c>
      <c r="AT971" s="104" t="s">
        <v>112</v>
      </c>
      <c r="AU971" s="104" t="s">
        <v>80</v>
      </c>
      <c r="AY971" s="10" t="s">
        <v>100</v>
      </c>
      <c r="BE971" s="105">
        <f>IF(N971="základní",J971,0)</f>
        <v>89500</v>
      </c>
      <c r="BF971" s="105">
        <f>IF(N971="snížená",J971,0)</f>
        <v>0</v>
      </c>
      <c r="BG971" s="105">
        <f>IF(N971="zákl. přenesená",J971,0)</f>
        <v>0</v>
      </c>
      <c r="BH971" s="105">
        <f>IF(N971="sníž. přenesená",J971,0)</f>
        <v>0</v>
      </c>
      <c r="BI971" s="105">
        <f>IF(N971="nulová",J971,0)</f>
        <v>0</v>
      </c>
      <c r="BJ971" s="10" t="s">
        <v>78</v>
      </c>
      <c r="BK971" s="105">
        <f>ROUND(I971*H971,2)</f>
        <v>89500</v>
      </c>
      <c r="BL971" s="10" t="s">
        <v>107</v>
      </c>
      <c r="BM971" s="104" t="s">
        <v>2243</v>
      </c>
    </row>
    <row r="972" spans="2:65" s="1" customFormat="1" ht="19.5">
      <c r="B972" s="21"/>
      <c r="D972" s="106" t="s">
        <v>109</v>
      </c>
      <c r="F972" s="107" t="s">
        <v>2242</v>
      </c>
      <c r="L972" s="21"/>
      <c r="M972" s="108"/>
      <c r="T972" s="42"/>
      <c r="AT972" s="10" t="s">
        <v>109</v>
      </c>
      <c r="AU972" s="10" t="s">
        <v>80</v>
      </c>
    </row>
    <row r="973" spans="2:65" s="1" customFormat="1" ht="24.2" customHeight="1">
      <c r="B973" s="21"/>
      <c r="C973" s="109" t="s">
        <v>2244</v>
      </c>
      <c r="D973" s="109" t="s">
        <v>112</v>
      </c>
      <c r="E973" s="110" t="s">
        <v>2245</v>
      </c>
      <c r="F973" s="111" t="s">
        <v>2246</v>
      </c>
      <c r="G973" s="112" t="s">
        <v>269</v>
      </c>
      <c r="H973" s="113">
        <v>150</v>
      </c>
      <c r="I973" s="114">
        <v>188</v>
      </c>
      <c r="J973" s="114">
        <f>ROUND(I973*H973,2)</f>
        <v>28200</v>
      </c>
      <c r="K973" s="115"/>
      <c r="L973" s="116"/>
      <c r="M973" s="117" t="s">
        <v>1</v>
      </c>
      <c r="N973" s="118" t="s">
        <v>35</v>
      </c>
      <c r="O973" s="102">
        <v>0</v>
      </c>
      <c r="P973" s="102">
        <f>O973*H973</f>
        <v>0</v>
      </c>
      <c r="Q973" s="102">
        <v>0</v>
      </c>
      <c r="R973" s="102">
        <f>Q973*H973</f>
        <v>0</v>
      </c>
      <c r="S973" s="102">
        <v>0</v>
      </c>
      <c r="T973" s="103">
        <f>S973*H973</f>
        <v>0</v>
      </c>
      <c r="AR973" s="104" t="s">
        <v>116</v>
      </c>
      <c r="AT973" s="104" t="s">
        <v>112</v>
      </c>
      <c r="AU973" s="104" t="s">
        <v>80</v>
      </c>
      <c r="AY973" s="10" t="s">
        <v>100</v>
      </c>
      <c r="BE973" s="105">
        <f>IF(N973="základní",J973,0)</f>
        <v>28200</v>
      </c>
      <c r="BF973" s="105">
        <f>IF(N973="snížená",J973,0)</f>
        <v>0</v>
      </c>
      <c r="BG973" s="105">
        <f>IF(N973="zákl. přenesená",J973,0)</f>
        <v>0</v>
      </c>
      <c r="BH973" s="105">
        <f>IF(N973="sníž. přenesená",J973,0)</f>
        <v>0</v>
      </c>
      <c r="BI973" s="105">
        <f>IF(N973="nulová",J973,0)</f>
        <v>0</v>
      </c>
      <c r="BJ973" s="10" t="s">
        <v>78</v>
      </c>
      <c r="BK973" s="105">
        <f>ROUND(I973*H973,2)</f>
        <v>28200</v>
      </c>
      <c r="BL973" s="10" t="s">
        <v>107</v>
      </c>
      <c r="BM973" s="104" t="s">
        <v>2247</v>
      </c>
    </row>
    <row r="974" spans="2:65" s="1" customFormat="1" ht="19.5">
      <c r="B974" s="21"/>
      <c r="D974" s="106" t="s">
        <v>109</v>
      </c>
      <c r="F974" s="107" t="s">
        <v>2246</v>
      </c>
      <c r="L974" s="21"/>
      <c r="M974" s="108"/>
      <c r="T974" s="42"/>
      <c r="AT974" s="10" t="s">
        <v>109</v>
      </c>
      <c r="AU974" s="10" t="s">
        <v>80</v>
      </c>
    </row>
    <row r="975" spans="2:65" s="1" customFormat="1" ht="24.2" customHeight="1">
      <c r="B975" s="21"/>
      <c r="C975" s="109" t="s">
        <v>2248</v>
      </c>
      <c r="D975" s="109" t="s">
        <v>112</v>
      </c>
      <c r="E975" s="110" t="s">
        <v>2249</v>
      </c>
      <c r="F975" s="111" t="s">
        <v>2250</v>
      </c>
      <c r="G975" s="112" t="s">
        <v>269</v>
      </c>
      <c r="H975" s="113">
        <v>5</v>
      </c>
      <c r="I975" s="114">
        <v>36400</v>
      </c>
      <c r="J975" s="114">
        <f>ROUND(I975*H975,2)</f>
        <v>182000</v>
      </c>
      <c r="K975" s="115"/>
      <c r="L975" s="116"/>
      <c r="M975" s="117" t="s">
        <v>1</v>
      </c>
      <c r="N975" s="118" t="s">
        <v>35</v>
      </c>
      <c r="O975" s="102">
        <v>0</v>
      </c>
      <c r="P975" s="102">
        <f>O975*H975</f>
        <v>0</v>
      </c>
      <c r="Q975" s="102">
        <v>0</v>
      </c>
      <c r="R975" s="102">
        <f>Q975*H975</f>
        <v>0</v>
      </c>
      <c r="S975" s="102">
        <v>0</v>
      </c>
      <c r="T975" s="103">
        <f>S975*H975</f>
        <v>0</v>
      </c>
      <c r="AR975" s="104" t="s">
        <v>80</v>
      </c>
      <c r="AT975" s="104" t="s">
        <v>112</v>
      </c>
      <c r="AU975" s="104" t="s">
        <v>80</v>
      </c>
      <c r="AY975" s="10" t="s">
        <v>100</v>
      </c>
      <c r="BE975" s="105">
        <f>IF(N975="základní",J975,0)</f>
        <v>182000</v>
      </c>
      <c r="BF975" s="105">
        <f>IF(N975="snížená",J975,0)</f>
        <v>0</v>
      </c>
      <c r="BG975" s="105">
        <f>IF(N975="zákl. přenesená",J975,0)</f>
        <v>0</v>
      </c>
      <c r="BH975" s="105">
        <f>IF(N975="sníž. přenesená",J975,0)</f>
        <v>0</v>
      </c>
      <c r="BI975" s="105">
        <f>IF(N975="nulová",J975,0)</f>
        <v>0</v>
      </c>
      <c r="BJ975" s="10" t="s">
        <v>78</v>
      </c>
      <c r="BK975" s="105">
        <f>ROUND(I975*H975,2)</f>
        <v>182000</v>
      </c>
      <c r="BL975" s="10" t="s">
        <v>78</v>
      </c>
      <c r="BM975" s="104" t="s">
        <v>2251</v>
      </c>
    </row>
    <row r="976" spans="2:65" s="1" customFormat="1" ht="19.5">
      <c r="B976" s="21"/>
      <c r="D976" s="106" t="s">
        <v>109</v>
      </c>
      <c r="F976" s="107" t="s">
        <v>2250</v>
      </c>
      <c r="L976" s="21"/>
      <c r="M976" s="108"/>
      <c r="T976" s="42"/>
      <c r="AT976" s="10" t="s">
        <v>109</v>
      </c>
      <c r="AU976" s="10" t="s">
        <v>80</v>
      </c>
    </row>
    <row r="977" spans="2:65" s="1" customFormat="1" ht="24.2" customHeight="1">
      <c r="B977" s="21"/>
      <c r="C977" s="109" t="s">
        <v>2252</v>
      </c>
      <c r="D977" s="109" t="s">
        <v>112</v>
      </c>
      <c r="E977" s="110" t="s">
        <v>2253</v>
      </c>
      <c r="F977" s="111" t="s">
        <v>2254</v>
      </c>
      <c r="G977" s="112" t="s">
        <v>269</v>
      </c>
      <c r="H977" s="113">
        <v>3</v>
      </c>
      <c r="I977" s="114">
        <v>33400</v>
      </c>
      <c r="J977" s="114">
        <f>ROUND(I977*H977,2)</f>
        <v>100200</v>
      </c>
      <c r="K977" s="115"/>
      <c r="L977" s="116"/>
      <c r="M977" s="117" t="s">
        <v>1</v>
      </c>
      <c r="N977" s="118" t="s">
        <v>35</v>
      </c>
      <c r="O977" s="102">
        <v>0</v>
      </c>
      <c r="P977" s="102">
        <f>O977*H977</f>
        <v>0</v>
      </c>
      <c r="Q977" s="102">
        <v>0</v>
      </c>
      <c r="R977" s="102">
        <f>Q977*H977</f>
        <v>0</v>
      </c>
      <c r="S977" s="102">
        <v>0</v>
      </c>
      <c r="T977" s="103">
        <f>S977*H977</f>
        <v>0</v>
      </c>
      <c r="AR977" s="104" t="s">
        <v>80</v>
      </c>
      <c r="AT977" s="104" t="s">
        <v>112</v>
      </c>
      <c r="AU977" s="104" t="s">
        <v>80</v>
      </c>
      <c r="AY977" s="10" t="s">
        <v>100</v>
      </c>
      <c r="BE977" s="105">
        <f>IF(N977="základní",J977,0)</f>
        <v>100200</v>
      </c>
      <c r="BF977" s="105">
        <f>IF(N977="snížená",J977,0)</f>
        <v>0</v>
      </c>
      <c r="BG977" s="105">
        <f>IF(N977="zákl. přenesená",J977,0)</f>
        <v>0</v>
      </c>
      <c r="BH977" s="105">
        <f>IF(N977="sníž. přenesená",J977,0)</f>
        <v>0</v>
      </c>
      <c r="BI977" s="105">
        <f>IF(N977="nulová",J977,0)</f>
        <v>0</v>
      </c>
      <c r="BJ977" s="10" t="s">
        <v>78</v>
      </c>
      <c r="BK977" s="105">
        <f>ROUND(I977*H977,2)</f>
        <v>100200</v>
      </c>
      <c r="BL977" s="10" t="s">
        <v>78</v>
      </c>
      <c r="BM977" s="104" t="s">
        <v>2255</v>
      </c>
    </row>
    <row r="978" spans="2:65" s="1" customFormat="1" ht="19.5">
      <c r="B978" s="21"/>
      <c r="D978" s="106" t="s">
        <v>109</v>
      </c>
      <c r="F978" s="107" t="s">
        <v>2254</v>
      </c>
      <c r="L978" s="21"/>
      <c r="M978" s="108"/>
      <c r="T978" s="42"/>
      <c r="AT978" s="10" t="s">
        <v>109</v>
      </c>
      <c r="AU978" s="10" t="s">
        <v>80</v>
      </c>
    </row>
    <row r="979" spans="2:65" s="1" customFormat="1" ht="24.2" customHeight="1">
      <c r="B979" s="21"/>
      <c r="C979" s="109" t="s">
        <v>2256</v>
      </c>
      <c r="D979" s="109" t="s">
        <v>112</v>
      </c>
      <c r="E979" s="110" t="s">
        <v>2257</v>
      </c>
      <c r="F979" s="111" t="s">
        <v>2258</v>
      </c>
      <c r="G979" s="112" t="s">
        <v>269</v>
      </c>
      <c r="H979" s="113">
        <v>3</v>
      </c>
      <c r="I979" s="114">
        <v>3860</v>
      </c>
      <c r="J979" s="114">
        <f>ROUND(I979*H979,2)</f>
        <v>11580</v>
      </c>
      <c r="K979" s="115"/>
      <c r="L979" s="116"/>
      <c r="M979" s="117" t="s">
        <v>1</v>
      </c>
      <c r="N979" s="118" t="s">
        <v>35</v>
      </c>
      <c r="O979" s="102">
        <v>0</v>
      </c>
      <c r="P979" s="102">
        <f>O979*H979</f>
        <v>0</v>
      </c>
      <c r="Q979" s="102">
        <v>0</v>
      </c>
      <c r="R979" s="102">
        <f>Q979*H979</f>
        <v>0</v>
      </c>
      <c r="S979" s="102">
        <v>0</v>
      </c>
      <c r="T979" s="103">
        <f>S979*H979</f>
        <v>0</v>
      </c>
      <c r="AR979" s="104" t="s">
        <v>80</v>
      </c>
      <c r="AT979" s="104" t="s">
        <v>112</v>
      </c>
      <c r="AU979" s="104" t="s">
        <v>80</v>
      </c>
      <c r="AY979" s="10" t="s">
        <v>100</v>
      </c>
      <c r="BE979" s="105">
        <f>IF(N979="základní",J979,0)</f>
        <v>11580</v>
      </c>
      <c r="BF979" s="105">
        <f>IF(N979="snížená",J979,0)</f>
        <v>0</v>
      </c>
      <c r="BG979" s="105">
        <f>IF(N979="zákl. přenesená",J979,0)</f>
        <v>0</v>
      </c>
      <c r="BH979" s="105">
        <f>IF(N979="sníž. přenesená",J979,0)</f>
        <v>0</v>
      </c>
      <c r="BI979" s="105">
        <f>IF(N979="nulová",J979,0)</f>
        <v>0</v>
      </c>
      <c r="BJ979" s="10" t="s">
        <v>78</v>
      </c>
      <c r="BK979" s="105">
        <f>ROUND(I979*H979,2)</f>
        <v>11580</v>
      </c>
      <c r="BL979" s="10" t="s">
        <v>78</v>
      </c>
      <c r="BM979" s="104" t="s">
        <v>2259</v>
      </c>
    </row>
    <row r="980" spans="2:65" s="1" customFormat="1" ht="19.5">
      <c r="B980" s="21"/>
      <c r="D980" s="106" t="s">
        <v>109</v>
      </c>
      <c r="F980" s="107" t="s">
        <v>2258</v>
      </c>
      <c r="L980" s="21"/>
      <c r="M980" s="108"/>
      <c r="T980" s="42"/>
      <c r="AT980" s="10" t="s">
        <v>109</v>
      </c>
      <c r="AU980" s="10" t="s">
        <v>80</v>
      </c>
    </row>
    <row r="981" spans="2:65" s="1" customFormat="1" ht="37.9" customHeight="1">
      <c r="B981" s="21"/>
      <c r="C981" s="109" t="s">
        <v>2260</v>
      </c>
      <c r="D981" s="109" t="s">
        <v>112</v>
      </c>
      <c r="E981" s="110" t="s">
        <v>2261</v>
      </c>
      <c r="F981" s="111" t="s">
        <v>2262</v>
      </c>
      <c r="G981" s="112" t="s">
        <v>269</v>
      </c>
      <c r="H981" s="113">
        <v>3</v>
      </c>
      <c r="I981" s="114">
        <v>1120</v>
      </c>
      <c r="J981" s="114">
        <f>ROUND(I981*H981,2)</f>
        <v>3360</v>
      </c>
      <c r="K981" s="115"/>
      <c r="L981" s="116"/>
      <c r="M981" s="117" t="s">
        <v>1</v>
      </c>
      <c r="N981" s="118" t="s">
        <v>35</v>
      </c>
      <c r="O981" s="102">
        <v>0</v>
      </c>
      <c r="P981" s="102">
        <f>O981*H981</f>
        <v>0</v>
      </c>
      <c r="Q981" s="102">
        <v>0</v>
      </c>
      <c r="R981" s="102">
        <f>Q981*H981</f>
        <v>0</v>
      </c>
      <c r="S981" s="102">
        <v>0</v>
      </c>
      <c r="T981" s="103">
        <f>S981*H981</f>
        <v>0</v>
      </c>
      <c r="AR981" s="104" t="s">
        <v>80</v>
      </c>
      <c r="AT981" s="104" t="s">
        <v>112</v>
      </c>
      <c r="AU981" s="104" t="s">
        <v>80</v>
      </c>
      <c r="AY981" s="10" t="s">
        <v>100</v>
      </c>
      <c r="BE981" s="105">
        <f>IF(N981="základní",J981,0)</f>
        <v>3360</v>
      </c>
      <c r="BF981" s="105">
        <f>IF(N981="snížená",J981,0)</f>
        <v>0</v>
      </c>
      <c r="BG981" s="105">
        <f>IF(N981="zákl. přenesená",J981,0)</f>
        <v>0</v>
      </c>
      <c r="BH981" s="105">
        <f>IF(N981="sníž. přenesená",J981,0)</f>
        <v>0</v>
      </c>
      <c r="BI981" s="105">
        <f>IF(N981="nulová",J981,0)</f>
        <v>0</v>
      </c>
      <c r="BJ981" s="10" t="s">
        <v>78</v>
      </c>
      <c r="BK981" s="105">
        <f>ROUND(I981*H981,2)</f>
        <v>3360</v>
      </c>
      <c r="BL981" s="10" t="s">
        <v>78</v>
      </c>
      <c r="BM981" s="104" t="s">
        <v>2263</v>
      </c>
    </row>
    <row r="982" spans="2:65" s="1" customFormat="1" ht="19.5">
      <c r="B982" s="21"/>
      <c r="D982" s="106" t="s">
        <v>109</v>
      </c>
      <c r="F982" s="107" t="s">
        <v>2262</v>
      </c>
      <c r="L982" s="21"/>
      <c r="M982" s="108"/>
      <c r="T982" s="42"/>
      <c r="AT982" s="10" t="s">
        <v>109</v>
      </c>
      <c r="AU982" s="10" t="s">
        <v>80</v>
      </c>
    </row>
    <row r="983" spans="2:65" s="1" customFormat="1" ht="16.5" customHeight="1">
      <c r="B983" s="21"/>
      <c r="C983" s="93" t="s">
        <v>2264</v>
      </c>
      <c r="D983" s="93" t="s">
        <v>103</v>
      </c>
      <c r="E983" s="94" t="s">
        <v>2265</v>
      </c>
      <c r="F983" s="95" t="s">
        <v>2266</v>
      </c>
      <c r="G983" s="96" t="s">
        <v>269</v>
      </c>
      <c r="H983" s="97">
        <v>3</v>
      </c>
      <c r="I983" s="98">
        <v>3630</v>
      </c>
      <c r="J983" s="98">
        <f>ROUND(I983*H983,2)</f>
        <v>10890</v>
      </c>
      <c r="K983" s="99"/>
      <c r="L983" s="21"/>
      <c r="M983" s="100" t="s">
        <v>1</v>
      </c>
      <c r="N983" s="101" t="s">
        <v>35</v>
      </c>
      <c r="O983" s="102">
        <v>0</v>
      </c>
      <c r="P983" s="102">
        <f>O983*H983</f>
        <v>0</v>
      </c>
      <c r="Q983" s="102">
        <v>0</v>
      </c>
      <c r="R983" s="102">
        <f>Q983*H983</f>
        <v>0</v>
      </c>
      <c r="S983" s="102">
        <v>0</v>
      </c>
      <c r="T983" s="103">
        <f>S983*H983</f>
        <v>0</v>
      </c>
      <c r="AR983" s="104" t="s">
        <v>78</v>
      </c>
      <c r="AT983" s="104" t="s">
        <v>103</v>
      </c>
      <c r="AU983" s="104" t="s">
        <v>80</v>
      </c>
      <c r="AY983" s="10" t="s">
        <v>100</v>
      </c>
      <c r="BE983" s="105">
        <f>IF(N983="základní",J983,0)</f>
        <v>10890</v>
      </c>
      <c r="BF983" s="105">
        <f>IF(N983="snížená",J983,0)</f>
        <v>0</v>
      </c>
      <c r="BG983" s="105">
        <f>IF(N983="zákl. přenesená",J983,0)</f>
        <v>0</v>
      </c>
      <c r="BH983" s="105">
        <f>IF(N983="sníž. přenesená",J983,0)</f>
        <v>0</v>
      </c>
      <c r="BI983" s="105">
        <f>IF(N983="nulová",J983,0)</f>
        <v>0</v>
      </c>
      <c r="BJ983" s="10" t="s">
        <v>78</v>
      </c>
      <c r="BK983" s="105">
        <f>ROUND(I983*H983,2)</f>
        <v>10890</v>
      </c>
      <c r="BL983" s="10" t="s">
        <v>78</v>
      </c>
      <c r="BM983" s="104" t="s">
        <v>2267</v>
      </c>
    </row>
    <row r="984" spans="2:65" s="1" customFormat="1" ht="48.75">
      <c r="B984" s="21"/>
      <c r="D984" s="106" t="s">
        <v>109</v>
      </c>
      <c r="F984" s="107" t="s">
        <v>2268</v>
      </c>
      <c r="L984" s="21"/>
      <c r="M984" s="108"/>
      <c r="T984" s="42"/>
      <c r="AT984" s="10" t="s">
        <v>109</v>
      </c>
      <c r="AU984" s="10" t="s">
        <v>80</v>
      </c>
    </row>
    <row r="985" spans="2:65" s="1" customFormat="1" ht="24.2" customHeight="1">
      <c r="B985" s="21"/>
      <c r="C985" s="93" t="s">
        <v>2269</v>
      </c>
      <c r="D985" s="93" t="s">
        <v>103</v>
      </c>
      <c r="E985" s="94" t="s">
        <v>2270</v>
      </c>
      <c r="F985" s="95" t="s">
        <v>2271</v>
      </c>
      <c r="G985" s="96" t="s">
        <v>269</v>
      </c>
      <c r="H985" s="97">
        <v>5</v>
      </c>
      <c r="I985" s="98">
        <v>7680</v>
      </c>
      <c r="J985" s="98">
        <f>ROUND(I985*H985,2)</f>
        <v>38400</v>
      </c>
      <c r="K985" s="99"/>
      <c r="L985" s="21"/>
      <c r="M985" s="100" t="s">
        <v>1</v>
      </c>
      <c r="N985" s="101" t="s">
        <v>35</v>
      </c>
      <c r="O985" s="102">
        <v>0</v>
      </c>
      <c r="P985" s="102">
        <f>O985*H985</f>
        <v>0</v>
      </c>
      <c r="Q985" s="102">
        <v>0</v>
      </c>
      <c r="R985" s="102">
        <f>Q985*H985</f>
        <v>0</v>
      </c>
      <c r="S985" s="102">
        <v>0</v>
      </c>
      <c r="T985" s="103">
        <f>S985*H985</f>
        <v>0</v>
      </c>
      <c r="AR985" s="104" t="s">
        <v>78</v>
      </c>
      <c r="AT985" s="104" t="s">
        <v>103</v>
      </c>
      <c r="AU985" s="104" t="s">
        <v>80</v>
      </c>
      <c r="AY985" s="10" t="s">
        <v>100</v>
      </c>
      <c r="BE985" s="105">
        <f>IF(N985="základní",J985,0)</f>
        <v>38400</v>
      </c>
      <c r="BF985" s="105">
        <f>IF(N985="snížená",J985,0)</f>
        <v>0</v>
      </c>
      <c r="BG985" s="105">
        <f>IF(N985="zákl. přenesená",J985,0)</f>
        <v>0</v>
      </c>
      <c r="BH985" s="105">
        <f>IF(N985="sníž. přenesená",J985,0)</f>
        <v>0</v>
      </c>
      <c r="BI985" s="105">
        <f>IF(N985="nulová",J985,0)</f>
        <v>0</v>
      </c>
      <c r="BJ985" s="10" t="s">
        <v>78</v>
      </c>
      <c r="BK985" s="105">
        <f>ROUND(I985*H985,2)</f>
        <v>38400</v>
      </c>
      <c r="BL985" s="10" t="s">
        <v>78</v>
      </c>
      <c r="BM985" s="104" t="s">
        <v>2272</v>
      </c>
    </row>
    <row r="986" spans="2:65" s="1" customFormat="1" ht="58.5">
      <c r="B986" s="21"/>
      <c r="D986" s="106" t="s">
        <v>109</v>
      </c>
      <c r="F986" s="107" t="s">
        <v>2273</v>
      </c>
      <c r="L986" s="21"/>
      <c r="M986" s="108"/>
      <c r="T986" s="42"/>
      <c r="AT986" s="10" t="s">
        <v>109</v>
      </c>
      <c r="AU986" s="10" t="s">
        <v>80</v>
      </c>
    </row>
    <row r="987" spans="2:65" s="8" customFormat="1" ht="22.9" customHeight="1">
      <c r="B987" s="82"/>
      <c r="D987" s="83" t="s">
        <v>69</v>
      </c>
      <c r="E987" s="91" t="s">
        <v>2274</v>
      </c>
      <c r="F987" s="91" t="s">
        <v>2275</v>
      </c>
      <c r="J987" s="92">
        <f>BK987</f>
        <v>4435672</v>
      </c>
      <c r="L987" s="82"/>
      <c r="M987" s="86"/>
      <c r="P987" s="87">
        <f>SUM(P988:P1083)</f>
        <v>0</v>
      </c>
      <c r="R987" s="87">
        <f>SUM(R988:R1083)</f>
        <v>0</v>
      </c>
      <c r="T987" s="88">
        <f>SUM(T988:T1083)</f>
        <v>0</v>
      </c>
      <c r="AR987" s="83" t="s">
        <v>78</v>
      </c>
      <c r="AT987" s="89" t="s">
        <v>69</v>
      </c>
      <c r="AU987" s="89" t="s">
        <v>78</v>
      </c>
      <c r="AY987" s="83" t="s">
        <v>100</v>
      </c>
      <c r="BK987" s="90">
        <f>SUM(BK988:BK1083)</f>
        <v>4435672</v>
      </c>
    </row>
    <row r="988" spans="2:65" s="1" customFormat="1" ht="24.2" customHeight="1">
      <c r="B988" s="21"/>
      <c r="C988" s="93" t="s">
        <v>2276</v>
      </c>
      <c r="D988" s="93" t="s">
        <v>103</v>
      </c>
      <c r="E988" s="94" t="s">
        <v>2277</v>
      </c>
      <c r="F988" s="95" t="s">
        <v>2278</v>
      </c>
      <c r="G988" s="96" t="s">
        <v>269</v>
      </c>
      <c r="H988" s="97">
        <v>4</v>
      </c>
      <c r="I988" s="98">
        <v>13100</v>
      </c>
      <c r="J988" s="98">
        <f>ROUND(I988*H988,2)</f>
        <v>52400</v>
      </c>
      <c r="K988" s="99"/>
      <c r="L988" s="21"/>
      <c r="M988" s="100" t="s">
        <v>1</v>
      </c>
      <c r="N988" s="101" t="s">
        <v>35</v>
      </c>
      <c r="O988" s="102">
        <v>0</v>
      </c>
      <c r="P988" s="102">
        <f>O988*H988</f>
        <v>0</v>
      </c>
      <c r="Q988" s="102">
        <v>0</v>
      </c>
      <c r="R988" s="102">
        <f>Q988*H988</f>
        <v>0</v>
      </c>
      <c r="S988" s="102">
        <v>0</v>
      </c>
      <c r="T988" s="103">
        <f>S988*H988</f>
        <v>0</v>
      </c>
      <c r="AR988" s="104" t="s">
        <v>107</v>
      </c>
      <c r="AT988" s="104" t="s">
        <v>103</v>
      </c>
      <c r="AU988" s="104" t="s">
        <v>80</v>
      </c>
      <c r="AY988" s="10" t="s">
        <v>100</v>
      </c>
      <c r="BE988" s="105">
        <f>IF(N988="základní",J988,0)</f>
        <v>52400</v>
      </c>
      <c r="BF988" s="105">
        <f>IF(N988="snížená",J988,0)</f>
        <v>0</v>
      </c>
      <c r="BG988" s="105">
        <f>IF(N988="zákl. přenesená",J988,0)</f>
        <v>0</v>
      </c>
      <c r="BH988" s="105">
        <f>IF(N988="sníž. přenesená",J988,0)</f>
        <v>0</v>
      </c>
      <c r="BI988" s="105">
        <f>IF(N988="nulová",J988,0)</f>
        <v>0</v>
      </c>
      <c r="BJ988" s="10" t="s">
        <v>78</v>
      </c>
      <c r="BK988" s="105">
        <f>ROUND(I988*H988,2)</f>
        <v>52400</v>
      </c>
      <c r="BL988" s="10" t="s">
        <v>107</v>
      </c>
      <c r="BM988" s="104" t="s">
        <v>2279</v>
      </c>
    </row>
    <row r="989" spans="2:65" s="1" customFormat="1" ht="19.5">
      <c r="B989" s="21"/>
      <c r="D989" s="106" t="s">
        <v>109</v>
      </c>
      <c r="F989" s="107" t="s">
        <v>2278</v>
      </c>
      <c r="L989" s="21"/>
      <c r="M989" s="108"/>
      <c r="T989" s="42"/>
      <c r="AT989" s="10" t="s">
        <v>109</v>
      </c>
      <c r="AU989" s="10" t="s">
        <v>80</v>
      </c>
    </row>
    <row r="990" spans="2:65" s="1" customFormat="1" ht="21.75" customHeight="1">
      <c r="B990" s="21"/>
      <c r="C990" s="93" t="s">
        <v>2280</v>
      </c>
      <c r="D990" s="93" t="s">
        <v>103</v>
      </c>
      <c r="E990" s="94" t="s">
        <v>2281</v>
      </c>
      <c r="F990" s="95" t="s">
        <v>2282</v>
      </c>
      <c r="G990" s="96" t="s">
        <v>269</v>
      </c>
      <c r="H990" s="97">
        <v>4</v>
      </c>
      <c r="I990" s="98">
        <v>5650</v>
      </c>
      <c r="J990" s="98">
        <f>ROUND(I990*H990,2)</f>
        <v>22600</v>
      </c>
      <c r="K990" s="99"/>
      <c r="L990" s="21"/>
      <c r="M990" s="100" t="s">
        <v>1</v>
      </c>
      <c r="N990" s="101" t="s">
        <v>35</v>
      </c>
      <c r="O990" s="102">
        <v>0</v>
      </c>
      <c r="P990" s="102">
        <f>O990*H990</f>
        <v>0</v>
      </c>
      <c r="Q990" s="102">
        <v>0</v>
      </c>
      <c r="R990" s="102">
        <f>Q990*H990</f>
        <v>0</v>
      </c>
      <c r="S990" s="102">
        <v>0</v>
      </c>
      <c r="T990" s="103">
        <f>S990*H990</f>
        <v>0</v>
      </c>
      <c r="AR990" s="104" t="s">
        <v>107</v>
      </c>
      <c r="AT990" s="104" t="s">
        <v>103</v>
      </c>
      <c r="AU990" s="104" t="s">
        <v>80</v>
      </c>
      <c r="AY990" s="10" t="s">
        <v>100</v>
      </c>
      <c r="BE990" s="105">
        <f>IF(N990="základní",J990,0)</f>
        <v>22600</v>
      </c>
      <c r="BF990" s="105">
        <f>IF(N990="snížená",J990,0)</f>
        <v>0</v>
      </c>
      <c r="BG990" s="105">
        <f>IF(N990="zákl. přenesená",J990,0)</f>
        <v>0</v>
      </c>
      <c r="BH990" s="105">
        <f>IF(N990="sníž. přenesená",J990,0)</f>
        <v>0</v>
      </c>
      <c r="BI990" s="105">
        <f>IF(N990="nulová",J990,0)</f>
        <v>0</v>
      </c>
      <c r="BJ990" s="10" t="s">
        <v>78</v>
      </c>
      <c r="BK990" s="105">
        <f>ROUND(I990*H990,2)</f>
        <v>22600</v>
      </c>
      <c r="BL990" s="10" t="s">
        <v>107</v>
      </c>
      <c r="BM990" s="104" t="s">
        <v>2283</v>
      </c>
    </row>
    <row r="991" spans="2:65" s="1" customFormat="1" ht="39">
      <c r="B991" s="21"/>
      <c r="D991" s="106" t="s">
        <v>109</v>
      </c>
      <c r="F991" s="107" t="s">
        <v>2284</v>
      </c>
      <c r="L991" s="21"/>
      <c r="M991" s="108"/>
      <c r="T991" s="42"/>
      <c r="AT991" s="10" t="s">
        <v>109</v>
      </c>
      <c r="AU991" s="10" t="s">
        <v>80</v>
      </c>
    </row>
    <row r="992" spans="2:65" s="1" customFormat="1" ht="24.2" customHeight="1">
      <c r="B992" s="21"/>
      <c r="C992" s="93" t="s">
        <v>2285</v>
      </c>
      <c r="D992" s="93" t="s">
        <v>103</v>
      </c>
      <c r="E992" s="94" t="s">
        <v>2286</v>
      </c>
      <c r="F992" s="95" t="s">
        <v>2287</v>
      </c>
      <c r="G992" s="96" t="s">
        <v>269</v>
      </c>
      <c r="H992" s="97">
        <v>4</v>
      </c>
      <c r="I992" s="98">
        <v>6640</v>
      </c>
      <c r="J992" s="98">
        <f>ROUND(I992*H992,2)</f>
        <v>26560</v>
      </c>
      <c r="K992" s="99"/>
      <c r="L992" s="21"/>
      <c r="M992" s="100" t="s">
        <v>1</v>
      </c>
      <c r="N992" s="101" t="s">
        <v>35</v>
      </c>
      <c r="O992" s="102">
        <v>0</v>
      </c>
      <c r="P992" s="102">
        <f>O992*H992</f>
        <v>0</v>
      </c>
      <c r="Q992" s="102">
        <v>0</v>
      </c>
      <c r="R992" s="102">
        <f>Q992*H992</f>
        <v>0</v>
      </c>
      <c r="S992" s="102">
        <v>0</v>
      </c>
      <c r="T992" s="103">
        <f>S992*H992</f>
        <v>0</v>
      </c>
      <c r="AR992" s="104" t="s">
        <v>107</v>
      </c>
      <c r="AT992" s="104" t="s">
        <v>103</v>
      </c>
      <c r="AU992" s="104" t="s">
        <v>80</v>
      </c>
      <c r="AY992" s="10" t="s">
        <v>100</v>
      </c>
      <c r="BE992" s="105">
        <f>IF(N992="základní",J992,0)</f>
        <v>26560</v>
      </c>
      <c r="BF992" s="105">
        <f>IF(N992="snížená",J992,0)</f>
        <v>0</v>
      </c>
      <c r="BG992" s="105">
        <f>IF(N992="zákl. přenesená",J992,0)</f>
        <v>0</v>
      </c>
      <c r="BH992" s="105">
        <f>IF(N992="sníž. přenesená",J992,0)</f>
        <v>0</v>
      </c>
      <c r="BI992" s="105">
        <f>IF(N992="nulová",J992,0)</f>
        <v>0</v>
      </c>
      <c r="BJ992" s="10" t="s">
        <v>78</v>
      </c>
      <c r="BK992" s="105">
        <f>ROUND(I992*H992,2)</f>
        <v>26560</v>
      </c>
      <c r="BL992" s="10" t="s">
        <v>107</v>
      </c>
      <c r="BM992" s="104" t="s">
        <v>2288</v>
      </c>
    </row>
    <row r="993" spans="2:65" s="1" customFormat="1" ht="39">
      <c r="B993" s="21"/>
      <c r="D993" s="106" t="s">
        <v>109</v>
      </c>
      <c r="F993" s="107" t="s">
        <v>2289</v>
      </c>
      <c r="L993" s="21"/>
      <c r="M993" s="108"/>
      <c r="T993" s="42"/>
      <c r="AT993" s="10" t="s">
        <v>109</v>
      </c>
      <c r="AU993" s="10" t="s">
        <v>80</v>
      </c>
    </row>
    <row r="994" spans="2:65" s="1" customFormat="1" ht="24.2" customHeight="1">
      <c r="B994" s="21"/>
      <c r="C994" s="93" t="s">
        <v>2290</v>
      </c>
      <c r="D994" s="93" t="s">
        <v>103</v>
      </c>
      <c r="E994" s="94" t="s">
        <v>2291</v>
      </c>
      <c r="F994" s="95" t="s">
        <v>2292</v>
      </c>
      <c r="G994" s="96" t="s">
        <v>269</v>
      </c>
      <c r="H994" s="97">
        <v>4</v>
      </c>
      <c r="I994" s="98">
        <v>11900</v>
      </c>
      <c r="J994" s="98">
        <f>ROUND(I994*H994,2)</f>
        <v>47600</v>
      </c>
      <c r="K994" s="99"/>
      <c r="L994" s="21"/>
      <c r="M994" s="100" t="s">
        <v>1</v>
      </c>
      <c r="N994" s="101" t="s">
        <v>35</v>
      </c>
      <c r="O994" s="102">
        <v>0</v>
      </c>
      <c r="P994" s="102">
        <f>O994*H994</f>
        <v>0</v>
      </c>
      <c r="Q994" s="102">
        <v>0</v>
      </c>
      <c r="R994" s="102">
        <f>Q994*H994</f>
        <v>0</v>
      </c>
      <c r="S994" s="102">
        <v>0</v>
      </c>
      <c r="T994" s="103">
        <f>S994*H994</f>
        <v>0</v>
      </c>
      <c r="AR994" s="104" t="s">
        <v>107</v>
      </c>
      <c r="AT994" s="104" t="s">
        <v>103</v>
      </c>
      <c r="AU994" s="104" t="s">
        <v>80</v>
      </c>
      <c r="AY994" s="10" t="s">
        <v>100</v>
      </c>
      <c r="BE994" s="105">
        <f>IF(N994="základní",J994,0)</f>
        <v>47600</v>
      </c>
      <c r="BF994" s="105">
        <f>IF(N994="snížená",J994,0)</f>
        <v>0</v>
      </c>
      <c r="BG994" s="105">
        <f>IF(N994="zákl. přenesená",J994,0)</f>
        <v>0</v>
      </c>
      <c r="BH994" s="105">
        <f>IF(N994="sníž. přenesená",J994,0)</f>
        <v>0</v>
      </c>
      <c r="BI994" s="105">
        <f>IF(N994="nulová",J994,0)</f>
        <v>0</v>
      </c>
      <c r="BJ994" s="10" t="s">
        <v>78</v>
      </c>
      <c r="BK994" s="105">
        <f>ROUND(I994*H994,2)</f>
        <v>47600</v>
      </c>
      <c r="BL994" s="10" t="s">
        <v>107</v>
      </c>
      <c r="BM994" s="104" t="s">
        <v>2293</v>
      </c>
    </row>
    <row r="995" spans="2:65" s="1" customFormat="1" ht="29.25">
      <c r="B995" s="21"/>
      <c r="D995" s="106" t="s">
        <v>109</v>
      </c>
      <c r="F995" s="107" t="s">
        <v>2294</v>
      </c>
      <c r="L995" s="21"/>
      <c r="M995" s="108"/>
      <c r="T995" s="42"/>
      <c r="AT995" s="10" t="s">
        <v>109</v>
      </c>
      <c r="AU995" s="10" t="s">
        <v>80</v>
      </c>
    </row>
    <row r="996" spans="2:65" s="1" customFormat="1" ht="21.75" customHeight="1">
      <c r="B996" s="21"/>
      <c r="C996" s="93" t="s">
        <v>2295</v>
      </c>
      <c r="D996" s="93" t="s">
        <v>103</v>
      </c>
      <c r="E996" s="94" t="s">
        <v>2296</v>
      </c>
      <c r="F996" s="95" t="s">
        <v>2297</v>
      </c>
      <c r="G996" s="96" t="s">
        <v>269</v>
      </c>
      <c r="H996" s="97">
        <v>4</v>
      </c>
      <c r="I996" s="98">
        <v>573</v>
      </c>
      <c r="J996" s="98">
        <f>ROUND(I996*H996,2)</f>
        <v>2292</v>
      </c>
      <c r="K996" s="99"/>
      <c r="L996" s="21"/>
      <c r="M996" s="100" t="s">
        <v>1</v>
      </c>
      <c r="N996" s="101" t="s">
        <v>35</v>
      </c>
      <c r="O996" s="102">
        <v>0</v>
      </c>
      <c r="P996" s="102">
        <f>O996*H996</f>
        <v>0</v>
      </c>
      <c r="Q996" s="102">
        <v>0</v>
      </c>
      <c r="R996" s="102">
        <f>Q996*H996</f>
        <v>0</v>
      </c>
      <c r="S996" s="102">
        <v>0</v>
      </c>
      <c r="T996" s="103">
        <f>S996*H996</f>
        <v>0</v>
      </c>
      <c r="AR996" s="104" t="s">
        <v>107</v>
      </c>
      <c r="AT996" s="104" t="s">
        <v>103</v>
      </c>
      <c r="AU996" s="104" t="s">
        <v>80</v>
      </c>
      <c r="AY996" s="10" t="s">
        <v>100</v>
      </c>
      <c r="BE996" s="105">
        <f>IF(N996="základní",J996,0)</f>
        <v>2292</v>
      </c>
      <c r="BF996" s="105">
        <f>IF(N996="snížená",J996,0)</f>
        <v>0</v>
      </c>
      <c r="BG996" s="105">
        <f>IF(N996="zákl. přenesená",J996,0)</f>
        <v>0</v>
      </c>
      <c r="BH996" s="105">
        <f>IF(N996="sníž. přenesená",J996,0)</f>
        <v>0</v>
      </c>
      <c r="BI996" s="105">
        <f>IF(N996="nulová",J996,0)</f>
        <v>0</v>
      </c>
      <c r="BJ996" s="10" t="s">
        <v>78</v>
      </c>
      <c r="BK996" s="105">
        <f>ROUND(I996*H996,2)</f>
        <v>2292</v>
      </c>
      <c r="BL996" s="10" t="s">
        <v>107</v>
      </c>
      <c r="BM996" s="104" t="s">
        <v>2298</v>
      </c>
    </row>
    <row r="997" spans="2:65" s="1" customFormat="1" ht="19.5">
      <c r="B997" s="21"/>
      <c r="D997" s="106" t="s">
        <v>109</v>
      </c>
      <c r="F997" s="107" t="s">
        <v>2299</v>
      </c>
      <c r="L997" s="21"/>
      <c r="M997" s="108"/>
      <c r="T997" s="42"/>
      <c r="AT997" s="10" t="s">
        <v>109</v>
      </c>
      <c r="AU997" s="10" t="s">
        <v>80</v>
      </c>
    </row>
    <row r="998" spans="2:65" s="1" customFormat="1" ht="16.5" customHeight="1">
      <c r="B998" s="21"/>
      <c r="C998" s="93" t="s">
        <v>2300</v>
      </c>
      <c r="D998" s="93" t="s">
        <v>103</v>
      </c>
      <c r="E998" s="94" t="s">
        <v>2301</v>
      </c>
      <c r="F998" s="95" t="s">
        <v>2302</v>
      </c>
      <c r="G998" s="96" t="s">
        <v>269</v>
      </c>
      <c r="H998" s="97">
        <v>4</v>
      </c>
      <c r="I998" s="98">
        <v>368</v>
      </c>
      <c r="J998" s="98">
        <f>ROUND(I998*H998,2)</f>
        <v>1472</v>
      </c>
      <c r="K998" s="99"/>
      <c r="L998" s="21"/>
      <c r="M998" s="100" t="s">
        <v>1</v>
      </c>
      <c r="N998" s="101" t="s">
        <v>35</v>
      </c>
      <c r="O998" s="102">
        <v>0</v>
      </c>
      <c r="P998" s="102">
        <f>O998*H998</f>
        <v>0</v>
      </c>
      <c r="Q998" s="102">
        <v>0</v>
      </c>
      <c r="R998" s="102">
        <f>Q998*H998</f>
        <v>0</v>
      </c>
      <c r="S998" s="102">
        <v>0</v>
      </c>
      <c r="T998" s="103">
        <f>S998*H998</f>
        <v>0</v>
      </c>
      <c r="AR998" s="104" t="s">
        <v>107</v>
      </c>
      <c r="AT998" s="104" t="s">
        <v>103</v>
      </c>
      <c r="AU998" s="104" t="s">
        <v>80</v>
      </c>
      <c r="AY998" s="10" t="s">
        <v>100</v>
      </c>
      <c r="BE998" s="105">
        <f>IF(N998="základní",J998,0)</f>
        <v>1472</v>
      </c>
      <c r="BF998" s="105">
        <f>IF(N998="snížená",J998,0)</f>
        <v>0</v>
      </c>
      <c r="BG998" s="105">
        <f>IF(N998="zákl. přenesená",J998,0)</f>
        <v>0</v>
      </c>
      <c r="BH998" s="105">
        <f>IF(N998="sníž. přenesená",J998,0)</f>
        <v>0</v>
      </c>
      <c r="BI998" s="105">
        <f>IF(N998="nulová",J998,0)</f>
        <v>0</v>
      </c>
      <c r="BJ998" s="10" t="s">
        <v>78</v>
      </c>
      <c r="BK998" s="105">
        <f>ROUND(I998*H998,2)</f>
        <v>1472</v>
      </c>
      <c r="BL998" s="10" t="s">
        <v>107</v>
      </c>
      <c r="BM998" s="104" t="s">
        <v>2303</v>
      </c>
    </row>
    <row r="999" spans="2:65" s="1" customFormat="1" ht="29.25">
      <c r="B999" s="21"/>
      <c r="D999" s="106" t="s">
        <v>109</v>
      </c>
      <c r="F999" s="107" t="s">
        <v>2304</v>
      </c>
      <c r="L999" s="21"/>
      <c r="M999" s="108"/>
      <c r="T999" s="42"/>
      <c r="AT999" s="10" t="s">
        <v>109</v>
      </c>
      <c r="AU999" s="10" t="s">
        <v>80</v>
      </c>
    </row>
    <row r="1000" spans="2:65" s="1" customFormat="1" ht="21.75" customHeight="1">
      <c r="B1000" s="21"/>
      <c r="C1000" s="93" t="s">
        <v>2305</v>
      </c>
      <c r="D1000" s="93" t="s">
        <v>103</v>
      </c>
      <c r="E1000" s="94" t="s">
        <v>2306</v>
      </c>
      <c r="F1000" s="95" t="s">
        <v>2307</v>
      </c>
      <c r="G1000" s="96" t="s">
        <v>269</v>
      </c>
      <c r="H1000" s="97">
        <v>4</v>
      </c>
      <c r="I1000" s="98">
        <v>501</v>
      </c>
      <c r="J1000" s="98">
        <f>ROUND(I1000*H1000,2)</f>
        <v>2004</v>
      </c>
      <c r="K1000" s="99"/>
      <c r="L1000" s="21"/>
      <c r="M1000" s="100" t="s">
        <v>1</v>
      </c>
      <c r="N1000" s="101" t="s">
        <v>35</v>
      </c>
      <c r="O1000" s="102">
        <v>0</v>
      </c>
      <c r="P1000" s="102">
        <f>O1000*H1000</f>
        <v>0</v>
      </c>
      <c r="Q1000" s="102">
        <v>0</v>
      </c>
      <c r="R1000" s="102">
        <f>Q1000*H1000</f>
        <v>0</v>
      </c>
      <c r="S1000" s="102">
        <v>0</v>
      </c>
      <c r="T1000" s="103">
        <f>S1000*H1000</f>
        <v>0</v>
      </c>
      <c r="AR1000" s="104" t="s">
        <v>107</v>
      </c>
      <c r="AT1000" s="104" t="s">
        <v>103</v>
      </c>
      <c r="AU1000" s="104" t="s">
        <v>80</v>
      </c>
      <c r="AY1000" s="10" t="s">
        <v>100</v>
      </c>
      <c r="BE1000" s="105">
        <f>IF(N1000="základní",J1000,0)</f>
        <v>2004</v>
      </c>
      <c r="BF1000" s="105">
        <f>IF(N1000="snížená",J1000,0)</f>
        <v>0</v>
      </c>
      <c r="BG1000" s="105">
        <f>IF(N1000="zákl. přenesená",J1000,0)</f>
        <v>0</v>
      </c>
      <c r="BH1000" s="105">
        <f>IF(N1000="sníž. přenesená",J1000,0)</f>
        <v>0</v>
      </c>
      <c r="BI1000" s="105">
        <f>IF(N1000="nulová",J1000,0)</f>
        <v>0</v>
      </c>
      <c r="BJ1000" s="10" t="s">
        <v>78</v>
      </c>
      <c r="BK1000" s="105">
        <f>ROUND(I1000*H1000,2)</f>
        <v>2004</v>
      </c>
      <c r="BL1000" s="10" t="s">
        <v>107</v>
      </c>
      <c r="BM1000" s="104" t="s">
        <v>2308</v>
      </c>
    </row>
    <row r="1001" spans="2:65" s="1" customFormat="1" ht="29.25">
      <c r="B1001" s="21"/>
      <c r="D1001" s="106" t="s">
        <v>109</v>
      </c>
      <c r="F1001" s="107" t="s">
        <v>2309</v>
      </c>
      <c r="L1001" s="21"/>
      <c r="M1001" s="108"/>
      <c r="T1001" s="42"/>
      <c r="AT1001" s="10" t="s">
        <v>109</v>
      </c>
      <c r="AU1001" s="10" t="s">
        <v>80</v>
      </c>
    </row>
    <row r="1002" spans="2:65" s="1" customFormat="1" ht="16.5" customHeight="1">
      <c r="B1002" s="21"/>
      <c r="C1002" s="93" t="s">
        <v>2310</v>
      </c>
      <c r="D1002" s="93" t="s">
        <v>103</v>
      </c>
      <c r="E1002" s="94" t="s">
        <v>2311</v>
      </c>
      <c r="F1002" s="95" t="s">
        <v>2312</v>
      </c>
      <c r="G1002" s="96" t="s">
        <v>269</v>
      </c>
      <c r="H1002" s="97">
        <v>4</v>
      </c>
      <c r="I1002" s="98">
        <v>501</v>
      </c>
      <c r="J1002" s="98">
        <f>ROUND(I1002*H1002,2)</f>
        <v>2004</v>
      </c>
      <c r="K1002" s="99"/>
      <c r="L1002" s="21"/>
      <c r="M1002" s="100" t="s">
        <v>1</v>
      </c>
      <c r="N1002" s="101" t="s">
        <v>35</v>
      </c>
      <c r="O1002" s="102">
        <v>0</v>
      </c>
      <c r="P1002" s="102">
        <f>O1002*H1002</f>
        <v>0</v>
      </c>
      <c r="Q1002" s="102">
        <v>0</v>
      </c>
      <c r="R1002" s="102">
        <f>Q1002*H1002</f>
        <v>0</v>
      </c>
      <c r="S1002" s="102">
        <v>0</v>
      </c>
      <c r="T1002" s="103">
        <f>S1002*H1002</f>
        <v>0</v>
      </c>
      <c r="AR1002" s="104" t="s">
        <v>107</v>
      </c>
      <c r="AT1002" s="104" t="s">
        <v>103</v>
      </c>
      <c r="AU1002" s="104" t="s">
        <v>80</v>
      </c>
      <c r="AY1002" s="10" t="s">
        <v>100</v>
      </c>
      <c r="BE1002" s="105">
        <f>IF(N1002="základní",J1002,0)</f>
        <v>2004</v>
      </c>
      <c r="BF1002" s="105">
        <f>IF(N1002="snížená",J1002,0)</f>
        <v>0</v>
      </c>
      <c r="BG1002" s="105">
        <f>IF(N1002="zákl. přenesená",J1002,0)</f>
        <v>0</v>
      </c>
      <c r="BH1002" s="105">
        <f>IF(N1002="sníž. přenesená",J1002,0)</f>
        <v>0</v>
      </c>
      <c r="BI1002" s="105">
        <f>IF(N1002="nulová",J1002,0)</f>
        <v>0</v>
      </c>
      <c r="BJ1002" s="10" t="s">
        <v>78</v>
      </c>
      <c r="BK1002" s="105">
        <f>ROUND(I1002*H1002,2)</f>
        <v>2004</v>
      </c>
      <c r="BL1002" s="10" t="s">
        <v>107</v>
      </c>
      <c r="BM1002" s="104" t="s">
        <v>2313</v>
      </c>
    </row>
    <row r="1003" spans="2:65" s="1" customFormat="1" ht="29.25">
      <c r="B1003" s="21"/>
      <c r="D1003" s="106" t="s">
        <v>109</v>
      </c>
      <c r="F1003" s="107" t="s">
        <v>2314</v>
      </c>
      <c r="L1003" s="21"/>
      <c r="M1003" s="108"/>
      <c r="T1003" s="42"/>
      <c r="AT1003" s="10" t="s">
        <v>109</v>
      </c>
      <c r="AU1003" s="10" t="s">
        <v>80</v>
      </c>
    </row>
    <row r="1004" spans="2:65" s="1" customFormat="1" ht="16.5" customHeight="1">
      <c r="B1004" s="21"/>
      <c r="C1004" s="93" t="s">
        <v>2315</v>
      </c>
      <c r="D1004" s="93" t="s">
        <v>103</v>
      </c>
      <c r="E1004" s="94" t="s">
        <v>2316</v>
      </c>
      <c r="F1004" s="95" t="s">
        <v>2317</v>
      </c>
      <c r="G1004" s="96" t="s">
        <v>269</v>
      </c>
      <c r="H1004" s="97">
        <v>4</v>
      </c>
      <c r="I1004" s="98">
        <v>501</v>
      </c>
      <c r="J1004" s="98">
        <f>ROUND(I1004*H1004,2)</f>
        <v>2004</v>
      </c>
      <c r="K1004" s="99"/>
      <c r="L1004" s="21"/>
      <c r="M1004" s="100" t="s">
        <v>1</v>
      </c>
      <c r="N1004" s="101" t="s">
        <v>35</v>
      </c>
      <c r="O1004" s="102">
        <v>0</v>
      </c>
      <c r="P1004" s="102">
        <f>O1004*H1004</f>
        <v>0</v>
      </c>
      <c r="Q1004" s="102">
        <v>0</v>
      </c>
      <c r="R1004" s="102">
        <f>Q1004*H1004</f>
        <v>0</v>
      </c>
      <c r="S1004" s="102">
        <v>0</v>
      </c>
      <c r="T1004" s="103">
        <f>S1004*H1004</f>
        <v>0</v>
      </c>
      <c r="AR1004" s="104" t="s">
        <v>107</v>
      </c>
      <c r="AT1004" s="104" t="s">
        <v>103</v>
      </c>
      <c r="AU1004" s="104" t="s">
        <v>80</v>
      </c>
      <c r="AY1004" s="10" t="s">
        <v>100</v>
      </c>
      <c r="BE1004" s="105">
        <f>IF(N1004="základní",J1004,0)</f>
        <v>2004</v>
      </c>
      <c r="BF1004" s="105">
        <f>IF(N1004="snížená",J1004,0)</f>
        <v>0</v>
      </c>
      <c r="BG1004" s="105">
        <f>IF(N1004="zákl. přenesená",J1004,0)</f>
        <v>0</v>
      </c>
      <c r="BH1004" s="105">
        <f>IF(N1004="sníž. přenesená",J1004,0)</f>
        <v>0</v>
      </c>
      <c r="BI1004" s="105">
        <f>IF(N1004="nulová",J1004,0)</f>
        <v>0</v>
      </c>
      <c r="BJ1004" s="10" t="s">
        <v>78</v>
      </c>
      <c r="BK1004" s="105">
        <f>ROUND(I1004*H1004,2)</f>
        <v>2004</v>
      </c>
      <c r="BL1004" s="10" t="s">
        <v>107</v>
      </c>
      <c r="BM1004" s="104" t="s">
        <v>2318</v>
      </c>
    </row>
    <row r="1005" spans="2:65" s="1" customFormat="1" ht="29.25">
      <c r="B1005" s="21"/>
      <c r="D1005" s="106" t="s">
        <v>109</v>
      </c>
      <c r="F1005" s="107" t="s">
        <v>2319</v>
      </c>
      <c r="L1005" s="21"/>
      <c r="M1005" s="108"/>
      <c r="T1005" s="42"/>
      <c r="AT1005" s="10" t="s">
        <v>109</v>
      </c>
      <c r="AU1005" s="10" t="s">
        <v>80</v>
      </c>
    </row>
    <row r="1006" spans="2:65" s="1" customFormat="1" ht="16.5" customHeight="1">
      <c r="B1006" s="21"/>
      <c r="C1006" s="93" t="s">
        <v>2320</v>
      </c>
      <c r="D1006" s="93" t="s">
        <v>103</v>
      </c>
      <c r="E1006" s="94" t="s">
        <v>2321</v>
      </c>
      <c r="F1006" s="95" t="s">
        <v>2322</v>
      </c>
      <c r="G1006" s="96" t="s">
        <v>269</v>
      </c>
      <c r="H1006" s="97">
        <v>4</v>
      </c>
      <c r="I1006" s="98">
        <v>747</v>
      </c>
      <c r="J1006" s="98">
        <f>ROUND(I1006*H1006,2)</f>
        <v>2988</v>
      </c>
      <c r="K1006" s="99"/>
      <c r="L1006" s="21"/>
      <c r="M1006" s="100" t="s">
        <v>1</v>
      </c>
      <c r="N1006" s="101" t="s">
        <v>35</v>
      </c>
      <c r="O1006" s="102">
        <v>0</v>
      </c>
      <c r="P1006" s="102">
        <f>O1006*H1006</f>
        <v>0</v>
      </c>
      <c r="Q1006" s="102">
        <v>0</v>
      </c>
      <c r="R1006" s="102">
        <f>Q1006*H1006</f>
        <v>0</v>
      </c>
      <c r="S1006" s="102">
        <v>0</v>
      </c>
      <c r="T1006" s="103">
        <f>S1006*H1006</f>
        <v>0</v>
      </c>
      <c r="AR1006" s="104" t="s">
        <v>107</v>
      </c>
      <c r="AT1006" s="104" t="s">
        <v>103</v>
      </c>
      <c r="AU1006" s="104" t="s">
        <v>80</v>
      </c>
      <c r="AY1006" s="10" t="s">
        <v>100</v>
      </c>
      <c r="BE1006" s="105">
        <f>IF(N1006="základní",J1006,0)</f>
        <v>2988</v>
      </c>
      <c r="BF1006" s="105">
        <f>IF(N1006="snížená",J1006,0)</f>
        <v>0</v>
      </c>
      <c r="BG1006" s="105">
        <f>IF(N1006="zákl. přenesená",J1006,0)</f>
        <v>0</v>
      </c>
      <c r="BH1006" s="105">
        <f>IF(N1006="sníž. přenesená",J1006,0)</f>
        <v>0</v>
      </c>
      <c r="BI1006" s="105">
        <f>IF(N1006="nulová",J1006,0)</f>
        <v>0</v>
      </c>
      <c r="BJ1006" s="10" t="s">
        <v>78</v>
      </c>
      <c r="BK1006" s="105">
        <f>ROUND(I1006*H1006,2)</f>
        <v>2988</v>
      </c>
      <c r="BL1006" s="10" t="s">
        <v>107</v>
      </c>
      <c r="BM1006" s="104" t="s">
        <v>2323</v>
      </c>
    </row>
    <row r="1007" spans="2:65" s="1" customFormat="1" ht="29.25">
      <c r="B1007" s="21"/>
      <c r="D1007" s="106" t="s">
        <v>109</v>
      </c>
      <c r="F1007" s="107" t="s">
        <v>2324</v>
      </c>
      <c r="L1007" s="21"/>
      <c r="M1007" s="108"/>
      <c r="T1007" s="42"/>
      <c r="AT1007" s="10" t="s">
        <v>109</v>
      </c>
      <c r="AU1007" s="10" t="s">
        <v>80</v>
      </c>
    </row>
    <row r="1008" spans="2:65" s="1" customFormat="1" ht="16.5" customHeight="1">
      <c r="B1008" s="21"/>
      <c r="C1008" s="93" t="s">
        <v>2325</v>
      </c>
      <c r="D1008" s="93" t="s">
        <v>103</v>
      </c>
      <c r="E1008" s="94" t="s">
        <v>2326</v>
      </c>
      <c r="F1008" s="95" t="s">
        <v>2327</v>
      </c>
      <c r="G1008" s="96" t="s">
        <v>269</v>
      </c>
      <c r="H1008" s="97">
        <v>4</v>
      </c>
      <c r="I1008" s="98">
        <v>747</v>
      </c>
      <c r="J1008" s="98">
        <f>ROUND(I1008*H1008,2)</f>
        <v>2988</v>
      </c>
      <c r="K1008" s="99"/>
      <c r="L1008" s="21"/>
      <c r="M1008" s="100" t="s">
        <v>1</v>
      </c>
      <c r="N1008" s="101" t="s">
        <v>35</v>
      </c>
      <c r="O1008" s="102">
        <v>0</v>
      </c>
      <c r="P1008" s="102">
        <f>O1008*H1008</f>
        <v>0</v>
      </c>
      <c r="Q1008" s="102">
        <v>0</v>
      </c>
      <c r="R1008" s="102">
        <f>Q1008*H1008</f>
        <v>0</v>
      </c>
      <c r="S1008" s="102">
        <v>0</v>
      </c>
      <c r="T1008" s="103">
        <f>S1008*H1008</f>
        <v>0</v>
      </c>
      <c r="AR1008" s="104" t="s">
        <v>107</v>
      </c>
      <c r="AT1008" s="104" t="s">
        <v>103</v>
      </c>
      <c r="AU1008" s="104" t="s">
        <v>80</v>
      </c>
      <c r="AY1008" s="10" t="s">
        <v>100</v>
      </c>
      <c r="BE1008" s="105">
        <f>IF(N1008="základní",J1008,0)</f>
        <v>2988</v>
      </c>
      <c r="BF1008" s="105">
        <f>IF(N1008="snížená",J1008,0)</f>
        <v>0</v>
      </c>
      <c r="BG1008" s="105">
        <f>IF(N1008="zákl. přenesená",J1008,0)</f>
        <v>0</v>
      </c>
      <c r="BH1008" s="105">
        <f>IF(N1008="sníž. přenesená",J1008,0)</f>
        <v>0</v>
      </c>
      <c r="BI1008" s="105">
        <f>IF(N1008="nulová",J1008,0)</f>
        <v>0</v>
      </c>
      <c r="BJ1008" s="10" t="s">
        <v>78</v>
      </c>
      <c r="BK1008" s="105">
        <f>ROUND(I1008*H1008,2)</f>
        <v>2988</v>
      </c>
      <c r="BL1008" s="10" t="s">
        <v>107</v>
      </c>
      <c r="BM1008" s="104" t="s">
        <v>2328</v>
      </c>
    </row>
    <row r="1009" spans="2:65" s="1" customFormat="1" ht="29.25">
      <c r="B1009" s="21"/>
      <c r="D1009" s="106" t="s">
        <v>109</v>
      </c>
      <c r="F1009" s="107" t="s">
        <v>2329</v>
      </c>
      <c r="L1009" s="21"/>
      <c r="M1009" s="108"/>
      <c r="T1009" s="42"/>
      <c r="AT1009" s="10" t="s">
        <v>109</v>
      </c>
      <c r="AU1009" s="10" t="s">
        <v>80</v>
      </c>
    </row>
    <row r="1010" spans="2:65" s="1" customFormat="1" ht="16.5" customHeight="1">
      <c r="B1010" s="21"/>
      <c r="C1010" s="93" t="s">
        <v>2330</v>
      </c>
      <c r="D1010" s="93" t="s">
        <v>103</v>
      </c>
      <c r="E1010" s="94" t="s">
        <v>2331</v>
      </c>
      <c r="F1010" s="95" t="s">
        <v>2332</v>
      </c>
      <c r="G1010" s="96" t="s">
        <v>269</v>
      </c>
      <c r="H1010" s="97">
        <v>50</v>
      </c>
      <c r="I1010" s="98">
        <v>4280</v>
      </c>
      <c r="J1010" s="98">
        <f>ROUND(I1010*H1010,2)</f>
        <v>214000</v>
      </c>
      <c r="K1010" s="99"/>
      <c r="L1010" s="21"/>
      <c r="M1010" s="100" t="s">
        <v>1</v>
      </c>
      <c r="N1010" s="101" t="s">
        <v>35</v>
      </c>
      <c r="O1010" s="102">
        <v>0</v>
      </c>
      <c r="P1010" s="102">
        <f>O1010*H1010</f>
        <v>0</v>
      </c>
      <c r="Q1010" s="102">
        <v>0</v>
      </c>
      <c r="R1010" s="102">
        <f>Q1010*H1010</f>
        <v>0</v>
      </c>
      <c r="S1010" s="102">
        <v>0</v>
      </c>
      <c r="T1010" s="103">
        <f>S1010*H1010</f>
        <v>0</v>
      </c>
      <c r="AR1010" s="104" t="s">
        <v>107</v>
      </c>
      <c r="AT1010" s="104" t="s">
        <v>103</v>
      </c>
      <c r="AU1010" s="104" t="s">
        <v>80</v>
      </c>
      <c r="AY1010" s="10" t="s">
        <v>100</v>
      </c>
      <c r="BE1010" s="105">
        <f>IF(N1010="základní",J1010,0)</f>
        <v>214000</v>
      </c>
      <c r="BF1010" s="105">
        <f>IF(N1010="snížená",J1010,0)</f>
        <v>0</v>
      </c>
      <c r="BG1010" s="105">
        <f>IF(N1010="zákl. přenesená",J1010,0)</f>
        <v>0</v>
      </c>
      <c r="BH1010" s="105">
        <f>IF(N1010="sníž. přenesená",J1010,0)</f>
        <v>0</v>
      </c>
      <c r="BI1010" s="105">
        <f>IF(N1010="nulová",J1010,0)</f>
        <v>0</v>
      </c>
      <c r="BJ1010" s="10" t="s">
        <v>78</v>
      </c>
      <c r="BK1010" s="105">
        <f>ROUND(I1010*H1010,2)</f>
        <v>214000</v>
      </c>
      <c r="BL1010" s="10" t="s">
        <v>107</v>
      </c>
      <c r="BM1010" s="104" t="s">
        <v>2333</v>
      </c>
    </row>
    <row r="1011" spans="2:65" s="1" customFormat="1" ht="19.5">
      <c r="B1011" s="21"/>
      <c r="D1011" s="106" t="s">
        <v>109</v>
      </c>
      <c r="F1011" s="107" t="s">
        <v>2334</v>
      </c>
      <c r="L1011" s="21"/>
      <c r="M1011" s="108"/>
      <c r="T1011" s="42"/>
      <c r="AT1011" s="10" t="s">
        <v>109</v>
      </c>
      <c r="AU1011" s="10" t="s">
        <v>80</v>
      </c>
    </row>
    <row r="1012" spans="2:65" s="1" customFormat="1" ht="16.5" customHeight="1">
      <c r="B1012" s="21"/>
      <c r="C1012" s="93" t="s">
        <v>2335</v>
      </c>
      <c r="D1012" s="93" t="s">
        <v>103</v>
      </c>
      <c r="E1012" s="94" t="s">
        <v>2336</v>
      </c>
      <c r="F1012" s="95" t="s">
        <v>2337</v>
      </c>
      <c r="G1012" s="96" t="s">
        <v>269</v>
      </c>
      <c r="H1012" s="97">
        <v>4</v>
      </c>
      <c r="I1012" s="98">
        <v>2970</v>
      </c>
      <c r="J1012" s="98">
        <f>ROUND(I1012*H1012,2)</f>
        <v>11880</v>
      </c>
      <c r="K1012" s="99"/>
      <c r="L1012" s="21"/>
      <c r="M1012" s="100" t="s">
        <v>1</v>
      </c>
      <c r="N1012" s="101" t="s">
        <v>35</v>
      </c>
      <c r="O1012" s="102">
        <v>0</v>
      </c>
      <c r="P1012" s="102">
        <f>O1012*H1012</f>
        <v>0</v>
      </c>
      <c r="Q1012" s="102">
        <v>0</v>
      </c>
      <c r="R1012" s="102">
        <f>Q1012*H1012</f>
        <v>0</v>
      </c>
      <c r="S1012" s="102">
        <v>0</v>
      </c>
      <c r="T1012" s="103">
        <f>S1012*H1012</f>
        <v>0</v>
      </c>
      <c r="AR1012" s="104" t="s">
        <v>107</v>
      </c>
      <c r="AT1012" s="104" t="s">
        <v>103</v>
      </c>
      <c r="AU1012" s="104" t="s">
        <v>80</v>
      </c>
      <c r="AY1012" s="10" t="s">
        <v>100</v>
      </c>
      <c r="BE1012" s="105">
        <f>IF(N1012="základní",J1012,0)</f>
        <v>11880</v>
      </c>
      <c r="BF1012" s="105">
        <f>IF(N1012="snížená",J1012,0)</f>
        <v>0</v>
      </c>
      <c r="BG1012" s="105">
        <f>IF(N1012="zákl. přenesená",J1012,0)</f>
        <v>0</v>
      </c>
      <c r="BH1012" s="105">
        <f>IF(N1012="sníž. přenesená",J1012,0)</f>
        <v>0</v>
      </c>
      <c r="BI1012" s="105">
        <f>IF(N1012="nulová",J1012,0)</f>
        <v>0</v>
      </c>
      <c r="BJ1012" s="10" t="s">
        <v>78</v>
      </c>
      <c r="BK1012" s="105">
        <f>ROUND(I1012*H1012,2)</f>
        <v>11880</v>
      </c>
      <c r="BL1012" s="10" t="s">
        <v>107</v>
      </c>
      <c r="BM1012" s="104" t="s">
        <v>2338</v>
      </c>
    </row>
    <row r="1013" spans="2:65" s="1" customFormat="1" ht="19.5">
      <c r="B1013" s="21"/>
      <c r="D1013" s="106" t="s">
        <v>109</v>
      </c>
      <c r="F1013" s="107" t="s">
        <v>2339</v>
      </c>
      <c r="L1013" s="21"/>
      <c r="M1013" s="108"/>
      <c r="T1013" s="42"/>
      <c r="AT1013" s="10" t="s">
        <v>109</v>
      </c>
      <c r="AU1013" s="10" t="s">
        <v>80</v>
      </c>
    </row>
    <row r="1014" spans="2:65" s="1" customFormat="1" ht="16.5" customHeight="1">
      <c r="B1014" s="21"/>
      <c r="C1014" s="93" t="s">
        <v>2340</v>
      </c>
      <c r="D1014" s="93" t="s">
        <v>103</v>
      </c>
      <c r="E1014" s="94" t="s">
        <v>2341</v>
      </c>
      <c r="F1014" s="95" t="s">
        <v>2342</v>
      </c>
      <c r="G1014" s="96" t="s">
        <v>269</v>
      </c>
      <c r="H1014" s="97">
        <v>50</v>
      </c>
      <c r="I1014" s="98">
        <v>1280</v>
      </c>
      <c r="J1014" s="98">
        <f>ROUND(I1014*H1014,2)</f>
        <v>64000</v>
      </c>
      <c r="K1014" s="99"/>
      <c r="L1014" s="21"/>
      <c r="M1014" s="100" t="s">
        <v>1</v>
      </c>
      <c r="N1014" s="101" t="s">
        <v>35</v>
      </c>
      <c r="O1014" s="102">
        <v>0</v>
      </c>
      <c r="P1014" s="102">
        <f>O1014*H1014</f>
        <v>0</v>
      </c>
      <c r="Q1014" s="102">
        <v>0</v>
      </c>
      <c r="R1014" s="102">
        <f>Q1014*H1014</f>
        <v>0</v>
      </c>
      <c r="S1014" s="102">
        <v>0</v>
      </c>
      <c r="T1014" s="103">
        <f>S1014*H1014</f>
        <v>0</v>
      </c>
      <c r="AR1014" s="104" t="s">
        <v>107</v>
      </c>
      <c r="AT1014" s="104" t="s">
        <v>103</v>
      </c>
      <c r="AU1014" s="104" t="s">
        <v>80</v>
      </c>
      <c r="AY1014" s="10" t="s">
        <v>100</v>
      </c>
      <c r="BE1014" s="105">
        <f>IF(N1014="základní",J1014,0)</f>
        <v>64000</v>
      </c>
      <c r="BF1014" s="105">
        <f>IF(N1014="snížená",J1014,0)</f>
        <v>0</v>
      </c>
      <c r="BG1014" s="105">
        <f>IF(N1014="zákl. přenesená",J1014,0)</f>
        <v>0</v>
      </c>
      <c r="BH1014" s="105">
        <f>IF(N1014="sníž. přenesená",J1014,0)</f>
        <v>0</v>
      </c>
      <c r="BI1014" s="105">
        <f>IF(N1014="nulová",J1014,0)</f>
        <v>0</v>
      </c>
      <c r="BJ1014" s="10" t="s">
        <v>78</v>
      </c>
      <c r="BK1014" s="105">
        <f>ROUND(I1014*H1014,2)</f>
        <v>64000</v>
      </c>
      <c r="BL1014" s="10" t="s">
        <v>107</v>
      </c>
      <c r="BM1014" s="104" t="s">
        <v>2343</v>
      </c>
    </row>
    <row r="1015" spans="2:65" s="1" customFormat="1">
      <c r="B1015" s="21"/>
      <c r="D1015" s="106" t="s">
        <v>109</v>
      </c>
      <c r="F1015" s="107" t="s">
        <v>2342</v>
      </c>
      <c r="L1015" s="21"/>
      <c r="M1015" s="108"/>
      <c r="T1015" s="42"/>
      <c r="AT1015" s="10" t="s">
        <v>109</v>
      </c>
      <c r="AU1015" s="10" t="s">
        <v>80</v>
      </c>
    </row>
    <row r="1016" spans="2:65" s="1" customFormat="1" ht="24.2" customHeight="1">
      <c r="B1016" s="21"/>
      <c r="C1016" s="93" t="s">
        <v>2344</v>
      </c>
      <c r="D1016" s="93" t="s">
        <v>103</v>
      </c>
      <c r="E1016" s="94" t="s">
        <v>2345</v>
      </c>
      <c r="F1016" s="95" t="s">
        <v>2346</v>
      </c>
      <c r="G1016" s="96" t="s">
        <v>269</v>
      </c>
      <c r="H1016" s="97">
        <v>4</v>
      </c>
      <c r="I1016" s="98">
        <v>1320</v>
      </c>
      <c r="J1016" s="98">
        <f>ROUND(I1016*H1016,2)</f>
        <v>5280</v>
      </c>
      <c r="K1016" s="99"/>
      <c r="L1016" s="21"/>
      <c r="M1016" s="100" t="s">
        <v>1</v>
      </c>
      <c r="N1016" s="101" t="s">
        <v>35</v>
      </c>
      <c r="O1016" s="102">
        <v>0</v>
      </c>
      <c r="P1016" s="102">
        <f>O1016*H1016</f>
        <v>0</v>
      </c>
      <c r="Q1016" s="102">
        <v>0</v>
      </c>
      <c r="R1016" s="102">
        <f>Q1016*H1016</f>
        <v>0</v>
      </c>
      <c r="S1016" s="102">
        <v>0</v>
      </c>
      <c r="T1016" s="103">
        <f>S1016*H1016</f>
        <v>0</v>
      </c>
      <c r="AR1016" s="104" t="s">
        <v>107</v>
      </c>
      <c r="AT1016" s="104" t="s">
        <v>103</v>
      </c>
      <c r="AU1016" s="104" t="s">
        <v>80</v>
      </c>
      <c r="AY1016" s="10" t="s">
        <v>100</v>
      </c>
      <c r="BE1016" s="105">
        <f>IF(N1016="základní",J1016,0)</f>
        <v>5280</v>
      </c>
      <c r="BF1016" s="105">
        <f>IF(N1016="snížená",J1016,0)</f>
        <v>0</v>
      </c>
      <c r="BG1016" s="105">
        <f>IF(N1016="zákl. přenesená",J1016,0)</f>
        <v>0</v>
      </c>
      <c r="BH1016" s="105">
        <f>IF(N1016="sníž. přenesená",J1016,0)</f>
        <v>0</v>
      </c>
      <c r="BI1016" s="105">
        <f>IF(N1016="nulová",J1016,0)</f>
        <v>0</v>
      </c>
      <c r="BJ1016" s="10" t="s">
        <v>78</v>
      </c>
      <c r="BK1016" s="105">
        <f>ROUND(I1016*H1016,2)</f>
        <v>5280</v>
      </c>
      <c r="BL1016" s="10" t="s">
        <v>107</v>
      </c>
      <c r="BM1016" s="104" t="s">
        <v>2347</v>
      </c>
    </row>
    <row r="1017" spans="2:65" s="1" customFormat="1" ht="19.5">
      <c r="B1017" s="21"/>
      <c r="D1017" s="106" t="s">
        <v>109</v>
      </c>
      <c r="F1017" s="107" t="s">
        <v>2346</v>
      </c>
      <c r="L1017" s="21"/>
      <c r="M1017" s="108"/>
      <c r="T1017" s="42"/>
      <c r="AT1017" s="10" t="s">
        <v>109</v>
      </c>
      <c r="AU1017" s="10" t="s">
        <v>80</v>
      </c>
    </row>
    <row r="1018" spans="2:65" s="1" customFormat="1" ht="16.5" customHeight="1">
      <c r="B1018" s="21"/>
      <c r="C1018" s="93" t="s">
        <v>2348</v>
      </c>
      <c r="D1018" s="93" t="s">
        <v>103</v>
      </c>
      <c r="E1018" s="94" t="s">
        <v>2349</v>
      </c>
      <c r="F1018" s="95" t="s">
        <v>2350</v>
      </c>
      <c r="G1018" s="96" t="s">
        <v>269</v>
      </c>
      <c r="H1018" s="97">
        <v>4</v>
      </c>
      <c r="I1018" s="98">
        <v>1780</v>
      </c>
      <c r="J1018" s="98">
        <f>ROUND(I1018*H1018,2)</f>
        <v>7120</v>
      </c>
      <c r="K1018" s="99"/>
      <c r="L1018" s="21"/>
      <c r="M1018" s="100" t="s">
        <v>1</v>
      </c>
      <c r="N1018" s="101" t="s">
        <v>35</v>
      </c>
      <c r="O1018" s="102">
        <v>0</v>
      </c>
      <c r="P1018" s="102">
        <f>O1018*H1018</f>
        <v>0</v>
      </c>
      <c r="Q1018" s="102">
        <v>0</v>
      </c>
      <c r="R1018" s="102">
        <f>Q1018*H1018</f>
        <v>0</v>
      </c>
      <c r="S1018" s="102">
        <v>0</v>
      </c>
      <c r="T1018" s="103">
        <f>S1018*H1018</f>
        <v>0</v>
      </c>
      <c r="AR1018" s="104" t="s">
        <v>107</v>
      </c>
      <c r="AT1018" s="104" t="s">
        <v>103</v>
      </c>
      <c r="AU1018" s="104" t="s">
        <v>80</v>
      </c>
      <c r="AY1018" s="10" t="s">
        <v>100</v>
      </c>
      <c r="BE1018" s="105">
        <f>IF(N1018="základní",J1018,0)</f>
        <v>7120</v>
      </c>
      <c r="BF1018" s="105">
        <f>IF(N1018="snížená",J1018,0)</f>
        <v>0</v>
      </c>
      <c r="BG1018" s="105">
        <f>IF(N1018="zákl. přenesená",J1018,0)</f>
        <v>0</v>
      </c>
      <c r="BH1018" s="105">
        <f>IF(N1018="sníž. přenesená",J1018,0)</f>
        <v>0</v>
      </c>
      <c r="BI1018" s="105">
        <f>IF(N1018="nulová",J1018,0)</f>
        <v>0</v>
      </c>
      <c r="BJ1018" s="10" t="s">
        <v>78</v>
      </c>
      <c r="BK1018" s="105">
        <f>ROUND(I1018*H1018,2)</f>
        <v>7120</v>
      </c>
      <c r="BL1018" s="10" t="s">
        <v>107</v>
      </c>
      <c r="BM1018" s="104" t="s">
        <v>2351</v>
      </c>
    </row>
    <row r="1019" spans="2:65" s="1" customFormat="1">
      <c r="B1019" s="21"/>
      <c r="D1019" s="106" t="s">
        <v>109</v>
      </c>
      <c r="F1019" s="107" t="s">
        <v>2350</v>
      </c>
      <c r="L1019" s="21"/>
      <c r="M1019" s="108"/>
      <c r="T1019" s="42"/>
      <c r="AT1019" s="10" t="s">
        <v>109</v>
      </c>
      <c r="AU1019" s="10" t="s">
        <v>80</v>
      </c>
    </row>
    <row r="1020" spans="2:65" s="1" customFormat="1" ht="24.2" customHeight="1">
      <c r="B1020" s="21"/>
      <c r="C1020" s="93" t="s">
        <v>2352</v>
      </c>
      <c r="D1020" s="93" t="s">
        <v>103</v>
      </c>
      <c r="E1020" s="94" t="s">
        <v>2353</v>
      </c>
      <c r="F1020" s="95" t="s">
        <v>2354</v>
      </c>
      <c r="G1020" s="96" t="s">
        <v>269</v>
      </c>
      <c r="H1020" s="97">
        <v>4</v>
      </c>
      <c r="I1020" s="98">
        <v>7260</v>
      </c>
      <c r="J1020" s="98">
        <f>ROUND(I1020*H1020,2)</f>
        <v>29040</v>
      </c>
      <c r="K1020" s="99"/>
      <c r="L1020" s="21"/>
      <c r="M1020" s="100" t="s">
        <v>1</v>
      </c>
      <c r="N1020" s="101" t="s">
        <v>35</v>
      </c>
      <c r="O1020" s="102">
        <v>0</v>
      </c>
      <c r="P1020" s="102">
        <f>O1020*H1020</f>
        <v>0</v>
      </c>
      <c r="Q1020" s="102">
        <v>0</v>
      </c>
      <c r="R1020" s="102">
        <f>Q1020*H1020</f>
        <v>0</v>
      </c>
      <c r="S1020" s="102">
        <v>0</v>
      </c>
      <c r="T1020" s="103">
        <f>S1020*H1020</f>
        <v>0</v>
      </c>
      <c r="AR1020" s="104" t="s">
        <v>107</v>
      </c>
      <c r="AT1020" s="104" t="s">
        <v>103</v>
      </c>
      <c r="AU1020" s="104" t="s">
        <v>80</v>
      </c>
      <c r="AY1020" s="10" t="s">
        <v>100</v>
      </c>
      <c r="BE1020" s="105">
        <f>IF(N1020="základní",J1020,0)</f>
        <v>29040</v>
      </c>
      <c r="BF1020" s="105">
        <f>IF(N1020="snížená",J1020,0)</f>
        <v>0</v>
      </c>
      <c r="BG1020" s="105">
        <f>IF(N1020="zákl. přenesená",J1020,0)</f>
        <v>0</v>
      </c>
      <c r="BH1020" s="105">
        <f>IF(N1020="sníž. přenesená",J1020,0)</f>
        <v>0</v>
      </c>
      <c r="BI1020" s="105">
        <f>IF(N1020="nulová",J1020,0)</f>
        <v>0</v>
      </c>
      <c r="BJ1020" s="10" t="s">
        <v>78</v>
      </c>
      <c r="BK1020" s="105">
        <f>ROUND(I1020*H1020,2)</f>
        <v>29040</v>
      </c>
      <c r="BL1020" s="10" t="s">
        <v>107</v>
      </c>
      <c r="BM1020" s="104" t="s">
        <v>2355</v>
      </c>
    </row>
    <row r="1021" spans="2:65" s="1" customFormat="1">
      <c r="B1021" s="21"/>
      <c r="D1021" s="106" t="s">
        <v>109</v>
      </c>
      <c r="F1021" s="107" t="s">
        <v>2354</v>
      </c>
      <c r="L1021" s="21"/>
      <c r="M1021" s="108"/>
      <c r="T1021" s="42"/>
      <c r="AT1021" s="10" t="s">
        <v>109</v>
      </c>
      <c r="AU1021" s="10" t="s">
        <v>80</v>
      </c>
    </row>
    <row r="1022" spans="2:65" s="1" customFormat="1" ht="24.2" customHeight="1">
      <c r="B1022" s="21"/>
      <c r="C1022" s="93" t="s">
        <v>2356</v>
      </c>
      <c r="D1022" s="93" t="s">
        <v>103</v>
      </c>
      <c r="E1022" s="94" t="s">
        <v>2357</v>
      </c>
      <c r="F1022" s="95" t="s">
        <v>2358</v>
      </c>
      <c r="G1022" s="96" t="s">
        <v>269</v>
      </c>
      <c r="H1022" s="97">
        <v>4</v>
      </c>
      <c r="I1022" s="98">
        <v>992</v>
      </c>
      <c r="J1022" s="98">
        <f>ROUND(I1022*H1022,2)</f>
        <v>3968</v>
      </c>
      <c r="K1022" s="99"/>
      <c r="L1022" s="21"/>
      <c r="M1022" s="100" t="s">
        <v>1</v>
      </c>
      <c r="N1022" s="101" t="s">
        <v>35</v>
      </c>
      <c r="O1022" s="102">
        <v>0</v>
      </c>
      <c r="P1022" s="102">
        <f>O1022*H1022</f>
        <v>0</v>
      </c>
      <c r="Q1022" s="102">
        <v>0</v>
      </c>
      <c r="R1022" s="102">
        <f>Q1022*H1022</f>
        <v>0</v>
      </c>
      <c r="S1022" s="102">
        <v>0</v>
      </c>
      <c r="T1022" s="103">
        <f>S1022*H1022</f>
        <v>0</v>
      </c>
      <c r="AR1022" s="104" t="s">
        <v>107</v>
      </c>
      <c r="AT1022" s="104" t="s">
        <v>103</v>
      </c>
      <c r="AU1022" s="104" t="s">
        <v>80</v>
      </c>
      <c r="AY1022" s="10" t="s">
        <v>100</v>
      </c>
      <c r="BE1022" s="105">
        <f>IF(N1022="základní",J1022,0)</f>
        <v>3968</v>
      </c>
      <c r="BF1022" s="105">
        <f>IF(N1022="snížená",J1022,0)</f>
        <v>0</v>
      </c>
      <c r="BG1022" s="105">
        <f>IF(N1022="zákl. přenesená",J1022,0)</f>
        <v>0</v>
      </c>
      <c r="BH1022" s="105">
        <f>IF(N1022="sníž. přenesená",J1022,0)</f>
        <v>0</v>
      </c>
      <c r="BI1022" s="105">
        <f>IF(N1022="nulová",J1022,0)</f>
        <v>0</v>
      </c>
      <c r="BJ1022" s="10" t="s">
        <v>78</v>
      </c>
      <c r="BK1022" s="105">
        <f>ROUND(I1022*H1022,2)</f>
        <v>3968</v>
      </c>
      <c r="BL1022" s="10" t="s">
        <v>107</v>
      </c>
      <c r="BM1022" s="104" t="s">
        <v>2359</v>
      </c>
    </row>
    <row r="1023" spans="2:65" s="1" customFormat="1">
      <c r="B1023" s="21"/>
      <c r="D1023" s="106" t="s">
        <v>109</v>
      </c>
      <c r="F1023" s="107" t="s">
        <v>2358</v>
      </c>
      <c r="L1023" s="21"/>
      <c r="M1023" s="108"/>
      <c r="T1023" s="42"/>
      <c r="AT1023" s="10" t="s">
        <v>109</v>
      </c>
      <c r="AU1023" s="10" t="s">
        <v>80</v>
      </c>
    </row>
    <row r="1024" spans="2:65" s="1" customFormat="1" ht="16.5" customHeight="1">
      <c r="B1024" s="21"/>
      <c r="C1024" s="93" t="s">
        <v>2360</v>
      </c>
      <c r="D1024" s="93" t="s">
        <v>103</v>
      </c>
      <c r="E1024" s="94" t="s">
        <v>2361</v>
      </c>
      <c r="F1024" s="95" t="s">
        <v>2362</v>
      </c>
      <c r="G1024" s="96" t="s">
        <v>269</v>
      </c>
      <c r="H1024" s="97">
        <v>4</v>
      </c>
      <c r="I1024" s="98">
        <v>2330</v>
      </c>
      <c r="J1024" s="98">
        <f>ROUND(I1024*H1024,2)</f>
        <v>9320</v>
      </c>
      <c r="K1024" s="99"/>
      <c r="L1024" s="21"/>
      <c r="M1024" s="100" t="s">
        <v>1</v>
      </c>
      <c r="N1024" s="101" t="s">
        <v>35</v>
      </c>
      <c r="O1024" s="102">
        <v>0</v>
      </c>
      <c r="P1024" s="102">
        <f>O1024*H1024</f>
        <v>0</v>
      </c>
      <c r="Q1024" s="102">
        <v>0</v>
      </c>
      <c r="R1024" s="102">
        <f>Q1024*H1024</f>
        <v>0</v>
      </c>
      <c r="S1024" s="102">
        <v>0</v>
      </c>
      <c r="T1024" s="103">
        <f>S1024*H1024</f>
        <v>0</v>
      </c>
      <c r="AR1024" s="104" t="s">
        <v>107</v>
      </c>
      <c r="AT1024" s="104" t="s">
        <v>103</v>
      </c>
      <c r="AU1024" s="104" t="s">
        <v>80</v>
      </c>
      <c r="AY1024" s="10" t="s">
        <v>100</v>
      </c>
      <c r="BE1024" s="105">
        <f>IF(N1024="základní",J1024,0)</f>
        <v>9320</v>
      </c>
      <c r="BF1024" s="105">
        <f>IF(N1024="snížená",J1024,0)</f>
        <v>0</v>
      </c>
      <c r="BG1024" s="105">
        <f>IF(N1024="zákl. přenesená",J1024,0)</f>
        <v>0</v>
      </c>
      <c r="BH1024" s="105">
        <f>IF(N1024="sníž. přenesená",J1024,0)</f>
        <v>0</v>
      </c>
      <c r="BI1024" s="105">
        <f>IF(N1024="nulová",J1024,0)</f>
        <v>0</v>
      </c>
      <c r="BJ1024" s="10" t="s">
        <v>78</v>
      </c>
      <c r="BK1024" s="105">
        <f>ROUND(I1024*H1024,2)</f>
        <v>9320</v>
      </c>
      <c r="BL1024" s="10" t="s">
        <v>107</v>
      </c>
      <c r="BM1024" s="104" t="s">
        <v>2363</v>
      </c>
    </row>
    <row r="1025" spans="2:65" s="1" customFormat="1">
      <c r="B1025" s="21"/>
      <c r="D1025" s="106" t="s">
        <v>109</v>
      </c>
      <c r="F1025" s="107" t="s">
        <v>2362</v>
      </c>
      <c r="L1025" s="21"/>
      <c r="M1025" s="108"/>
      <c r="T1025" s="42"/>
      <c r="AT1025" s="10" t="s">
        <v>109</v>
      </c>
      <c r="AU1025" s="10" t="s">
        <v>80</v>
      </c>
    </row>
    <row r="1026" spans="2:65" s="1" customFormat="1" ht="16.5" customHeight="1">
      <c r="B1026" s="21"/>
      <c r="C1026" s="93" t="s">
        <v>2364</v>
      </c>
      <c r="D1026" s="93" t="s">
        <v>103</v>
      </c>
      <c r="E1026" s="94" t="s">
        <v>2365</v>
      </c>
      <c r="F1026" s="95" t="s">
        <v>2366</v>
      </c>
      <c r="G1026" s="96" t="s">
        <v>269</v>
      </c>
      <c r="H1026" s="97">
        <v>4</v>
      </c>
      <c r="I1026" s="98">
        <v>83900</v>
      </c>
      <c r="J1026" s="98">
        <f>ROUND(I1026*H1026,2)</f>
        <v>335600</v>
      </c>
      <c r="K1026" s="99"/>
      <c r="L1026" s="21"/>
      <c r="M1026" s="100" t="s">
        <v>1</v>
      </c>
      <c r="N1026" s="101" t="s">
        <v>35</v>
      </c>
      <c r="O1026" s="102">
        <v>0</v>
      </c>
      <c r="P1026" s="102">
        <f>O1026*H1026</f>
        <v>0</v>
      </c>
      <c r="Q1026" s="102">
        <v>0</v>
      </c>
      <c r="R1026" s="102">
        <f>Q1026*H1026</f>
        <v>0</v>
      </c>
      <c r="S1026" s="102">
        <v>0</v>
      </c>
      <c r="T1026" s="103">
        <f>S1026*H1026</f>
        <v>0</v>
      </c>
      <c r="AR1026" s="104" t="s">
        <v>107</v>
      </c>
      <c r="AT1026" s="104" t="s">
        <v>103</v>
      </c>
      <c r="AU1026" s="104" t="s">
        <v>80</v>
      </c>
      <c r="AY1026" s="10" t="s">
        <v>100</v>
      </c>
      <c r="BE1026" s="105">
        <f>IF(N1026="základní",J1026,0)</f>
        <v>335600</v>
      </c>
      <c r="BF1026" s="105">
        <f>IF(N1026="snížená",J1026,0)</f>
        <v>0</v>
      </c>
      <c r="BG1026" s="105">
        <f>IF(N1026="zákl. přenesená",J1026,0)</f>
        <v>0</v>
      </c>
      <c r="BH1026" s="105">
        <f>IF(N1026="sníž. přenesená",J1026,0)</f>
        <v>0</v>
      </c>
      <c r="BI1026" s="105">
        <f>IF(N1026="nulová",J1026,0)</f>
        <v>0</v>
      </c>
      <c r="BJ1026" s="10" t="s">
        <v>78</v>
      </c>
      <c r="BK1026" s="105">
        <f>ROUND(I1026*H1026,2)</f>
        <v>335600</v>
      </c>
      <c r="BL1026" s="10" t="s">
        <v>107</v>
      </c>
      <c r="BM1026" s="104" t="s">
        <v>2367</v>
      </c>
    </row>
    <row r="1027" spans="2:65" s="1" customFormat="1">
      <c r="B1027" s="21"/>
      <c r="D1027" s="106" t="s">
        <v>109</v>
      </c>
      <c r="F1027" s="107" t="s">
        <v>2366</v>
      </c>
      <c r="L1027" s="21"/>
      <c r="M1027" s="108"/>
      <c r="T1027" s="42"/>
      <c r="AT1027" s="10" t="s">
        <v>109</v>
      </c>
      <c r="AU1027" s="10" t="s">
        <v>80</v>
      </c>
    </row>
    <row r="1028" spans="2:65" s="1" customFormat="1" ht="21.75" customHeight="1">
      <c r="B1028" s="21"/>
      <c r="C1028" s="93" t="s">
        <v>2368</v>
      </c>
      <c r="D1028" s="93" t="s">
        <v>103</v>
      </c>
      <c r="E1028" s="94" t="s">
        <v>2369</v>
      </c>
      <c r="F1028" s="95" t="s">
        <v>2370</v>
      </c>
      <c r="G1028" s="96" t="s">
        <v>269</v>
      </c>
      <c r="H1028" s="97">
        <v>4</v>
      </c>
      <c r="I1028" s="98">
        <v>63600</v>
      </c>
      <c r="J1028" s="98">
        <f>ROUND(I1028*H1028,2)</f>
        <v>254400</v>
      </c>
      <c r="K1028" s="99"/>
      <c r="L1028" s="21"/>
      <c r="M1028" s="100" t="s">
        <v>1</v>
      </c>
      <c r="N1028" s="101" t="s">
        <v>35</v>
      </c>
      <c r="O1028" s="102">
        <v>0</v>
      </c>
      <c r="P1028" s="102">
        <f>O1028*H1028</f>
        <v>0</v>
      </c>
      <c r="Q1028" s="102">
        <v>0</v>
      </c>
      <c r="R1028" s="102">
        <f>Q1028*H1028</f>
        <v>0</v>
      </c>
      <c r="S1028" s="102">
        <v>0</v>
      </c>
      <c r="T1028" s="103">
        <f>S1028*H1028</f>
        <v>0</v>
      </c>
      <c r="AR1028" s="104" t="s">
        <v>107</v>
      </c>
      <c r="AT1028" s="104" t="s">
        <v>103</v>
      </c>
      <c r="AU1028" s="104" t="s">
        <v>80</v>
      </c>
      <c r="AY1028" s="10" t="s">
        <v>100</v>
      </c>
      <c r="BE1028" s="105">
        <f>IF(N1028="základní",J1028,0)</f>
        <v>254400</v>
      </c>
      <c r="BF1028" s="105">
        <f>IF(N1028="snížená",J1028,0)</f>
        <v>0</v>
      </c>
      <c r="BG1028" s="105">
        <f>IF(N1028="zákl. přenesená",J1028,0)</f>
        <v>0</v>
      </c>
      <c r="BH1028" s="105">
        <f>IF(N1028="sníž. přenesená",J1028,0)</f>
        <v>0</v>
      </c>
      <c r="BI1028" s="105">
        <f>IF(N1028="nulová",J1028,0)</f>
        <v>0</v>
      </c>
      <c r="BJ1028" s="10" t="s">
        <v>78</v>
      </c>
      <c r="BK1028" s="105">
        <f>ROUND(I1028*H1028,2)</f>
        <v>254400</v>
      </c>
      <c r="BL1028" s="10" t="s">
        <v>107</v>
      </c>
      <c r="BM1028" s="104" t="s">
        <v>2371</v>
      </c>
    </row>
    <row r="1029" spans="2:65" s="1" customFormat="1">
      <c r="B1029" s="21"/>
      <c r="D1029" s="106" t="s">
        <v>109</v>
      </c>
      <c r="F1029" s="107" t="s">
        <v>2370</v>
      </c>
      <c r="L1029" s="21"/>
      <c r="M1029" s="108"/>
      <c r="T1029" s="42"/>
      <c r="AT1029" s="10" t="s">
        <v>109</v>
      </c>
      <c r="AU1029" s="10" t="s">
        <v>80</v>
      </c>
    </row>
    <row r="1030" spans="2:65" s="1" customFormat="1" ht="21.75" customHeight="1">
      <c r="B1030" s="21"/>
      <c r="C1030" s="93" t="s">
        <v>2372</v>
      </c>
      <c r="D1030" s="93" t="s">
        <v>103</v>
      </c>
      <c r="E1030" s="94" t="s">
        <v>2373</v>
      </c>
      <c r="F1030" s="95" t="s">
        <v>2374</v>
      </c>
      <c r="G1030" s="96" t="s">
        <v>269</v>
      </c>
      <c r="H1030" s="97">
        <v>4</v>
      </c>
      <c r="I1030" s="98">
        <v>20900</v>
      </c>
      <c r="J1030" s="98">
        <f>ROUND(I1030*H1030,2)</f>
        <v>83600</v>
      </c>
      <c r="K1030" s="99"/>
      <c r="L1030" s="21"/>
      <c r="M1030" s="100" t="s">
        <v>1</v>
      </c>
      <c r="N1030" s="101" t="s">
        <v>35</v>
      </c>
      <c r="O1030" s="102">
        <v>0</v>
      </c>
      <c r="P1030" s="102">
        <f>O1030*H1030</f>
        <v>0</v>
      </c>
      <c r="Q1030" s="102">
        <v>0</v>
      </c>
      <c r="R1030" s="102">
        <f>Q1030*H1030</f>
        <v>0</v>
      </c>
      <c r="S1030" s="102">
        <v>0</v>
      </c>
      <c r="T1030" s="103">
        <f>S1030*H1030</f>
        <v>0</v>
      </c>
      <c r="AR1030" s="104" t="s">
        <v>107</v>
      </c>
      <c r="AT1030" s="104" t="s">
        <v>103</v>
      </c>
      <c r="AU1030" s="104" t="s">
        <v>80</v>
      </c>
      <c r="AY1030" s="10" t="s">
        <v>100</v>
      </c>
      <c r="BE1030" s="105">
        <f>IF(N1030="základní",J1030,0)</f>
        <v>83600</v>
      </c>
      <c r="BF1030" s="105">
        <f>IF(N1030="snížená",J1030,0)</f>
        <v>0</v>
      </c>
      <c r="BG1030" s="105">
        <f>IF(N1030="zákl. přenesená",J1030,0)</f>
        <v>0</v>
      </c>
      <c r="BH1030" s="105">
        <f>IF(N1030="sníž. přenesená",J1030,0)</f>
        <v>0</v>
      </c>
      <c r="BI1030" s="105">
        <f>IF(N1030="nulová",J1030,0)</f>
        <v>0</v>
      </c>
      <c r="BJ1030" s="10" t="s">
        <v>78</v>
      </c>
      <c r="BK1030" s="105">
        <f>ROUND(I1030*H1030,2)</f>
        <v>83600</v>
      </c>
      <c r="BL1030" s="10" t="s">
        <v>107</v>
      </c>
      <c r="BM1030" s="104" t="s">
        <v>2375</v>
      </c>
    </row>
    <row r="1031" spans="2:65" s="1" customFormat="1">
      <c r="B1031" s="21"/>
      <c r="D1031" s="106" t="s">
        <v>109</v>
      </c>
      <c r="F1031" s="107" t="s">
        <v>2374</v>
      </c>
      <c r="L1031" s="21"/>
      <c r="M1031" s="108"/>
      <c r="T1031" s="42"/>
      <c r="AT1031" s="10" t="s">
        <v>109</v>
      </c>
      <c r="AU1031" s="10" t="s">
        <v>80</v>
      </c>
    </row>
    <row r="1032" spans="2:65" s="1" customFormat="1" ht="21.75" customHeight="1">
      <c r="B1032" s="21"/>
      <c r="C1032" s="93" t="s">
        <v>2376</v>
      </c>
      <c r="D1032" s="93" t="s">
        <v>103</v>
      </c>
      <c r="E1032" s="94" t="s">
        <v>2377</v>
      </c>
      <c r="F1032" s="95" t="s">
        <v>2378</v>
      </c>
      <c r="G1032" s="96" t="s">
        <v>269</v>
      </c>
      <c r="H1032" s="97">
        <v>4</v>
      </c>
      <c r="I1032" s="98">
        <v>23000</v>
      </c>
      <c r="J1032" s="98">
        <f>ROUND(I1032*H1032,2)</f>
        <v>92000</v>
      </c>
      <c r="K1032" s="99"/>
      <c r="L1032" s="21"/>
      <c r="M1032" s="100" t="s">
        <v>1</v>
      </c>
      <c r="N1032" s="101" t="s">
        <v>35</v>
      </c>
      <c r="O1032" s="102">
        <v>0</v>
      </c>
      <c r="P1032" s="102">
        <f>O1032*H1032</f>
        <v>0</v>
      </c>
      <c r="Q1032" s="102">
        <v>0</v>
      </c>
      <c r="R1032" s="102">
        <f>Q1032*H1032</f>
        <v>0</v>
      </c>
      <c r="S1032" s="102">
        <v>0</v>
      </c>
      <c r="T1032" s="103">
        <f>S1032*H1032</f>
        <v>0</v>
      </c>
      <c r="AR1032" s="104" t="s">
        <v>107</v>
      </c>
      <c r="AT1032" s="104" t="s">
        <v>103</v>
      </c>
      <c r="AU1032" s="104" t="s">
        <v>80</v>
      </c>
      <c r="AY1032" s="10" t="s">
        <v>100</v>
      </c>
      <c r="BE1032" s="105">
        <f>IF(N1032="základní",J1032,0)</f>
        <v>92000</v>
      </c>
      <c r="BF1032" s="105">
        <f>IF(N1032="snížená",J1032,0)</f>
        <v>0</v>
      </c>
      <c r="BG1032" s="105">
        <f>IF(N1032="zákl. přenesená",J1032,0)</f>
        <v>0</v>
      </c>
      <c r="BH1032" s="105">
        <f>IF(N1032="sníž. přenesená",J1032,0)</f>
        <v>0</v>
      </c>
      <c r="BI1032" s="105">
        <f>IF(N1032="nulová",J1032,0)</f>
        <v>0</v>
      </c>
      <c r="BJ1032" s="10" t="s">
        <v>78</v>
      </c>
      <c r="BK1032" s="105">
        <f>ROUND(I1032*H1032,2)</f>
        <v>92000</v>
      </c>
      <c r="BL1032" s="10" t="s">
        <v>107</v>
      </c>
      <c r="BM1032" s="104" t="s">
        <v>2379</v>
      </c>
    </row>
    <row r="1033" spans="2:65" s="1" customFormat="1">
      <c r="B1033" s="21"/>
      <c r="D1033" s="106" t="s">
        <v>109</v>
      </c>
      <c r="F1033" s="107" t="s">
        <v>2378</v>
      </c>
      <c r="L1033" s="21"/>
      <c r="M1033" s="108"/>
      <c r="T1033" s="42"/>
      <c r="AT1033" s="10" t="s">
        <v>109</v>
      </c>
      <c r="AU1033" s="10" t="s">
        <v>80</v>
      </c>
    </row>
    <row r="1034" spans="2:65" s="1" customFormat="1" ht="21.75" customHeight="1">
      <c r="B1034" s="21"/>
      <c r="C1034" s="93" t="s">
        <v>2380</v>
      </c>
      <c r="D1034" s="93" t="s">
        <v>103</v>
      </c>
      <c r="E1034" s="94" t="s">
        <v>2381</v>
      </c>
      <c r="F1034" s="95" t="s">
        <v>2382</v>
      </c>
      <c r="G1034" s="96" t="s">
        <v>269</v>
      </c>
      <c r="H1034" s="97">
        <v>4</v>
      </c>
      <c r="I1034" s="98">
        <v>47800</v>
      </c>
      <c r="J1034" s="98">
        <f>ROUND(I1034*H1034,2)</f>
        <v>191200</v>
      </c>
      <c r="K1034" s="99"/>
      <c r="L1034" s="21"/>
      <c r="M1034" s="100" t="s">
        <v>1</v>
      </c>
      <c r="N1034" s="101" t="s">
        <v>35</v>
      </c>
      <c r="O1034" s="102">
        <v>0</v>
      </c>
      <c r="P1034" s="102">
        <f>O1034*H1034</f>
        <v>0</v>
      </c>
      <c r="Q1034" s="102">
        <v>0</v>
      </c>
      <c r="R1034" s="102">
        <f>Q1034*H1034</f>
        <v>0</v>
      </c>
      <c r="S1034" s="102">
        <v>0</v>
      </c>
      <c r="T1034" s="103">
        <f>S1034*H1034</f>
        <v>0</v>
      </c>
      <c r="AR1034" s="104" t="s">
        <v>107</v>
      </c>
      <c r="AT1034" s="104" t="s">
        <v>103</v>
      </c>
      <c r="AU1034" s="104" t="s">
        <v>80</v>
      </c>
      <c r="AY1034" s="10" t="s">
        <v>100</v>
      </c>
      <c r="BE1034" s="105">
        <f>IF(N1034="základní",J1034,0)</f>
        <v>191200</v>
      </c>
      <c r="BF1034" s="105">
        <f>IF(N1034="snížená",J1034,0)</f>
        <v>0</v>
      </c>
      <c r="BG1034" s="105">
        <f>IF(N1034="zákl. přenesená",J1034,0)</f>
        <v>0</v>
      </c>
      <c r="BH1034" s="105">
        <f>IF(N1034="sníž. přenesená",J1034,0)</f>
        <v>0</v>
      </c>
      <c r="BI1034" s="105">
        <f>IF(N1034="nulová",J1034,0)</f>
        <v>0</v>
      </c>
      <c r="BJ1034" s="10" t="s">
        <v>78</v>
      </c>
      <c r="BK1034" s="105">
        <f>ROUND(I1034*H1034,2)</f>
        <v>191200</v>
      </c>
      <c r="BL1034" s="10" t="s">
        <v>107</v>
      </c>
      <c r="BM1034" s="104" t="s">
        <v>2383</v>
      </c>
    </row>
    <row r="1035" spans="2:65" s="1" customFormat="1">
      <c r="B1035" s="21"/>
      <c r="D1035" s="106" t="s">
        <v>109</v>
      </c>
      <c r="F1035" s="107" t="s">
        <v>2382</v>
      </c>
      <c r="L1035" s="21"/>
      <c r="M1035" s="108"/>
      <c r="T1035" s="42"/>
      <c r="AT1035" s="10" t="s">
        <v>109</v>
      </c>
      <c r="AU1035" s="10" t="s">
        <v>80</v>
      </c>
    </row>
    <row r="1036" spans="2:65" s="1" customFormat="1" ht="33" customHeight="1">
      <c r="B1036" s="21"/>
      <c r="C1036" s="93" t="s">
        <v>2384</v>
      </c>
      <c r="D1036" s="93" t="s">
        <v>103</v>
      </c>
      <c r="E1036" s="94" t="s">
        <v>2385</v>
      </c>
      <c r="F1036" s="95" t="s">
        <v>2386</v>
      </c>
      <c r="G1036" s="96" t="s">
        <v>269</v>
      </c>
      <c r="H1036" s="97">
        <v>80</v>
      </c>
      <c r="I1036" s="98">
        <v>6410</v>
      </c>
      <c r="J1036" s="98">
        <f>ROUND(I1036*H1036,2)</f>
        <v>512800</v>
      </c>
      <c r="K1036" s="99"/>
      <c r="L1036" s="21"/>
      <c r="M1036" s="100" t="s">
        <v>1</v>
      </c>
      <c r="N1036" s="101" t="s">
        <v>35</v>
      </c>
      <c r="O1036" s="102">
        <v>0</v>
      </c>
      <c r="P1036" s="102">
        <f>O1036*H1036</f>
        <v>0</v>
      </c>
      <c r="Q1036" s="102">
        <v>0</v>
      </c>
      <c r="R1036" s="102">
        <f>Q1036*H1036</f>
        <v>0</v>
      </c>
      <c r="S1036" s="102">
        <v>0</v>
      </c>
      <c r="T1036" s="103">
        <f>S1036*H1036</f>
        <v>0</v>
      </c>
      <c r="AR1036" s="104" t="s">
        <v>107</v>
      </c>
      <c r="AT1036" s="104" t="s">
        <v>103</v>
      </c>
      <c r="AU1036" s="104" t="s">
        <v>80</v>
      </c>
      <c r="AY1036" s="10" t="s">
        <v>100</v>
      </c>
      <c r="BE1036" s="105">
        <f>IF(N1036="základní",J1036,0)</f>
        <v>512800</v>
      </c>
      <c r="BF1036" s="105">
        <f>IF(N1036="snížená",J1036,0)</f>
        <v>0</v>
      </c>
      <c r="BG1036" s="105">
        <f>IF(N1036="zákl. přenesená",J1036,0)</f>
        <v>0</v>
      </c>
      <c r="BH1036" s="105">
        <f>IF(N1036="sníž. přenesená",J1036,0)</f>
        <v>0</v>
      </c>
      <c r="BI1036" s="105">
        <f>IF(N1036="nulová",J1036,0)</f>
        <v>0</v>
      </c>
      <c r="BJ1036" s="10" t="s">
        <v>78</v>
      </c>
      <c r="BK1036" s="105">
        <f>ROUND(I1036*H1036,2)</f>
        <v>512800</v>
      </c>
      <c r="BL1036" s="10" t="s">
        <v>107</v>
      </c>
      <c r="BM1036" s="104" t="s">
        <v>2387</v>
      </c>
    </row>
    <row r="1037" spans="2:65" s="1" customFormat="1" ht="19.5">
      <c r="B1037" s="21"/>
      <c r="D1037" s="106" t="s">
        <v>109</v>
      </c>
      <c r="F1037" s="107" t="s">
        <v>2386</v>
      </c>
      <c r="L1037" s="21"/>
      <c r="M1037" s="108"/>
      <c r="T1037" s="42"/>
      <c r="AT1037" s="10" t="s">
        <v>109</v>
      </c>
      <c r="AU1037" s="10" t="s">
        <v>80</v>
      </c>
    </row>
    <row r="1038" spans="2:65" s="1" customFormat="1" ht="24.2" customHeight="1">
      <c r="B1038" s="21"/>
      <c r="C1038" s="93" t="s">
        <v>2388</v>
      </c>
      <c r="D1038" s="93" t="s">
        <v>103</v>
      </c>
      <c r="E1038" s="94" t="s">
        <v>2389</v>
      </c>
      <c r="F1038" s="95" t="s">
        <v>2390</v>
      </c>
      <c r="G1038" s="96" t="s">
        <v>269</v>
      </c>
      <c r="H1038" s="97">
        <v>4</v>
      </c>
      <c r="I1038" s="98">
        <v>655</v>
      </c>
      <c r="J1038" s="98">
        <f>ROUND(I1038*H1038,2)</f>
        <v>2620</v>
      </c>
      <c r="K1038" s="99"/>
      <c r="L1038" s="21"/>
      <c r="M1038" s="100" t="s">
        <v>1</v>
      </c>
      <c r="N1038" s="101" t="s">
        <v>35</v>
      </c>
      <c r="O1038" s="102">
        <v>0</v>
      </c>
      <c r="P1038" s="102">
        <f>O1038*H1038</f>
        <v>0</v>
      </c>
      <c r="Q1038" s="102">
        <v>0</v>
      </c>
      <c r="R1038" s="102">
        <f>Q1038*H1038</f>
        <v>0</v>
      </c>
      <c r="S1038" s="102">
        <v>0</v>
      </c>
      <c r="T1038" s="103">
        <f>S1038*H1038</f>
        <v>0</v>
      </c>
      <c r="AR1038" s="104" t="s">
        <v>107</v>
      </c>
      <c r="AT1038" s="104" t="s">
        <v>103</v>
      </c>
      <c r="AU1038" s="104" t="s">
        <v>80</v>
      </c>
      <c r="AY1038" s="10" t="s">
        <v>100</v>
      </c>
      <c r="BE1038" s="105">
        <f>IF(N1038="základní",J1038,0)</f>
        <v>2620</v>
      </c>
      <c r="BF1038" s="105">
        <f>IF(N1038="snížená",J1038,0)</f>
        <v>0</v>
      </c>
      <c r="BG1038" s="105">
        <f>IF(N1038="zákl. přenesená",J1038,0)</f>
        <v>0</v>
      </c>
      <c r="BH1038" s="105">
        <f>IF(N1038="sníž. přenesená",J1038,0)</f>
        <v>0</v>
      </c>
      <c r="BI1038" s="105">
        <f>IF(N1038="nulová",J1038,0)</f>
        <v>0</v>
      </c>
      <c r="BJ1038" s="10" t="s">
        <v>78</v>
      </c>
      <c r="BK1038" s="105">
        <f>ROUND(I1038*H1038,2)</f>
        <v>2620</v>
      </c>
      <c r="BL1038" s="10" t="s">
        <v>107</v>
      </c>
      <c r="BM1038" s="104" t="s">
        <v>2391</v>
      </c>
    </row>
    <row r="1039" spans="2:65" s="1" customFormat="1">
      <c r="B1039" s="21"/>
      <c r="D1039" s="106" t="s">
        <v>109</v>
      </c>
      <c r="F1039" s="107" t="s">
        <v>2390</v>
      </c>
      <c r="L1039" s="21"/>
      <c r="M1039" s="108"/>
      <c r="T1039" s="42"/>
      <c r="AT1039" s="10" t="s">
        <v>109</v>
      </c>
      <c r="AU1039" s="10" t="s">
        <v>80</v>
      </c>
    </row>
    <row r="1040" spans="2:65" s="1" customFormat="1" ht="24.2" customHeight="1">
      <c r="B1040" s="21"/>
      <c r="C1040" s="93" t="s">
        <v>2392</v>
      </c>
      <c r="D1040" s="93" t="s">
        <v>103</v>
      </c>
      <c r="E1040" s="94" t="s">
        <v>2393</v>
      </c>
      <c r="F1040" s="95" t="s">
        <v>2394</v>
      </c>
      <c r="G1040" s="96" t="s">
        <v>269</v>
      </c>
      <c r="H1040" s="97">
        <v>80</v>
      </c>
      <c r="I1040" s="98">
        <v>2710</v>
      </c>
      <c r="J1040" s="98">
        <f>ROUND(I1040*H1040,2)</f>
        <v>216800</v>
      </c>
      <c r="K1040" s="99"/>
      <c r="L1040" s="21"/>
      <c r="M1040" s="100" t="s">
        <v>1</v>
      </c>
      <c r="N1040" s="101" t="s">
        <v>35</v>
      </c>
      <c r="O1040" s="102">
        <v>0</v>
      </c>
      <c r="P1040" s="102">
        <f>O1040*H1040</f>
        <v>0</v>
      </c>
      <c r="Q1040" s="102">
        <v>0</v>
      </c>
      <c r="R1040" s="102">
        <f>Q1040*H1040</f>
        <v>0</v>
      </c>
      <c r="S1040" s="102">
        <v>0</v>
      </c>
      <c r="T1040" s="103">
        <f>S1040*H1040</f>
        <v>0</v>
      </c>
      <c r="AR1040" s="104" t="s">
        <v>107</v>
      </c>
      <c r="AT1040" s="104" t="s">
        <v>103</v>
      </c>
      <c r="AU1040" s="104" t="s">
        <v>80</v>
      </c>
      <c r="AY1040" s="10" t="s">
        <v>100</v>
      </c>
      <c r="BE1040" s="105">
        <f>IF(N1040="základní",J1040,0)</f>
        <v>216800</v>
      </c>
      <c r="BF1040" s="105">
        <f>IF(N1040="snížená",J1040,0)</f>
        <v>0</v>
      </c>
      <c r="BG1040" s="105">
        <f>IF(N1040="zákl. přenesená",J1040,0)</f>
        <v>0</v>
      </c>
      <c r="BH1040" s="105">
        <f>IF(N1040="sníž. přenesená",J1040,0)</f>
        <v>0</v>
      </c>
      <c r="BI1040" s="105">
        <f>IF(N1040="nulová",J1040,0)</f>
        <v>0</v>
      </c>
      <c r="BJ1040" s="10" t="s">
        <v>78</v>
      </c>
      <c r="BK1040" s="105">
        <f>ROUND(I1040*H1040,2)</f>
        <v>216800</v>
      </c>
      <c r="BL1040" s="10" t="s">
        <v>107</v>
      </c>
      <c r="BM1040" s="104" t="s">
        <v>2395</v>
      </c>
    </row>
    <row r="1041" spans="2:65" s="1" customFormat="1" ht="19.5">
      <c r="B1041" s="21"/>
      <c r="D1041" s="106" t="s">
        <v>109</v>
      </c>
      <c r="F1041" s="107" t="s">
        <v>2394</v>
      </c>
      <c r="L1041" s="21"/>
      <c r="M1041" s="108"/>
      <c r="T1041" s="42"/>
      <c r="AT1041" s="10" t="s">
        <v>109</v>
      </c>
      <c r="AU1041" s="10" t="s">
        <v>80</v>
      </c>
    </row>
    <row r="1042" spans="2:65" s="1" customFormat="1" ht="24.2" customHeight="1">
      <c r="B1042" s="21"/>
      <c r="C1042" s="93" t="s">
        <v>2396</v>
      </c>
      <c r="D1042" s="93" t="s">
        <v>103</v>
      </c>
      <c r="E1042" s="94" t="s">
        <v>2397</v>
      </c>
      <c r="F1042" s="95" t="s">
        <v>2398</v>
      </c>
      <c r="G1042" s="96" t="s">
        <v>269</v>
      </c>
      <c r="H1042" s="97">
        <v>80</v>
      </c>
      <c r="I1042" s="98">
        <v>5430</v>
      </c>
      <c r="J1042" s="98">
        <f>ROUND(I1042*H1042,2)</f>
        <v>434400</v>
      </c>
      <c r="K1042" s="99"/>
      <c r="L1042" s="21"/>
      <c r="M1042" s="100" t="s">
        <v>1</v>
      </c>
      <c r="N1042" s="101" t="s">
        <v>35</v>
      </c>
      <c r="O1042" s="102">
        <v>0</v>
      </c>
      <c r="P1042" s="102">
        <f>O1042*H1042</f>
        <v>0</v>
      </c>
      <c r="Q1042" s="102">
        <v>0</v>
      </c>
      <c r="R1042" s="102">
        <f>Q1042*H1042</f>
        <v>0</v>
      </c>
      <c r="S1042" s="102">
        <v>0</v>
      </c>
      <c r="T1042" s="103">
        <f>S1042*H1042</f>
        <v>0</v>
      </c>
      <c r="AR1042" s="104" t="s">
        <v>107</v>
      </c>
      <c r="AT1042" s="104" t="s">
        <v>103</v>
      </c>
      <c r="AU1042" s="104" t="s">
        <v>80</v>
      </c>
      <c r="AY1042" s="10" t="s">
        <v>100</v>
      </c>
      <c r="BE1042" s="105">
        <f>IF(N1042="základní",J1042,0)</f>
        <v>434400</v>
      </c>
      <c r="BF1042" s="105">
        <f>IF(N1042="snížená",J1042,0)</f>
        <v>0</v>
      </c>
      <c r="BG1042" s="105">
        <f>IF(N1042="zákl. přenesená",J1042,0)</f>
        <v>0</v>
      </c>
      <c r="BH1042" s="105">
        <f>IF(N1042="sníž. přenesená",J1042,0)</f>
        <v>0</v>
      </c>
      <c r="BI1042" s="105">
        <f>IF(N1042="nulová",J1042,0)</f>
        <v>0</v>
      </c>
      <c r="BJ1042" s="10" t="s">
        <v>78</v>
      </c>
      <c r="BK1042" s="105">
        <f>ROUND(I1042*H1042,2)</f>
        <v>434400</v>
      </c>
      <c r="BL1042" s="10" t="s">
        <v>107</v>
      </c>
      <c r="BM1042" s="104" t="s">
        <v>2399</v>
      </c>
    </row>
    <row r="1043" spans="2:65" s="1" customFormat="1" ht="19.5">
      <c r="B1043" s="21"/>
      <c r="D1043" s="106" t="s">
        <v>109</v>
      </c>
      <c r="F1043" s="107" t="s">
        <v>2398</v>
      </c>
      <c r="L1043" s="21"/>
      <c r="M1043" s="108"/>
      <c r="T1043" s="42"/>
      <c r="AT1043" s="10" t="s">
        <v>109</v>
      </c>
      <c r="AU1043" s="10" t="s">
        <v>80</v>
      </c>
    </row>
    <row r="1044" spans="2:65" s="1" customFormat="1" ht="33" customHeight="1">
      <c r="B1044" s="21"/>
      <c r="C1044" s="93" t="s">
        <v>2400</v>
      </c>
      <c r="D1044" s="93" t="s">
        <v>103</v>
      </c>
      <c r="E1044" s="94" t="s">
        <v>2401</v>
      </c>
      <c r="F1044" s="95" t="s">
        <v>2402</v>
      </c>
      <c r="G1044" s="96" t="s">
        <v>269</v>
      </c>
      <c r="H1044" s="97">
        <v>80</v>
      </c>
      <c r="I1044" s="98">
        <v>3890</v>
      </c>
      <c r="J1044" s="98">
        <f>ROUND(I1044*H1044,2)</f>
        <v>311200</v>
      </c>
      <c r="K1044" s="99"/>
      <c r="L1044" s="21"/>
      <c r="M1044" s="100" t="s">
        <v>1</v>
      </c>
      <c r="N1044" s="101" t="s">
        <v>35</v>
      </c>
      <c r="O1044" s="102">
        <v>0</v>
      </c>
      <c r="P1044" s="102">
        <f>O1044*H1044</f>
        <v>0</v>
      </c>
      <c r="Q1044" s="102">
        <v>0</v>
      </c>
      <c r="R1044" s="102">
        <f>Q1044*H1044</f>
        <v>0</v>
      </c>
      <c r="S1044" s="102">
        <v>0</v>
      </c>
      <c r="T1044" s="103">
        <f>S1044*H1044</f>
        <v>0</v>
      </c>
      <c r="AR1044" s="104" t="s">
        <v>107</v>
      </c>
      <c r="AT1044" s="104" t="s">
        <v>103</v>
      </c>
      <c r="AU1044" s="104" t="s">
        <v>80</v>
      </c>
      <c r="AY1044" s="10" t="s">
        <v>100</v>
      </c>
      <c r="BE1044" s="105">
        <f>IF(N1044="základní",J1044,0)</f>
        <v>311200</v>
      </c>
      <c r="BF1044" s="105">
        <f>IF(N1044="snížená",J1044,0)</f>
        <v>0</v>
      </c>
      <c r="BG1044" s="105">
        <f>IF(N1044="zákl. přenesená",J1044,0)</f>
        <v>0</v>
      </c>
      <c r="BH1044" s="105">
        <f>IF(N1044="sníž. přenesená",J1044,0)</f>
        <v>0</v>
      </c>
      <c r="BI1044" s="105">
        <f>IF(N1044="nulová",J1044,0)</f>
        <v>0</v>
      </c>
      <c r="BJ1044" s="10" t="s">
        <v>78</v>
      </c>
      <c r="BK1044" s="105">
        <f>ROUND(I1044*H1044,2)</f>
        <v>311200</v>
      </c>
      <c r="BL1044" s="10" t="s">
        <v>107</v>
      </c>
      <c r="BM1044" s="104" t="s">
        <v>2403</v>
      </c>
    </row>
    <row r="1045" spans="2:65" s="1" customFormat="1" ht="19.5">
      <c r="B1045" s="21"/>
      <c r="D1045" s="106" t="s">
        <v>109</v>
      </c>
      <c r="F1045" s="107" t="s">
        <v>2402</v>
      </c>
      <c r="L1045" s="21"/>
      <c r="M1045" s="108"/>
      <c r="T1045" s="42"/>
      <c r="AT1045" s="10" t="s">
        <v>109</v>
      </c>
      <c r="AU1045" s="10" t="s">
        <v>80</v>
      </c>
    </row>
    <row r="1046" spans="2:65" s="1" customFormat="1" ht="24.2" customHeight="1">
      <c r="B1046" s="21"/>
      <c r="C1046" s="93" t="s">
        <v>2404</v>
      </c>
      <c r="D1046" s="93" t="s">
        <v>103</v>
      </c>
      <c r="E1046" s="94" t="s">
        <v>2405</v>
      </c>
      <c r="F1046" s="95" t="s">
        <v>2406</v>
      </c>
      <c r="G1046" s="96" t="s">
        <v>269</v>
      </c>
      <c r="H1046" s="97">
        <v>4</v>
      </c>
      <c r="I1046" s="98">
        <v>383</v>
      </c>
      <c r="J1046" s="98">
        <f>ROUND(I1046*H1046,2)</f>
        <v>1532</v>
      </c>
      <c r="K1046" s="99"/>
      <c r="L1046" s="21"/>
      <c r="M1046" s="100" t="s">
        <v>1</v>
      </c>
      <c r="N1046" s="101" t="s">
        <v>35</v>
      </c>
      <c r="O1046" s="102">
        <v>0</v>
      </c>
      <c r="P1046" s="102">
        <f>O1046*H1046</f>
        <v>0</v>
      </c>
      <c r="Q1046" s="102">
        <v>0</v>
      </c>
      <c r="R1046" s="102">
        <f>Q1046*H1046</f>
        <v>0</v>
      </c>
      <c r="S1046" s="102">
        <v>0</v>
      </c>
      <c r="T1046" s="103">
        <f>S1046*H1046</f>
        <v>0</v>
      </c>
      <c r="AR1046" s="104" t="s">
        <v>107</v>
      </c>
      <c r="AT1046" s="104" t="s">
        <v>103</v>
      </c>
      <c r="AU1046" s="104" t="s">
        <v>80</v>
      </c>
      <c r="AY1046" s="10" t="s">
        <v>100</v>
      </c>
      <c r="BE1046" s="105">
        <f>IF(N1046="základní",J1046,0)</f>
        <v>1532</v>
      </c>
      <c r="BF1046" s="105">
        <f>IF(N1046="snížená",J1046,0)</f>
        <v>0</v>
      </c>
      <c r="BG1046" s="105">
        <f>IF(N1046="zákl. přenesená",J1046,0)</f>
        <v>0</v>
      </c>
      <c r="BH1046" s="105">
        <f>IF(N1046="sníž. přenesená",J1046,0)</f>
        <v>0</v>
      </c>
      <c r="BI1046" s="105">
        <f>IF(N1046="nulová",J1046,0)</f>
        <v>0</v>
      </c>
      <c r="BJ1046" s="10" t="s">
        <v>78</v>
      </c>
      <c r="BK1046" s="105">
        <f>ROUND(I1046*H1046,2)</f>
        <v>1532</v>
      </c>
      <c r="BL1046" s="10" t="s">
        <v>107</v>
      </c>
      <c r="BM1046" s="104" t="s">
        <v>2407</v>
      </c>
    </row>
    <row r="1047" spans="2:65" s="1" customFormat="1">
      <c r="B1047" s="21"/>
      <c r="D1047" s="106" t="s">
        <v>109</v>
      </c>
      <c r="F1047" s="107" t="s">
        <v>2406</v>
      </c>
      <c r="L1047" s="21"/>
      <c r="M1047" s="108"/>
      <c r="T1047" s="42"/>
      <c r="AT1047" s="10" t="s">
        <v>109</v>
      </c>
      <c r="AU1047" s="10" t="s">
        <v>80</v>
      </c>
    </row>
    <row r="1048" spans="2:65" s="1" customFormat="1" ht="24.2" customHeight="1">
      <c r="B1048" s="21"/>
      <c r="C1048" s="93" t="s">
        <v>2408</v>
      </c>
      <c r="D1048" s="93" t="s">
        <v>103</v>
      </c>
      <c r="E1048" s="94" t="s">
        <v>2409</v>
      </c>
      <c r="F1048" s="95" t="s">
        <v>2410</v>
      </c>
      <c r="G1048" s="96" t="s">
        <v>269</v>
      </c>
      <c r="H1048" s="97">
        <v>4</v>
      </c>
      <c r="I1048" s="98">
        <v>1590</v>
      </c>
      <c r="J1048" s="98">
        <f>ROUND(I1048*H1048,2)</f>
        <v>6360</v>
      </c>
      <c r="K1048" s="99"/>
      <c r="L1048" s="21"/>
      <c r="M1048" s="100" t="s">
        <v>1</v>
      </c>
      <c r="N1048" s="101" t="s">
        <v>35</v>
      </c>
      <c r="O1048" s="102">
        <v>0</v>
      </c>
      <c r="P1048" s="102">
        <f>O1048*H1048</f>
        <v>0</v>
      </c>
      <c r="Q1048" s="102">
        <v>0</v>
      </c>
      <c r="R1048" s="102">
        <f>Q1048*H1048</f>
        <v>0</v>
      </c>
      <c r="S1048" s="102">
        <v>0</v>
      </c>
      <c r="T1048" s="103">
        <f>S1048*H1048</f>
        <v>0</v>
      </c>
      <c r="AR1048" s="104" t="s">
        <v>107</v>
      </c>
      <c r="AT1048" s="104" t="s">
        <v>103</v>
      </c>
      <c r="AU1048" s="104" t="s">
        <v>80</v>
      </c>
      <c r="AY1048" s="10" t="s">
        <v>100</v>
      </c>
      <c r="BE1048" s="105">
        <f>IF(N1048="základní",J1048,0)</f>
        <v>6360</v>
      </c>
      <c r="BF1048" s="105">
        <f>IF(N1048="snížená",J1048,0)</f>
        <v>0</v>
      </c>
      <c r="BG1048" s="105">
        <f>IF(N1048="zákl. přenesená",J1048,0)</f>
        <v>0</v>
      </c>
      <c r="BH1048" s="105">
        <f>IF(N1048="sníž. přenesená",J1048,0)</f>
        <v>0</v>
      </c>
      <c r="BI1048" s="105">
        <f>IF(N1048="nulová",J1048,0)</f>
        <v>0</v>
      </c>
      <c r="BJ1048" s="10" t="s">
        <v>78</v>
      </c>
      <c r="BK1048" s="105">
        <f>ROUND(I1048*H1048,2)</f>
        <v>6360</v>
      </c>
      <c r="BL1048" s="10" t="s">
        <v>107</v>
      </c>
      <c r="BM1048" s="104" t="s">
        <v>2411</v>
      </c>
    </row>
    <row r="1049" spans="2:65" s="1" customFormat="1" ht="19.5">
      <c r="B1049" s="21"/>
      <c r="D1049" s="106" t="s">
        <v>109</v>
      </c>
      <c r="F1049" s="107" t="s">
        <v>2410</v>
      </c>
      <c r="L1049" s="21"/>
      <c r="M1049" s="108"/>
      <c r="T1049" s="42"/>
      <c r="AT1049" s="10" t="s">
        <v>109</v>
      </c>
      <c r="AU1049" s="10" t="s">
        <v>80</v>
      </c>
    </row>
    <row r="1050" spans="2:65" s="1" customFormat="1" ht="24.2" customHeight="1">
      <c r="B1050" s="21"/>
      <c r="C1050" s="93" t="s">
        <v>2412</v>
      </c>
      <c r="D1050" s="93" t="s">
        <v>103</v>
      </c>
      <c r="E1050" s="94" t="s">
        <v>2413</v>
      </c>
      <c r="F1050" s="95" t="s">
        <v>2414</v>
      </c>
      <c r="G1050" s="96" t="s">
        <v>269</v>
      </c>
      <c r="H1050" s="97">
        <v>4</v>
      </c>
      <c r="I1050" s="98">
        <v>3170</v>
      </c>
      <c r="J1050" s="98">
        <f>ROUND(I1050*H1050,2)</f>
        <v>12680</v>
      </c>
      <c r="K1050" s="99"/>
      <c r="L1050" s="21"/>
      <c r="M1050" s="100" t="s">
        <v>1</v>
      </c>
      <c r="N1050" s="101" t="s">
        <v>35</v>
      </c>
      <c r="O1050" s="102">
        <v>0</v>
      </c>
      <c r="P1050" s="102">
        <f>O1050*H1050</f>
        <v>0</v>
      </c>
      <c r="Q1050" s="102">
        <v>0</v>
      </c>
      <c r="R1050" s="102">
        <f>Q1050*H1050</f>
        <v>0</v>
      </c>
      <c r="S1050" s="102">
        <v>0</v>
      </c>
      <c r="T1050" s="103">
        <f>S1050*H1050</f>
        <v>0</v>
      </c>
      <c r="AR1050" s="104" t="s">
        <v>107</v>
      </c>
      <c r="AT1050" s="104" t="s">
        <v>103</v>
      </c>
      <c r="AU1050" s="104" t="s">
        <v>80</v>
      </c>
      <c r="AY1050" s="10" t="s">
        <v>100</v>
      </c>
      <c r="BE1050" s="105">
        <f>IF(N1050="základní",J1050,0)</f>
        <v>12680</v>
      </c>
      <c r="BF1050" s="105">
        <f>IF(N1050="snížená",J1050,0)</f>
        <v>0</v>
      </c>
      <c r="BG1050" s="105">
        <f>IF(N1050="zákl. přenesená",J1050,0)</f>
        <v>0</v>
      </c>
      <c r="BH1050" s="105">
        <f>IF(N1050="sníž. přenesená",J1050,0)</f>
        <v>0</v>
      </c>
      <c r="BI1050" s="105">
        <f>IF(N1050="nulová",J1050,0)</f>
        <v>0</v>
      </c>
      <c r="BJ1050" s="10" t="s">
        <v>78</v>
      </c>
      <c r="BK1050" s="105">
        <f>ROUND(I1050*H1050,2)</f>
        <v>12680</v>
      </c>
      <c r="BL1050" s="10" t="s">
        <v>107</v>
      </c>
      <c r="BM1050" s="104" t="s">
        <v>2415</v>
      </c>
    </row>
    <row r="1051" spans="2:65" s="1" customFormat="1" ht="19.5">
      <c r="B1051" s="21"/>
      <c r="D1051" s="106" t="s">
        <v>109</v>
      </c>
      <c r="F1051" s="107" t="s">
        <v>2414</v>
      </c>
      <c r="L1051" s="21"/>
      <c r="M1051" s="108"/>
      <c r="T1051" s="42"/>
      <c r="AT1051" s="10" t="s">
        <v>109</v>
      </c>
      <c r="AU1051" s="10" t="s">
        <v>80</v>
      </c>
    </row>
    <row r="1052" spans="2:65" s="1" customFormat="1" ht="24.2" customHeight="1">
      <c r="B1052" s="21"/>
      <c r="C1052" s="109" t="s">
        <v>2416</v>
      </c>
      <c r="D1052" s="109" t="s">
        <v>112</v>
      </c>
      <c r="E1052" s="110" t="s">
        <v>2417</v>
      </c>
      <c r="F1052" s="111" t="s">
        <v>2418</v>
      </c>
      <c r="G1052" s="112" t="s">
        <v>269</v>
      </c>
      <c r="H1052" s="113">
        <v>4</v>
      </c>
      <c r="I1052" s="114">
        <v>2660</v>
      </c>
      <c r="J1052" s="114">
        <f>ROUND(I1052*H1052,2)</f>
        <v>10640</v>
      </c>
      <c r="K1052" s="115"/>
      <c r="L1052" s="116"/>
      <c r="M1052" s="117" t="s">
        <v>1</v>
      </c>
      <c r="N1052" s="118" t="s">
        <v>35</v>
      </c>
      <c r="O1052" s="102">
        <v>0</v>
      </c>
      <c r="P1052" s="102">
        <f>O1052*H1052</f>
        <v>0</v>
      </c>
      <c r="Q1052" s="102">
        <v>0</v>
      </c>
      <c r="R1052" s="102">
        <f>Q1052*H1052</f>
        <v>0</v>
      </c>
      <c r="S1052" s="102">
        <v>0</v>
      </c>
      <c r="T1052" s="103">
        <f>S1052*H1052</f>
        <v>0</v>
      </c>
      <c r="AR1052" s="104" t="s">
        <v>116</v>
      </c>
      <c r="AT1052" s="104" t="s">
        <v>112</v>
      </c>
      <c r="AU1052" s="104" t="s">
        <v>80</v>
      </c>
      <c r="AY1052" s="10" t="s">
        <v>100</v>
      </c>
      <c r="BE1052" s="105">
        <f>IF(N1052="základní",J1052,0)</f>
        <v>10640</v>
      </c>
      <c r="BF1052" s="105">
        <f>IF(N1052="snížená",J1052,0)</f>
        <v>0</v>
      </c>
      <c r="BG1052" s="105">
        <f>IF(N1052="zákl. přenesená",J1052,0)</f>
        <v>0</v>
      </c>
      <c r="BH1052" s="105">
        <f>IF(N1052="sníž. přenesená",J1052,0)</f>
        <v>0</v>
      </c>
      <c r="BI1052" s="105">
        <f>IF(N1052="nulová",J1052,0)</f>
        <v>0</v>
      </c>
      <c r="BJ1052" s="10" t="s">
        <v>78</v>
      </c>
      <c r="BK1052" s="105">
        <f>ROUND(I1052*H1052,2)</f>
        <v>10640</v>
      </c>
      <c r="BL1052" s="10" t="s">
        <v>107</v>
      </c>
      <c r="BM1052" s="104" t="s">
        <v>2419</v>
      </c>
    </row>
    <row r="1053" spans="2:65" s="1" customFormat="1" ht="19.5">
      <c r="B1053" s="21"/>
      <c r="D1053" s="106" t="s">
        <v>109</v>
      </c>
      <c r="F1053" s="107" t="s">
        <v>2418</v>
      </c>
      <c r="L1053" s="21"/>
      <c r="M1053" s="108"/>
      <c r="T1053" s="42"/>
      <c r="AT1053" s="10" t="s">
        <v>109</v>
      </c>
      <c r="AU1053" s="10" t="s">
        <v>80</v>
      </c>
    </row>
    <row r="1054" spans="2:65" s="1" customFormat="1" ht="37.9" customHeight="1">
      <c r="B1054" s="21"/>
      <c r="C1054" s="109" t="s">
        <v>2420</v>
      </c>
      <c r="D1054" s="109" t="s">
        <v>112</v>
      </c>
      <c r="E1054" s="110" t="s">
        <v>2421</v>
      </c>
      <c r="F1054" s="111" t="s">
        <v>2422</v>
      </c>
      <c r="G1054" s="112" t="s">
        <v>269</v>
      </c>
      <c r="H1054" s="113">
        <v>4</v>
      </c>
      <c r="I1054" s="114">
        <v>6420</v>
      </c>
      <c r="J1054" s="114">
        <f>ROUND(I1054*H1054,2)</f>
        <v>25680</v>
      </c>
      <c r="K1054" s="115"/>
      <c r="L1054" s="116"/>
      <c r="M1054" s="117" t="s">
        <v>1</v>
      </c>
      <c r="N1054" s="118" t="s">
        <v>35</v>
      </c>
      <c r="O1054" s="102">
        <v>0</v>
      </c>
      <c r="P1054" s="102">
        <f>O1054*H1054</f>
        <v>0</v>
      </c>
      <c r="Q1054" s="102">
        <v>0</v>
      </c>
      <c r="R1054" s="102">
        <f>Q1054*H1054</f>
        <v>0</v>
      </c>
      <c r="S1054" s="102">
        <v>0</v>
      </c>
      <c r="T1054" s="103">
        <f>S1054*H1054</f>
        <v>0</v>
      </c>
      <c r="AR1054" s="104" t="s">
        <v>116</v>
      </c>
      <c r="AT1054" s="104" t="s">
        <v>112</v>
      </c>
      <c r="AU1054" s="104" t="s">
        <v>80</v>
      </c>
      <c r="AY1054" s="10" t="s">
        <v>100</v>
      </c>
      <c r="BE1054" s="105">
        <f>IF(N1054="základní",J1054,0)</f>
        <v>25680</v>
      </c>
      <c r="BF1054" s="105">
        <f>IF(N1054="snížená",J1054,0)</f>
        <v>0</v>
      </c>
      <c r="BG1054" s="105">
        <f>IF(N1054="zákl. přenesená",J1054,0)</f>
        <v>0</v>
      </c>
      <c r="BH1054" s="105">
        <f>IF(N1054="sníž. přenesená",J1054,0)</f>
        <v>0</v>
      </c>
      <c r="BI1054" s="105">
        <f>IF(N1054="nulová",J1054,0)</f>
        <v>0</v>
      </c>
      <c r="BJ1054" s="10" t="s">
        <v>78</v>
      </c>
      <c r="BK1054" s="105">
        <f>ROUND(I1054*H1054,2)</f>
        <v>25680</v>
      </c>
      <c r="BL1054" s="10" t="s">
        <v>107</v>
      </c>
      <c r="BM1054" s="104" t="s">
        <v>2423</v>
      </c>
    </row>
    <row r="1055" spans="2:65" s="1" customFormat="1" ht="19.5">
      <c r="B1055" s="21"/>
      <c r="D1055" s="106" t="s">
        <v>109</v>
      </c>
      <c r="F1055" s="107" t="s">
        <v>2422</v>
      </c>
      <c r="L1055" s="21"/>
      <c r="M1055" s="108"/>
      <c r="T1055" s="42"/>
      <c r="AT1055" s="10" t="s">
        <v>109</v>
      </c>
      <c r="AU1055" s="10" t="s">
        <v>80</v>
      </c>
    </row>
    <row r="1056" spans="2:65" s="1" customFormat="1" ht="24.2" customHeight="1">
      <c r="B1056" s="21"/>
      <c r="C1056" s="109" t="s">
        <v>2424</v>
      </c>
      <c r="D1056" s="109" t="s">
        <v>112</v>
      </c>
      <c r="E1056" s="110" t="s">
        <v>2425</v>
      </c>
      <c r="F1056" s="111" t="s">
        <v>2426</v>
      </c>
      <c r="G1056" s="112" t="s">
        <v>269</v>
      </c>
      <c r="H1056" s="113">
        <v>4</v>
      </c>
      <c r="I1056" s="114">
        <v>5830</v>
      </c>
      <c r="J1056" s="114">
        <f>ROUND(I1056*H1056,2)</f>
        <v>23320</v>
      </c>
      <c r="K1056" s="115"/>
      <c r="L1056" s="116"/>
      <c r="M1056" s="117" t="s">
        <v>1</v>
      </c>
      <c r="N1056" s="118" t="s">
        <v>35</v>
      </c>
      <c r="O1056" s="102">
        <v>0</v>
      </c>
      <c r="P1056" s="102">
        <f>O1056*H1056</f>
        <v>0</v>
      </c>
      <c r="Q1056" s="102">
        <v>0</v>
      </c>
      <c r="R1056" s="102">
        <f>Q1056*H1056</f>
        <v>0</v>
      </c>
      <c r="S1056" s="102">
        <v>0</v>
      </c>
      <c r="T1056" s="103">
        <f>S1056*H1056</f>
        <v>0</v>
      </c>
      <c r="AR1056" s="104" t="s">
        <v>116</v>
      </c>
      <c r="AT1056" s="104" t="s">
        <v>112</v>
      </c>
      <c r="AU1056" s="104" t="s">
        <v>80</v>
      </c>
      <c r="AY1056" s="10" t="s">
        <v>100</v>
      </c>
      <c r="BE1056" s="105">
        <f>IF(N1056="základní",J1056,0)</f>
        <v>23320</v>
      </c>
      <c r="BF1056" s="105">
        <f>IF(N1056="snížená",J1056,0)</f>
        <v>0</v>
      </c>
      <c r="BG1056" s="105">
        <f>IF(N1056="zákl. přenesená",J1056,0)</f>
        <v>0</v>
      </c>
      <c r="BH1056" s="105">
        <f>IF(N1056="sníž. přenesená",J1056,0)</f>
        <v>0</v>
      </c>
      <c r="BI1056" s="105">
        <f>IF(N1056="nulová",J1056,0)</f>
        <v>0</v>
      </c>
      <c r="BJ1056" s="10" t="s">
        <v>78</v>
      </c>
      <c r="BK1056" s="105">
        <f>ROUND(I1056*H1056,2)</f>
        <v>23320</v>
      </c>
      <c r="BL1056" s="10" t="s">
        <v>107</v>
      </c>
      <c r="BM1056" s="104" t="s">
        <v>2427</v>
      </c>
    </row>
    <row r="1057" spans="2:65" s="1" customFormat="1" ht="19.5">
      <c r="B1057" s="21"/>
      <c r="D1057" s="106" t="s">
        <v>109</v>
      </c>
      <c r="F1057" s="107" t="s">
        <v>2426</v>
      </c>
      <c r="L1057" s="21"/>
      <c r="M1057" s="108"/>
      <c r="T1057" s="42"/>
      <c r="AT1057" s="10" t="s">
        <v>109</v>
      </c>
      <c r="AU1057" s="10" t="s">
        <v>80</v>
      </c>
    </row>
    <row r="1058" spans="2:65" s="1" customFormat="1" ht="24.2" customHeight="1">
      <c r="B1058" s="21"/>
      <c r="C1058" s="109" t="s">
        <v>2428</v>
      </c>
      <c r="D1058" s="109" t="s">
        <v>112</v>
      </c>
      <c r="E1058" s="110" t="s">
        <v>2429</v>
      </c>
      <c r="F1058" s="111" t="s">
        <v>2430</v>
      </c>
      <c r="G1058" s="112" t="s">
        <v>269</v>
      </c>
      <c r="H1058" s="113">
        <v>4</v>
      </c>
      <c r="I1058" s="114">
        <v>9010</v>
      </c>
      <c r="J1058" s="114">
        <f>ROUND(I1058*H1058,2)</f>
        <v>36040</v>
      </c>
      <c r="K1058" s="115"/>
      <c r="L1058" s="116"/>
      <c r="M1058" s="117" t="s">
        <v>1</v>
      </c>
      <c r="N1058" s="118" t="s">
        <v>35</v>
      </c>
      <c r="O1058" s="102">
        <v>0</v>
      </c>
      <c r="P1058" s="102">
        <f>O1058*H1058</f>
        <v>0</v>
      </c>
      <c r="Q1058" s="102">
        <v>0</v>
      </c>
      <c r="R1058" s="102">
        <f>Q1058*H1058</f>
        <v>0</v>
      </c>
      <c r="S1058" s="102">
        <v>0</v>
      </c>
      <c r="T1058" s="103">
        <f>S1058*H1058</f>
        <v>0</v>
      </c>
      <c r="AR1058" s="104" t="s">
        <v>116</v>
      </c>
      <c r="AT1058" s="104" t="s">
        <v>112</v>
      </c>
      <c r="AU1058" s="104" t="s">
        <v>80</v>
      </c>
      <c r="AY1058" s="10" t="s">
        <v>100</v>
      </c>
      <c r="BE1058" s="105">
        <f>IF(N1058="základní",J1058,0)</f>
        <v>36040</v>
      </c>
      <c r="BF1058" s="105">
        <f>IF(N1058="snížená",J1058,0)</f>
        <v>0</v>
      </c>
      <c r="BG1058" s="105">
        <f>IF(N1058="zákl. přenesená",J1058,0)</f>
        <v>0</v>
      </c>
      <c r="BH1058" s="105">
        <f>IF(N1058="sníž. přenesená",J1058,0)</f>
        <v>0</v>
      </c>
      <c r="BI1058" s="105">
        <f>IF(N1058="nulová",J1058,0)</f>
        <v>0</v>
      </c>
      <c r="BJ1058" s="10" t="s">
        <v>78</v>
      </c>
      <c r="BK1058" s="105">
        <f>ROUND(I1058*H1058,2)</f>
        <v>36040</v>
      </c>
      <c r="BL1058" s="10" t="s">
        <v>107</v>
      </c>
      <c r="BM1058" s="104" t="s">
        <v>2431</v>
      </c>
    </row>
    <row r="1059" spans="2:65" s="1" customFormat="1" ht="19.5">
      <c r="B1059" s="21"/>
      <c r="D1059" s="106" t="s">
        <v>109</v>
      </c>
      <c r="F1059" s="107" t="s">
        <v>2430</v>
      </c>
      <c r="L1059" s="21"/>
      <c r="M1059" s="108"/>
      <c r="T1059" s="42"/>
      <c r="AT1059" s="10" t="s">
        <v>109</v>
      </c>
      <c r="AU1059" s="10" t="s">
        <v>80</v>
      </c>
    </row>
    <row r="1060" spans="2:65" s="1" customFormat="1" ht="24.2" customHeight="1">
      <c r="B1060" s="21"/>
      <c r="C1060" s="109" t="s">
        <v>2432</v>
      </c>
      <c r="D1060" s="109" t="s">
        <v>112</v>
      </c>
      <c r="E1060" s="110" t="s">
        <v>2433</v>
      </c>
      <c r="F1060" s="111" t="s">
        <v>2434</v>
      </c>
      <c r="G1060" s="112" t="s">
        <v>269</v>
      </c>
      <c r="H1060" s="113">
        <v>120</v>
      </c>
      <c r="I1060" s="114">
        <v>44</v>
      </c>
      <c r="J1060" s="114">
        <f>ROUND(I1060*H1060,2)</f>
        <v>5280</v>
      </c>
      <c r="K1060" s="115"/>
      <c r="L1060" s="116"/>
      <c r="M1060" s="117" t="s">
        <v>1</v>
      </c>
      <c r="N1060" s="118" t="s">
        <v>35</v>
      </c>
      <c r="O1060" s="102">
        <v>0</v>
      </c>
      <c r="P1060" s="102">
        <f>O1060*H1060</f>
        <v>0</v>
      </c>
      <c r="Q1060" s="102">
        <v>0</v>
      </c>
      <c r="R1060" s="102">
        <f>Q1060*H1060</f>
        <v>0</v>
      </c>
      <c r="S1060" s="102">
        <v>0</v>
      </c>
      <c r="T1060" s="103">
        <f>S1060*H1060</f>
        <v>0</v>
      </c>
      <c r="AR1060" s="104" t="s">
        <v>116</v>
      </c>
      <c r="AT1060" s="104" t="s">
        <v>112</v>
      </c>
      <c r="AU1060" s="104" t="s">
        <v>80</v>
      </c>
      <c r="AY1060" s="10" t="s">
        <v>100</v>
      </c>
      <c r="BE1060" s="105">
        <f>IF(N1060="základní",J1060,0)</f>
        <v>5280</v>
      </c>
      <c r="BF1060" s="105">
        <f>IF(N1060="snížená",J1060,0)</f>
        <v>0</v>
      </c>
      <c r="BG1060" s="105">
        <f>IF(N1060="zákl. přenesená",J1060,0)</f>
        <v>0</v>
      </c>
      <c r="BH1060" s="105">
        <f>IF(N1060="sníž. přenesená",J1060,0)</f>
        <v>0</v>
      </c>
      <c r="BI1060" s="105">
        <f>IF(N1060="nulová",J1060,0)</f>
        <v>0</v>
      </c>
      <c r="BJ1060" s="10" t="s">
        <v>78</v>
      </c>
      <c r="BK1060" s="105">
        <f>ROUND(I1060*H1060,2)</f>
        <v>5280</v>
      </c>
      <c r="BL1060" s="10" t="s">
        <v>107</v>
      </c>
      <c r="BM1060" s="104" t="s">
        <v>2435</v>
      </c>
    </row>
    <row r="1061" spans="2:65" s="1" customFormat="1" ht="19.5">
      <c r="B1061" s="21"/>
      <c r="D1061" s="106" t="s">
        <v>109</v>
      </c>
      <c r="F1061" s="107" t="s">
        <v>2434</v>
      </c>
      <c r="L1061" s="21"/>
      <c r="M1061" s="108"/>
      <c r="T1061" s="42"/>
      <c r="AT1061" s="10" t="s">
        <v>109</v>
      </c>
      <c r="AU1061" s="10" t="s">
        <v>80</v>
      </c>
    </row>
    <row r="1062" spans="2:65" s="1" customFormat="1" ht="33" customHeight="1">
      <c r="B1062" s="21"/>
      <c r="C1062" s="109" t="s">
        <v>2436</v>
      </c>
      <c r="D1062" s="109" t="s">
        <v>112</v>
      </c>
      <c r="E1062" s="110" t="s">
        <v>2437</v>
      </c>
      <c r="F1062" s="111" t="s">
        <v>2438</v>
      </c>
      <c r="G1062" s="112" t="s">
        <v>1029</v>
      </c>
      <c r="H1062" s="113">
        <v>120</v>
      </c>
      <c r="I1062" s="114">
        <v>2420</v>
      </c>
      <c r="J1062" s="114">
        <f>ROUND(I1062*H1062,2)</f>
        <v>290400</v>
      </c>
      <c r="K1062" s="115"/>
      <c r="L1062" s="116"/>
      <c r="M1062" s="117" t="s">
        <v>1</v>
      </c>
      <c r="N1062" s="118" t="s">
        <v>35</v>
      </c>
      <c r="O1062" s="102">
        <v>0</v>
      </c>
      <c r="P1062" s="102">
        <f>O1062*H1062</f>
        <v>0</v>
      </c>
      <c r="Q1062" s="102">
        <v>0</v>
      </c>
      <c r="R1062" s="102">
        <f>Q1062*H1062</f>
        <v>0</v>
      </c>
      <c r="S1062" s="102">
        <v>0</v>
      </c>
      <c r="T1062" s="103">
        <f>S1062*H1062</f>
        <v>0</v>
      </c>
      <c r="AR1062" s="104" t="s">
        <v>116</v>
      </c>
      <c r="AT1062" s="104" t="s">
        <v>112</v>
      </c>
      <c r="AU1062" s="104" t="s">
        <v>80</v>
      </c>
      <c r="AY1062" s="10" t="s">
        <v>100</v>
      </c>
      <c r="BE1062" s="105">
        <f>IF(N1062="základní",J1062,0)</f>
        <v>290400</v>
      </c>
      <c r="BF1062" s="105">
        <f>IF(N1062="snížená",J1062,0)</f>
        <v>0</v>
      </c>
      <c r="BG1062" s="105">
        <f>IF(N1062="zákl. přenesená",J1062,0)</f>
        <v>0</v>
      </c>
      <c r="BH1062" s="105">
        <f>IF(N1062="sníž. přenesená",J1062,0)</f>
        <v>0</v>
      </c>
      <c r="BI1062" s="105">
        <f>IF(N1062="nulová",J1062,0)</f>
        <v>0</v>
      </c>
      <c r="BJ1062" s="10" t="s">
        <v>78</v>
      </c>
      <c r="BK1062" s="105">
        <f>ROUND(I1062*H1062,2)</f>
        <v>290400</v>
      </c>
      <c r="BL1062" s="10" t="s">
        <v>107</v>
      </c>
      <c r="BM1062" s="104" t="s">
        <v>2439</v>
      </c>
    </row>
    <row r="1063" spans="2:65" s="1" customFormat="1" ht="19.5">
      <c r="B1063" s="21"/>
      <c r="D1063" s="106" t="s">
        <v>109</v>
      </c>
      <c r="F1063" s="107" t="s">
        <v>2438</v>
      </c>
      <c r="L1063" s="21"/>
      <c r="M1063" s="108"/>
      <c r="T1063" s="42"/>
      <c r="AT1063" s="10" t="s">
        <v>109</v>
      </c>
      <c r="AU1063" s="10" t="s">
        <v>80</v>
      </c>
    </row>
    <row r="1064" spans="2:65" s="1" customFormat="1" ht="24.2" customHeight="1">
      <c r="B1064" s="21"/>
      <c r="C1064" s="109" t="s">
        <v>2440</v>
      </c>
      <c r="D1064" s="109" t="s">
        <v>112</v>
      </c>
      <c r="E1064" s="110" t="s">
        <v>2441</v>
      </c>
      <c r="F1064" s="111" t="s">
        <v>2442</v>
      </c>
      <c r="G1064" s="112" t="s">
        <v>269</v>
      </c>
      <c r="H1064" s="113">
        <v>120</v>
      </c>
      <c r="I1064" s="114">
        <v>31.5</v>
      </c>
      <c r="J1064" s="114">
        <f>ROUND(I1064*H1064,2)</f>
        <v>3780</v>
      </c>
      <c r="K1064" s="115"/>
      <c r="L1064" s="116"/>
      <c r="M1064" s="117" t="s">
        <v>1</v>
      </c>
      <c r="N1064" s="118" t="s">
        <v>35</v>
      </c>
      <c r="O1064" s="102">
        <v>0</v>
      </c>
      <c r="P1064" s="102">
        <f>O1064*H1064</f>
        <v>0</v>
      </c>
      <c r="Q1064" s="102">
        <v>0</v>
      </c>
      <c r="R1064" s="102">
        <f>Q1064*H1064</f>
        <v>0</v>
      </c>
      <c r="S1064" s="102">
        <v>0</v>
      </c>
      <c r="T1064" s="103">
        <f>S1064*H1064</f>
        <v>0</v>
      </c>
      <c r="AR1064" s="104" t="s">
        <v>116</v>
      </c>
      <c r="AT1064" s="104" t="s">
        <v>112</v>
      </c>
      <c r="AU1064" s="104" t="s">
        <v>80</v>
      </c>
      <c r="AY1064" s="10" t="s">
        <v>100</v>
      </c>
      <c r="BE1064" s="105">
        <f>IF(N1064="základní",J1064,0)</f>
        <v>3780</v>
      </c>
      <c r="BF1064" s="105">
        <f>IF(N1064="snížená",J1064,0)</f>
        <v>0</v>
      </c>
      <c r="BG1064" s="105">
        <f>IF(N1064="zákl. přenesená",J1064,0)</f>
        <v>0</v>
      </c>
      <c r="BH1064" s="105">
        <f>IF(N1064="sníž. přenesená",J1064,0)</f>
        <v>0</v>
      </c>
      <c r="BI1064" s="105">
        <f>IF(N1064="nulová",J1064,0)</f>
        <v>0</v>
      </c>
      <c r="BJ1064" s="10" t="s">
        <v>78</v>
      </c>
      <c r="BK1064" s="105">
        <f>ROUND(I1064*H1064,2)</f>
        <v>3780</v>
      </c>
      <c r="BL1064" s="10" t="s">
        <v>107</v>
      </c>
      <c r="BM1064" s="104" t="s">
        <v>2443</v>
      </c>
    </row>
    <row r="1065" spans="2:65" s="1" customFormat="1" ht="19.5">
      <c r="B1065" s="21"/>
      <c r="D1065" s="106" t="s">
        <v>109</v>
      </c>
      <c r="F1065" s="107" t="s">
        <v>2442</v>
      </c>
      <c r="L1065" s="21"/>
      <c r="M1065" s="108"/>
      <c r="T1065" s="42"/>
      <c r="AT1065" s="10" t="s">
        <v>109</v>
      </c>
      <c r="AU1065" s="10" t="s">
        <v>80</v>
      </c>
    </row>
    <row r="1066" spans="2:65" s="1" customFormat="1" ht="24.2" customHeight="1">
      <c r="B1066" s="21"/>
      <c r="C1066" s="109" t="s">
        <v>2444</v>
      </c>
      <c r="D1066" s="109" t="s">
        <v>112</v>
      </c>
      <c r="E1066" s="110" t="s">
        <v>2445</v>
      </c>
      <c r="F1066" s="111" t="s">
        <v>2446</v>
      </c>
      <c r="G1066" s="112" t="s">
        <v>269</v>
      </c>
      <c r="H1066" s="113">
        <v>120</v>
      </c>
      <c r="I1066" s="114">
        <v>31.5</v>
      </c>
      <c r="J1066" s="114">
        <f>ROUND(I1066*H1066,2)</f>
        <v>3780</v>
      </c>
      <c r="K1066" s="115"/>
      <c r="L1066" s="116"/>
      <c r="M1066" s="117" t="s">
        <v>1</v>
      </c>
      <c r="N1066" s="118" t="s">
        <v>35</v>
      </c>
      <c r="O1066" s="102">
        <v>0</v>
      </c>
      <c r="P1066" s="102">
        <f>O1066*H1066</f>
        <v>0</v>
      </c>
      <c r="Q1066" s="102">
        <v>0</v>
      </c>
      <c r="R1066" s="102">
        <f>Q1066*H1066</f>
        <v>0</v>
      </c>
      <c r="S1066" s="102">
        <v>0</v>
      </c>
      <c r="T1066" s="103">
        <f>S1066*H1066</f>
        <v>0</v>
      </c>
      <c r="AR1066" s="104" t="s">
        <v>116</v>
      </c>
      <c r="AT1066" s="104" t="s">
        <v>112</v>
      </c>
      <c r="AU1066" s="104" t="s">
        <v>80</v>
      </c>
      <c r="AY1066" s="10" t="s">
        <v>100</v>
      </c>
      <c r="BE1066" s="105">
        <f>IF(N1066="základní",J1066,0)</f>
        <v>3780</v>
      </c>
      <c r="BF1066" s="105">
        <f>IF(N1066="snížená",J1066,0)</f>
        <v>0</v>
      </c>
      <c r="BG1066" s="105">
        <f>IF(N1066="zákl. přenesená",J1066,0)</f>
        <v>0</v>
      </c>
      <c r="BH1066" s="105">
        <f>IF(N1066="sníž. přenesená",J1066,0)</f>
        <v>0</v>
      </c>
      <c r="BI1066" s="105">
        <f>IF(N1066="nulová",J1066,0)</f>
        <v>0</v>
      </c>
      <c r="BJ1066" s="10" t="s">
        <v>78</v>
      </c>
      <c r="BK1066" s="105">
        <f>ROUND(I1066*H1066,2)</f>
        <v>3780</v>
      </c>
      <c r="BL1066" s="10" t="s">
        <v>107</v>
      </c>
      <c r="BM1066" s="104" t="s">
        <v>2447</v>
      </c>
    </row>
    <row r="1067" spans="2:65" s="1" customFormat="1" ht="19.5">
      <c r="B1067" s="21"/>
      <c r="D1067" s="106" t="s">
        <v>109</v>
      </c>
      <c r="F1067" s="107" t="s">
        <v>2446</v>
      </c>
      <c r="L1067" s="21"/>
      <c r="M1067" s="108"/>
      <c r="T1067" s="42"/>
      <c r="AT1067" s="10" t="s">
        <v>109</v>
      </c>
      <c r="AU1067" s="10" t="s">
        <v>80</v>
      </c>
    </row>
    <row r="1068" spans="2:65" s="1" customFormat="1" ht="24.2" customHeight="1">
      <c r="B1068" s="21"/>
      <c r="C1068" s="109" t="s">
        <v>2448</v>
      </c>
      <c r="D1068" s="109" t="s">
        <v>112</v>
      </c>
      <c r="E1068" s="110" t="s">
        <v>2449</v>
      </c>
      <c r="F1068" s="111" t="s">
        <v>2450</v>
      </c>
      <c r="G1068" s="112" t="s">
        <v>269</v>
      </c>
      <c r="H1068" s="113">
        <v>20</v>
      </c>
      <c r="I1068" s="114">
        <v>2810</v>
      </c>
      <c r="J1068" s="114">
        <f>ROUND(I1068*H1068,2)</f>
        <v>56200</v>
      </c>
      <c r="K1068" s="115"/>
      <c r="L1068" s="116"/>
      <c r="M1068" s="117" t="s">
        <v>1</v>
      </c>
      <c r="N1068" s="118" t="s">
        <v>35</v>
      </c>
      <c r="O1068" s="102">
        <v>0</v>
      </c>
      <c r="P1068" s="102">
        <f>O1068*H1068</f>
        <v>0</v>
      </c>
      <c r="Q1068" s="102">
        <v>0</v>
      </c>
      <c r="R1068" s="102">
        <f>Q1068*H1068</f>
        <v>0</v>
      </c>
      <c r="S1068" s="102">
        <v>0</v>
      </c>
      <c r="T1068" s="103">
        <f>S1068*H1068</f>
        <v>0</v>
      </c>
      <c r="AR1068" s="104" t="s">
        <v>116</v>
      </c>
      <c r="AT1068" s="104" t="s">
        <v>112</v>
      </c>
      <c r="AU1068" s="104" t="s">
        <v>80</v>
      </c>
      <c r="AY1068" s="10" t="s">
        <v>100</v>
      </c>
      <c r="BE1068" s="105">
        <f>IF(N1068="základní",J1068,0)</f>
        <v>56200</v>
      </c>
      <c r="BF1068" s="105">
        <f>IF(N1068="snížená",J1068,0)</f>
        <v>0</v>
      </c>
      <c r="BG1068" s="105">
        <f>IF(N1068="zákl. přenesená",J1068,0)</f>
        <v>0</v>
      </c>
      <c r="BH1068" s="105">
        <f>IF(N1068="sníž. přenesená",J1068,0)</f>
        <v>0</v>
      </c>
      <c r="BI1068" s="105">
        <f>IF(N1068="nulová",J1068,0)</f>
        <v>0</v>
      </c>
      <c r="BJ1068" s="10" t="s">
        <v>78</v>
      </c>
      <c r="BK1068" s="105">
        <f>ROUND(I1068*H1068,2)</f>
        <v>56200</v>
      </c>
      <c r="BL1068" s="10" t="s">
        <v>107</v>
      </c>
      <c r="BM1068" s="104" t="s">
        <v>2451</v>
      </c>
    </row>
    <row r="1069" spans="2:65" s="1" customFormat="1">
      <c r="B1069" s="21"/>
      <c r="D1069" s="106" t="s">
        <v>109</v>
      </c>
      <c r="F1069" s="107" t="s">
        <v>2450</v>
      </c>
      <c r="L1069" s="21"/>
      <c r="M1069" s="108"/>
      <c r="T1069" s="42"/>
      <c r="AT1069" s="10" t="s">
        <v>109</v>
      </c>
      <c r="AU1069" s="10" t="s">
        <v>80</v>
      </c>
    </row>
    <row r="1070" spans="2:65" s="1" customFormat="1" ht="24.2" customHeight="1">
      <c r="B1070" s="21"/>
      <c r="C1070" s="109" t="s">
        <v>2452</v>
      </c>
      <c r="D1070" s="109" t="s">
        <v>112</v>
      </c>
      <c r="E1070" s="110" t="s">
        <v>2453</v>
      </c>
      <c r="F1070" s="111" t="s">
        <v>2454</v>
      </c>
      <c r="G1070" s="112" t="s">
        <v>269</v>
      </c>
      <c r="H1070" s="113">
        <v>4</v>
      </c>
      <c r="I1070" s="114">
        <v>4360</v>
      </c>
      <c r="J1070" s="114">
        <f>ROUND(I1070*H1070,2)</f>
        <v>17440</v>
      </c>
      <c r="K1070" s="115"/>
      <c r="L1070" s="116"/>
      <c r="M1070" s="117" t="s">
        <v>1</v>
      </c>
      <c r="N1070" s="118" t="s">
        <v>35</v>
      </c>
      <c r="O1070" s="102">
        <v>0</v>
      </c>
      <c r="P1070" s="102">
        <f>O1070*H1070</f>
        <v>0</v>
      </c>
      <c r="Q1070" s="102">
        <v>0</v>
      </c>
      <c r="R1070" s="102">
        <f>Q1070*H1070</f>
        <v>0</v>
      </c>
      <c r="S1070" s="102">
        <v>0</v>
      </c>
      <c r="T1070" s="103">
        <f>S1070*H1070</f>
        <v>0</v>
      </c>
      <c r="AR1070" s="104" t="s">
        <v>116</v>
      </c>
      <c r="AT1070" s="104" t="s">
        <v>112</v>
      </c>
      <c r="AU1070" s="104" t="s">
        <v>80</v>
      </c>
      <c r="AY1070" s="10" t="s">
        <v>100</v>
      </c>
      <c r="BE1070" s="105">
        <f>IF(N1070="základní",J1070,0)</f>
        <v>17440</v>
      </c>
      <c r="BF1070" s="105">
        <f>IF(N1070="snížená",J1070,0)</f>
        <v>0</v>
      </c>
      <c r="BG1070" s="105">
        <f>IF(N1070="zákl. přenesená",J1070,0)</f>
        <v>0</v>
      </c>
      <c r="BH1070" s="105">
        <f>IF(N1070="sníž. přenesená",J1070,0)</f>
        <v>0</v>
      </c>
      <c r="BI1070" s="105">
        <f>IF(N1070="nulová",J1070,0)</f>
        <v>0</v>
      </c>
      <c r="BJ1070" s="10" t="s">
        <v>78</v>
      </c>
      <c r="BK1070" s="105">
        <f>ROUND(I1070*H1070,2)</f>
        <v>17440</v>
      </c>
      <c r="BL1070" s="10" t="s">
        <v>107</v>
      </c>
      <c r="BM1070" s="104" t="s">
        <v>2455</v>
      </c>
    </row>
    <row r="1071" spans="2:65" s="1" customFormat="1" ht="19.5">
      <c r="B1071" s="21"/>
      <c r="D1071" s="106" t="s">
        <v>109</v>
      </c>
      <c r="F1071" s="107" t="s">
        <v>2454</v>
      </c>
      <c r="L1071" s="21"/>
      <c r="M1071" s="108"/>
      <c r="T1071" s="42"/>
      <c r="AT1071" s="10" t="s">
        <v>109</v>
      </c>
      <c r="AU1071" s="10" t="s">
        <v>80</v>
      </c>
    </row>
    <row r="1072" spans="2:65" s="1" customFormat="1" ht="24.2" customHeight="1">
      <c r="B1072" s="21"/>
      <c r="C1072" s="109" t="s">
        <v>2456</v>
      </c>
      <c r="D1072" s="109" t="s">
        <v>112</v>
      </c>
      <c r="E1072" s="110" t="s">
        <v>2457</v>
      </c>
      <c r="F1072" s="111" t="s">
        <v>2458</v>
      </c>
      <c r="G1072" s="112" t="s">
        <v>269</v>
      </c>
      <c r="H1072" s="113">
        <v>4</v>
      </c>
      <c r="I1072" s="114">
        <v>6020</v>
      </c>
      <c r="J1072" s="114">
        <f>ROUND(I1072*H1072,2)</f>
        <v>24080</v>
      </c>
      <c r="K1072" s="115"/>
      <c r="L1072" s="116"/>
      <c r="M1072" s="117" t="s">
        <v>1</v>
      </c>
      <c r="N1072" s="118" t="s">
        <v>35</v>
      </c>
      <c r="O1072" s="102">
        <v>0</v>
      </c>
      <c r="P1072" s="102">
        <f>O1072*H1072</f>
        <v>0</v>
      </c>
      <c r="Q1072" s="102">
        <v>0</v>
      </c>
      <c r="R1072" s="102">
        <f>Q1072*H1072</f>
        <v>0</v>
      </c>
      <c r="S1072" s="102">
        <v>0</v>
      </c>
      <c r="T1072" s="103">
        <f>S1072*H1072</f>
        <v>0</v>
      </c>
      <c r="AR1072" s="104" t="s">
        <v>116</v>
      </c>
      <c r="AT1072" s="104" t="s">
        <v>112</v>
      </c>
      <c r="AU1072" s="104" t="s">
        <v>80</v>
      </c>
      <c r="AY1072" s="10" t="s">
        <v>100</v>
      </c>
      <c r="BE1072" s="105">
        <f>IF(N1072="základní",J1072,0)</f>
        <v>24080</v>
      </c>
      <c r="BF1072" s="105">
        <f>IF(N1072="snížená",J1072,0)</f>
        <v>0</v>
      </c>
      <c r="BG1072" s="105">
        <f>IF(N1072="zákl. přenesená",J1072,0)</f>
        <v>0</v>
      </c>
      <c r="BH1072" s="105">
        <f>IF(N1072="sníž. přenesená",J1072,0)</f>
        <v>0</v>
      </c>
      <c r="BI1072" s="105">
        <f>IF(N1072="nulová",J1072,0)</f>
        <v>0</v>
      </c>
      <c r="BJ1072" s="10" t="s">
        <v>78</v>
      </c>
      <c r="BK1072" s="105">
        <f>ROUND(I1072*H1072,2)</f>
        <v>24080</v>
      </c>
      <c r="BL1072" s="10" t="s">
        <v>107</v>
      </c>
      <c r="BM1072" s="104" t="s">
        <v>2459</v>
      </c>
    </row>
    <row r="1073" spans="2:65" s="1" customFormat="1" ht="19.5">
      <c r="B1073" s="21"/>
      <c r="D1073" s="106" t="s">
        <v>109</v>
      </c>
      <c r="F1073" s="107" t="s">
        <v>2458</v>
      </c>
      <c r="L1073" s="21"/>
      <c r="M1073" s="108"/>
      <c r="T1073" s="42"/>
      <c r="AT1073" s="10" t="s">
        <v>109</v>
      </c>
      <c r="AU1073" s="10" t="s">
        <v>80</v>
      </c>
    </row>
    <row r="1074" spans="2:65" s="1" customFormat="1" ht="24.2" customHeight="1">
      <c r="B1074" s="21"/>
      <c r="C1074" s="109" t="s">
        <v>2460</v>
      </c>
      <c r="D1074" s="109" t="s">
        <v>112</v>
      </c>
      <c r="E1074" s="110" t="s">
        <v>2461</v>
      </c>
      <c r="F1074" s="111" t="s">
        <v>2462</v>
      </c>
      <c r="G1074" s="112" t="s">
        <v>269</v>
      </c>
      <c r="H1074" s="113">
        <v>4</v>
      </c>
      <c r="I1074" s="114">
        <v>580</v>
      </c>
      <c r="J1074" s="114">
        <f>ROUND(I1074*H1074,2)</f>
        <v>2320</v>
      </c>
      <c r="K1074" s="115"/>
      <c r="L1074" s="116"/>
      <c r="M1074" s="117" t="s">
        <v>1</v>
      </c>
      <c r="N1074" s="118" t="s">
        <v>35</v>
      </c>
      <c r="O1074" s="102">
        <v>0</v>
      </c>
      <c r="P1074" s="102">
        <f>O1074*H1074</f>
        <v>0</v>
      </c>
      <c r="Q1074" s="102">
        <v>0</v>
      </c>
      <c r="R1074" s="102">
        <f>Q1074*H1074</f>
        <v>0</v>
      </c>
      <c r="S1074" s="102">
        <v>0</v>
      </c>
      <c r="T1074" s="103">
        <f>S1074*H1074</f>
        <v>0</v>
      </c>
      <c r="AR1074" s="104" t="s">
        <v>116</v>
      </c>
      <c r="AT1074" s="104" t="s">
        <v>112</v>
      </c>
      <c r="AU1074" s="104" t="s">
        <v>80</v>
      </c>
      <c r="AY1074" s="10" t="s">
        <v>100</v>
      </c>
      <c r="BE1074" s="105">
        <f>IF(N1074="základní",J1074,0)</f>
        <v>2320</v>
      </c>
      <c r="BF1074" s="105">
        <f>IF(N1074="snížená",J1074,0)</f>
        <v>0</v>
      </c>
      <c r="BG1074" s="105">
        <f>IF(N1074="zákl. přenesená",J1074,0)</f>
        <v>0</v>
      </c>
      <c r="BH1074" s="105">
        <f>IF(N1074="sníž. přenesená",J1074,0)</f>
        <v>0</v>
      </c>
      <c r="BI1074" s="105">
        <f>IF(N1074="nulová",J1074,0)</f>
        <v>0</v>
      </c>
      <c r="BJ1074" s="10" t="s">
        <v>78</v>
      </c>
      <c r="BK1074" s="105">
        <f>ROUND(I1074*H1074,2)</f>
        <v>2320</v>
      </c>
      <c r="BL1074" s="10" t="s">
        <v>107</v>
      </c>
      <c r="BM1074" s="104" t="s">
        <v>2463</v>
      </c>
    </row>
    <row r="1075" spans="2:65" s="1" customFormat="1" ht="19.5">
      <c r="B1075" s="21"/>
      <c r="D1075" s="106" t="s">
        <v>109</v>
      </c>
      <c r="F1075" s="107" t="s">
        <v>2462</v>
      </c>
      <c r="L1075" s="21"/>
      <c r="M1075" s="108"/>
      <c r="T1075" s="42"/>
      <c r="AT1075" s="10" t="s">
        <v>109</v>
      </c>
      <c r="AU1075" s="10" t="s">
        <v>80</v>
      </c>
    </row>
    <row r="1076" spans="2:65" s="1" customFormat="1" ht="24.2" customHeight="1">
      <c r="B1076" s="21"/>
      <c r="C1076" s="109" t="s">
        <v>2464</v>
      </c>
      <c r="D1076" s="109" t="s">
        <v>112</v>
      </c>
      <c r="E1076" s="110" t="s">
        <v>2465</v>
      </c>
      <c r="F1076" s="111" t="s">
        <v>2466</v>
      </c>
      <c r="G1076" s="112" t="s">
        <v>269</v>
      </c>
      <c r="H1076" s="113">
        <v>4</v>
      </c>
      <c r="I1076" s="114">
        <v>19100</v>
      </c>
      <c r="J1076" s="114">
        <f>ROUND(I1076*H1076,2)</f>
        <v>76400</v>
      </c>
      <c r="K1076" s="115"/>
      <c r="L1076" s="116"/>
      <c r="M1076" s="117" t="s">
        <v>1</v>
      </c>
      <c r="N1076" s="118" t="s">
        <v>35</v>
      </c>
      <c r="O1076" s="102">
        <v>0</v>
      </c>
      <c r="P1076" s="102">
        <f>O1076*H1076</f>
        <v>0</v>
      </c>
      <c r="Q1076" s="102">
        <v>0</v>
      </c>
      <c r="R1076" s="102">
        <f>Q1076*H1076</f>
        <v>0</v>
      </c>
      <c r="S1076" s="102">
        <v>0</v>
      </c>
      <c r="T1076" s="103">
        <f>S1076*H1076</f>
        <v>0</v>
      </c>
      <c r="AR1076" s="104" t="s">
        <v>116</v>
      </c>
      <c r="AT1076" s="104" t="s">
        <v>112</v>
      </c>
      <c r="AU1076" s="104" t="s">
        <v>80</v>
      </c>
      <c r="AY1076" s="10" t="s">
        <v>100</v>
      </c>
      <c r="BE1076" s="105">
        <f>IF(N1076="základní",J1076,0)</f>
        <v>76400</v>
      </c>
      <c r="BF1076" s="105">
        <f>IF(N1076="snížená",J1076,0)</f>
        <v>0</v>
      </c>
      <c r="BG1076" s="105">
        <f>IF(N1076="zákl. přenesená",J1076,0)</f>
        <v>0</v>
      </c>
      <c r="BH1076" s="105">
        <f>IF(N1076="sníž. přenesená",J1076,0)</f>
        <v>0</v>
      </c>
      <c r="BI1076" s="105">
        <f>IF(N1076="nulová",J1076,0)</f>
        <v>0</v>
      </c>
      <c r="BJ1076" s="10" t="s">
        <v>78</v>
      </c>
      <c r="BK1076" s="105">
        <f>ROUND(I1076*H1076,2)</f>
        <v>76400</v>
      </c>
      <c r="BL1076" s="10" t="s">
        <v>107</v>
      </c>
      <c r="BM1076" s="104" t="s">
        <v>2467</v>
      </c>
    </row>
    <row r="1077" spans="2:65" s="1" customFormat="1" ht="19.5">
      <c r="B1077" s="21"/>
      <c r="D1077" s="106" t="s">
        <v>109</v>
      </c>
      <c r="F1077" s="107" t="s">
        <v>2466</v>
      </c>
      <c r="L1077" s="21"/>
      <c r="M1077" s="108"/>
      <c r="T1077" s="42"/>
      <c r="AT1077" s="10" t="s">
        <v>109</v>
      </c>
      <c r="AU1077" s="10" t="s">
        <v>80</v>
      </c>
    </row>
    <row r="1078" spans="2:65" s="1" customFormat="1" ht="33" customHeight="1">
      <c r="B1078" s="21"/>
      <c r="C1078" s="109" t="s">
        <v>2468</v>
      </c>
      <c r="D1078" s="109" t="s">
        <v>112</v>
      </c>
      <c r="E1078" s="110" t="s">
        <v>2469</v>
      </c>
      <c r="F1078" s="111" t="s">
        <v>2470</v>
      </c>
      <c r="G1078" s="112" t="s">
        <v>269</v>
      </c>
      <c r="H1078" s="113">
        <v>4</v>
      </c>
      <c r="I1078" s="114">
        <v>15900</v>
      </c>
      <c r="J1078" s="114">
        <f>ROUND(I1078*H1078,2)</f>
        <v>63600</v>
      </c>
      <c r="K1078" s="115"/>
      <c r="L1078" s="116"/>
      <c r="M1078" s="117" t="s">
        <v>1</v>
      </c>
      <c r="N1078" s="118" t="s">
        <v>35</v>
      </c>
      <c r="O1078" s="102">
        <v>0</v>
      </c>
      <c r="P1078" s="102">
        <f>O1078*H1078</f>
        <v>0</v>
      </c>
      <c r="Q1078" s="102">
        <v>0</v>
      </c>
      <c r="R1078" s="102">
        <f>Q1078*H1078</f>
        <v>0</v>
      </c>
      <c r="S1078" s="102">
        <v>0</v>
      </c>
      <c r="T1078" s="103">
        <f>S1078*H1078</f>
        <v>0</v>
      </c>
      <c r="AR1078" s="104" t="s">
        <v>116</v>
      </c>
      <c r="AT1078" s="104" t="s">
        <v>112</v>
      </c>
      <c r="AU1078" s="104" t="s">
        <v>80</v>
      </c>
      <c r="AY1078" s="10" t="s">
        <v>100</v>
      </c>
      <c r="BE1078" s="105">
        <f>IF(N1078="základní",J1078,0)</f>
        <v>63600</v>
      </c>
      <c r="BF1078" s="105">
        <f>IF(N1078="snížená",J1078,0)</f>
        <v>0</v>
      </c>
      <c r="BG1078" s="105">
        <f>IF(N1078="zákl. přenesená",J1078,0)</f>
        <v>0</v>
      </c>
      <c r="BH1078" s="105">
        <f>IF(N1078="sníž. přenesená",J1078,0)</f>
        <v>0</v>
      </c>
      <c r="BI1078" s="105">
        <f>IF(N1078="nulová",J1078,0)</f>
        <v>0</v>
      </c>
      <c r="BJ1078" s="10" t="s">
        <v>78</v>
      </c>
      <c r="BK1078" s="105">
        <f>ROUND(I1078*H1078,2)</f>
        <v>63600</v>
      </c>
      <c r="BL1078" s="10" t="s">
        <v>107</v>
      </c>
      <c r="BM1078" s="104" t="s">
        <v>2471</v>
      </c>
    </row>
    <row r="1079" spans="2:65" s="1" customFormat="1" ht="19.5">
      <c r="B1079" s="21"/>
      <c r="D1079" s="106" t="s">
        <v>109</v>
      </c>
      <c r="F1079" s="107" t="s">
        <v>2470</v>
      </c>
      <c r="L1079" s="21"/>
      <c r="M1079" s="108"/>
      <c r="T1079" s="42"/>
      <c r="AT1079" s="10" t="s">
        <v>109</v>
      </c>
      <c r="AU1079" s="10" t="s">
        <v>80</v>
      </c>
    </row>
    <row r="1080" spans="2:65" s="1" customFormat="1" ht="33" customHeight="1">
      <c r="B1080" s="21"/>
      <c r="C1080" s="109" t="s">
        <v>2472</v>
      </c>
      <c r="D1080" s="109" t="s">
        <v>112</v>
      </c>
      <c r="E1080" s="110" t="s">
        <v>2473</v>
      </c>
      <c r="F1080" s="111" t="s">
        <v>2474</v>
      </c>
      <c r="G1080" s="112" t="s">
        <v>269</v>
      </c>
      <c r="H1080" s="113">
        <v>20</v>
      </c>
      <c r="I1080" s="114">
        <v>19100</v>
      </c>
      <c r="J1080" s="114">
        <f>ROUND(I1080*H1080,2)</f>
        <v>382000</v>
      </c>
      <c r="K1080" s="115"/>
      <c r="L1080" s="116"/>
      <c r="M1080" s="117" t="s">
        <v>1</v>
      </c>
      <c r="N1080" s="118" t="s">
        <v>35</v>
      </c>
      <c r="O1080" s="102">
        <v>0</v>
      </c>
      <c r="P1080" s="102">
        <f>O1080*H1080</f>
        <v>0</v>
      </c>
      <c r="Q1080" s="102">
        <v>0</v>
      </c>
      <c r="R1080" s="102">
        <f>Q1080*H1080</f>
        <v>0</v>
      </c>
      <c r="S1080" s="102">
        <v>0</v>
      </c>
      <c r="T1080" s="103">
        <f>S1080*H1080</f>
        <v>0</v>
      </c>
      <c r="AR1080" s="104" t="s">
        <v>116</v>
      </c>
      <c r="AT1080" s="104" t="s">
        <v>112</v>
      </c>
      <c r="AU1080" s="104" t="s">
        <v>80</v>
      </c>
      <c r="AY1080" s="10" t="s">
        <v>100</v>
      </c>
      <c r="BE1080" s="105">
        <f>IF(N1080="základní",J1080,0)</f>
        <v>382000</v>
      </c>
      <c r="BF1080" s="105">
        <f>IF(N1080="snížená",J1080,0)</f>
        <v>0</v>
      </c>
      <c r="BG1080" s="105">
        <f>IF(N1080="zákl. přenesená",J1080,0)</f>
        <v>0</v>
      </c>
      <c r="BH1080" s="105">
        <f>IF(N1080="sníž. přenesená",J1080,0)</f>
        <v>0</v>
      </c>
      <c r="BI1080" s="105">
        <f>IF(N1080="nulová",J1080,0)</f>
        <v>0</v>
      </c>
      <c r="BJ1080" s="10" t="s">
        <v>78</v>
      </c>
      <c r="BK1080" s="105">
        <f>ROUND(I1080*H1080,2)</f>
        <v>382000</v>
      </c>
      <c r="BL1080" s="10" t="s">
        <v>107</v>
      </c>
      <c r="BM1080" s="104" t="s">
        <v>2475</v>
      </c>
    </row>
    <row r="1081" spans="2:65" s="1" customFormat="1" ht="19.5">
      <c r="B1081" s="21"/>
      <c r="D1081" s="106" t="s">
        <v>109</v>
      </c>
      <c r="F1081" s="107" t="s">
        <v>2474</v>
      </c>
      <c r="L1081" s="21"/>
      <c r="M1081" s="108"/>
      <c r="T1081" s="42"/>
      <c r="AT1081" s="10" t="s">
        <v>109</v>
      </c>
      <c r="AU1081" s="10" t="s">
        <v>80</v>
      </c>
    </row>
    <row r="1082" spans="2:65" s="1" customFormat="1" ht="33" customHeight="1">
      <c r="B1082" s="21"/>
      <c r="C1082" s="109" t="s">
        <v>2476</v>
      </c>
      <c r="D1082" s="109" t="s">
        <v>112</v>
      </c>
      <c r="E1082" s="110" t="s">
        <v>2477</v>
      </c>
      <c r="F1082" s="111" t="s">
        <v>2478</v>
      </c>
      <c r="G1082" s="112" t="s">
        <v>269</v>
      </c>
      <c r="H1082" s="113">
        <v>20</v>
      </c>
      <c r="I1082" s="114">
        <v>22500</v>
      </c>
      <c r="J1082" s="114">
        <f>ROUND(I1082*H1082,2)</f>
        <v>450000</v>
      </c>
      <c r="K1082" s="115"/>
      <c r="L1082" s="116"/>
      <c r="M1082" s="117" t="s">
        <v>1</v>
      </c>
      <c r="N1082" s="118" t="s">
        <v>35</v>
      </c>
      <c r="O1082" s="102">
        <v>0</v>
      </c>
      <c r="P1082" s="102">
        <f>O1082*H1082</f>
        <v>0</v>
      </c>
      <c r="Q1082" s="102">
        <v>0</v>
      </c>
      <c r="R1082" s="102">
        <f>Q1082*H1082</f>
        <v>0</v>
      </c>
      <c r="S1082" s="102">
        <v>0</v>
      </c>
      <c r="T1082" s="103">
        <f>S1082*H1082</f>
        <v>0</v>
      </c>
      <c r="AR1082" s="104" t="s">
        <v>116</v>
      </c>
      <c r="AT1082" s="104" t="s">
        <v>112</v>
      </c>
      <c r="AU1082" s="104" t="s">
        <v>80</v>
      </c>
      <c r="AY1082" s="10" t="s">
        <v>100</v>
      </c>
      <c r="BE1082" s="105">
        <f>IF(N1082="základní",J1082,0)</f>
        <v>450000</v>
      </c>
      <c r="BF1082" s="105">
        <f>IF(N1082="snížená",J1082,0)</f>
        <v>0</v>
      </c>
      <c r="BG1082" s="105">
        <f>IF(N1082="zákl. přenesená",J1082,0)</f>
        <v>0</v>
      </c>
      <c r="BH1082" s="105">
        <f>IF(N1082="sníž. přenesená",J1082,0)</f>
        <v>0</v>
      </c>
      <c r="BI1082" s="105">
        <f>IF(N1082="nulová",J1082,0)</f>
        <v>0</v>
      </c>
      <c r="BJ1082" s="10" t="s">
        <v>78</v>
      </c>
      <c r="BK1082" s="105">
        <f>ROUND(I1082*H1082,2)</f>
        <v>450000</v>
      </c>
      <c r="BL1082" s="10" t="s">
        <v>107</v>
      </c>
      <c r="BM1082" s="104" t="s">
        <v>2479</v>
      </c>
    </row>
    <row r="1083" spans="2:65" s="1" customFormat="1" ht="19.5">
      <c r="B1083" s="21"/>
      <c r="D1083" s="106" t="s">
        <v>109</v>
      </c>
      <c r="F1083" s="107" t="s">
        <v>2478</v>
      </c>
      <c r="L1083" s="21"/>
      <c r="M1083" s="108"/>
      <c r="T1083" s="42"/>
      <c r="AT1083" s="10" t="s">
        <v>109</v>
      </c>
      <c r="AU1083" s="10" t="s">
        <v>80</v>
      </c>
    </row>
    <row r="1084" spans="2:65" s="8" customFormat="1" ht="22.9" customHeight="1">
      <c r="B1084" s="82"/>
      <c r="D1084" s="83" t="s">
        <v>69</v>
      </c>
      <c r="E1084" s="91" t="s">
        <v>2480</v>
      </c>
      <c r="F1084" s="91" t="s">
        <v>2481</v>
      </c>
      <c r="J1084" s="92">
        <f>BK1084</f>
        <v>8859413.1999999993</v>
      </c>
      <c r="L1084" s="82"/>
      <c r="M1084" s="86"/>
      <c r="P1084" s="87">
        <f>SUM(P1085:P1322)</f>
        <v>0</v>
      </c>
      <c r="R1084" s="87">
        <f>SUM(R1085:R1322)</f>
        <v>0</v>
      </c>
      <c r="T1084" s="88">
        <f>SUM(T1085:T1322)</f>
        <v>0</v>
      </c>
      <c r="AR1084" s="83" t="s">
        <v>78</v>
      </c>
      <c r="AT1084" s="89" t="s">
        <v>69</v>
      </c>
      <c r="AU1084" s="89" t="s">
        <v>78</v>
      </c>
      <c r="AY1084" s="83" t="s">
        <v>100</v>
      </c>
      <c r="BK1084" s="90">
        <f>SUM(BK1085:BK1322)</f>
        <v>8859413.1999999993</v>
      </c>
    </row>
    <row r="1085" spans="2:65" s="1" customFormat="1" ht="33" customHeight="1">
      <c r="B1085" s="21"/>
      <c r="C1085" s="93" t="s">
        <v>2482</v>
      </c>
      <c r="D1085" s="93" t="s">
        <v>103</v>
      </c>
      <c r="E1085" s="94" t="s">
        <v>2483</v>
      </c>
      <c r="F1085" s="95" t="s">
        <v>2484</v>
      </c>
      <c r="G1085" s="96" t="s">
        <v>269</v>
      </c>
      <c r="H1085" s="97">
        <v>200</v>
      </c>
      <c r="I1085" s="98">
        <v>1500</v>
      </c>
      <c r="J1085" s="98">
        <f>ROUND(I1085*H1085,2)</f>
        <v>300000</v>
      </c>
      <c r="K1085" s="99"/>
      <c r="L1085" s="21"/>
      <c r="M1085" s="100" t="s">
        <v>1</v>
      </c>
      <c r="N1085" s="101" t="s">
        <v>35</v>
      </c>
      <c r="O1085" s="102">
        <v>0</v>
      </c>
      <c r="P1085" s="102">
        <f>O1085*H1085</f>
        <v>0</v>
      </c>
      <c r="Q1085" s="102">
        <v>0</v>
      </c>
      <c r="R1085" s="102">
        <f>Q1085*H1085</f>
        <v>0</v>
      </c>
      <c r="S1085" s="102">
        <v>0</v>
      </c>
      <c r="T1085" s="103">
        <f>S1085*H1085</f>
        <v>0</v>
      </c>
      <c r="AR1085" s="104" t="s">
        <v>107</v>
      </c>
      <c r="AT1085" s="104" t="s">
        <v>103</v>
      </c>
      <c r="AU1085" s="104" t="s">
        <v>80</v>
      </c>
      <c r="AY1085" s="10" t="s">
        <v>100</v>
      </c>
      <c r="BE1085" s="105">
        <f>IF(N1085="základní",J1085,0)</f>
        <v>300000</v>
      </c>
      <c r="BF1085" s="105">
        <f>IF(N1085="snížená",J1085,0)</f>
        <v>0</v>
      </c>
      <c r="BG1085" s="105">
        <f>IF(N1085="zákl. přenesená",J1085,0)</f>
        <v>0</v>
      </c>
      <c r="BH1085" s="105">
        <f>IF(N1085="sníž. přenesená",J1085,0)</f>
        <v>0</v>
      </c>
      <c r="BI1085" s="105">
        <f>IF(N1085="nulová",J1085,0)</f>
        <v>0</v>
      </c>
      <c r="BJ1085" s="10" t="s">
        <v>78</v>
      </c>
      <c r="BK1085" s="105">
        <f>ROUND(I1085*H1085,2)</f>
        <v>300000</v>
      </c>
      <c r="BL1085" s="10" t="s">
        <v>107</v>
      </c>
      <c r="BM1085" s="104" t="s">
        <v>2485</v>
      </c>
    </row>
    <row r="1086" spans="2:65" s="1" customFormat="1" ht="39">
      <c r="B1086" s="21"/>
      <c r="D1086" s="106" t="s">
        <v>109</v>
      </c>
      <c r="F1086" s="107" t="s">
        <v>2486</v>
      </c>
      <c r="L1086" s="21"/>
      <c r="M1086" s="108"/>
      <c r="T1086" s="42"/>
      <c r="AT1086" s="10" t="s">
        <v>109</v>
      </c>
      <c r="AU1086" s="10" t="s">
        <v>80</v>
      </c>
    </row>
    <row r="1087" spans="2:65" s="1" customFormat="1" ht="16.5" customHeight="1">
      <c r="B1087" s="21"/>
      <c r="C1087" s="93" t="s">
        <v>2487</v>
      </c>
      <c r="D1087" s="93" t="s">
        <v>103</v>
      </c>
      <c r="E1087" s="94" t="s">
        <v>2488</v>
      </c>
      <c r="F1087" s="95" t="s">
        <v>2489</v>
      </c>
      <c r="G1087" s="96" t="s">
        <v>269</v>
      </c>
      <c r="H1087" s="97">
        <v>1925</v>
      </c>
      <c r="I1087" s="98">
        <v>116</v>
      </c>
      <c r="J1087" s="98">
        <f>ROUND(I1087*H1087,2)</f>
        <v>223300</v>
      </c>
      <c r="K1087" s="99"/>
      <c r="L1087" s="21"/>
      <c r="M1087" s="100" t="s">
        <v>1</v>
      </c>
      <c r="N1087" s="101" t="s">
        <v>35</v>
      </c>
      <c r="O1087" s="102">
        <v>0</v>
      </c>
      <c r="P1087" s="102">
        <f>O1087*H1087</f>
        <v>0</v>
      </c>
      <c r="Q1087" s="102">
        <v>0</v>
      </c>
      <c r="R1087" s="102">
        <f>Q1087*H1087</f>
        <v>0</v>
      </c>
      <c r="S1087" s="102">
        <v>0</v>
      </c>
      <c r="T1087" s="103">
        <f>S1087*H1087</f>
        <v>0</v>
      </c>
      <c r="AR1087" s="104" t="s">
        <v>107</v>
      </c>
      <c r="AT1087" s="104" t="s">
        <v>103</v>
      </c>
      <c r="AU1087" s="104" t="s">
        <v>80</v>
      </c>
      <c r="AY1087" s="10" t="s">
        <v>100</v>
      </c>
      <c r="BE1087" s="105">
        <f>IF(N1087="základní",J1087,0)</f>
        <v>223300</v>
      </c>
      <c r="BF1087" s="105">
        <f>IF(N1087="snížená",J1087,0)</f>
        <v>0</v>
      </c>
      <c r="BG1087" s="105">
        <f>IF(N1087="zákl. přenesená",J1087,0)</f>
        <v>0</v>
      </c>
      <c r="BH1087" s="105">
        <f>IF(N1087="sníž. přenesená",J1087,0)</f>
        <v>0</v>
      </c>
      <c r="BI1087" s="105">
        <f>IF(N1087="nulová",J1087,0)</f>
        <v>0</v>
      </c>
      <c r="BJ1087" s="10" t="s">
        <v>78</v>
      </c>
      <c r="BK1087" s="105">
        <f>ROUND(I1087*H1087,2)</f>
        <v>223300</v>
      </c>
      <c r="BL1087" s="10" t="s">
        <v>107</v>
      </c>
      <c r="BM1087" s="104" t="s">
        <v>2490</v>
      </c>
    </row>
    <row r="1088" spans="2:65" s="1" customFormat="1" ht="19.5">
      <c r="B1088" s="21"/>
      <c r="D1088" s="106" t="s">
        <v>109</v>
      </c>
      <c r="F1088" s="107" t="s">
        <v>2491</v>
      </c>
      <c r="L1088" s="21"/>
      <c r="M1088" s="108"/>
      <c r="T1088" s="42"/>
      <c r="AT1088" s="10" t="s">
        <v>109</v>
      </c>
      <c r="AU1088" s="10" t="s">
        <v>80</v>
      </c>
    </row>
    <row r="1089" spans="2:65" s="1" customFormat="1" ht="24.2" customHeight="1">
      <c r="B1089" s="21"/>
      <c r="C1089" s="93" t="s">
        <v>2492</v>
      </c>
      <c r="D1089" s="93" t="s">
        <v>103</v>
      </c>
      <c r="E1089" s="94" t="s">
        <v>2493</v>
      </c>
      <c r="F1089" s="95" t="s">
        <v>2494</v>
      </c>
      <c r="G1089" s="96" t="s">
        <v>269</v>
      </c>
      <c r="H1089" s="97">
        <v>200</v>
      </c>
      <c r="I1089" s="98">
        <v>191</v>
      </c>
      <c r="J1089" s="98">
        <f>ROUND(I1089*H1089,2)</f>
        <v>38200</v>
      </c>
      <c r="K1089" s="99"/>
      <c r="L1089" s="21"/>
      <c r="M1089" s="100" t="s">
        <v>1</v>
      </c>
      <c r="N1089" s="101" t="s">
        <v>35</v>
      </c>
      <c r="O1089" s="102">
        <v>0</v>
      </c>
      <c r="P1089" s="102">
        <f>O1089*H1089</f>
        <v>0</v>
      </c>
      <c r="Q1089" s="102">
        <v>0</v>
      </c>
      <c r="R1089" s="102">
        <f>Q1089*H1089</f>
        <v>0</v>
      </c>
      <c r="S1089" s="102">
        <v>0</v>
      </c>
      <c r="T1089" s="103">
        <f>S1089*H1089</f>
        <v>0</v>
      </c>
      <c r="AR1089" s="104" t="s">
        <v>107</v>
      </c>
      <c r="AT1089" s="104" t="s">
        <v>103</v>
      </c>
      <c r="AU1089" s="104" t="s">
        <v>80</v>
      </c>
      <c r="AY1089" s="10" t="s">
        <v>100</v>
      </c>
      <c r="BE1089" s="105">
        <f>IF(N1089="základní",J1089,0)</f>
        <v>38200</v>
      </c>
      <c r="BF1089" s="105">
        <f>IF(N1089="snížená",J1089,0)</f>
        <v>0</v>
      </c>
      <c r="BG1089" s="105">
        <f>IF(N1089="zákl. přenesená",J1089,0)</f>
        <v>0</v>
      </c>
      <c r="BH1089" s="105">
        <f>IF(N1089="sníž. přenesená",J1089,0)</f>
        <v>0</v>
      </c>
      <c r="BI1089" s="105">
        <f>IF(N1089="nulová",J1089,0)</f>
        <v>0</v>
      </c>
      <c r="BJ1089" s="10" t="s">
        <v>78</v>
      </c>
      <c r="BK1089" s="105">
        <f>ROUND(I1089*H1089,2)</f>
        <v>38200</v>
      </c>
      <c r="BL1089" s="10" t="s">
        <v>107</v>
      </c>
      <c r="BM1089" s="104" t="s">
        <v>2495</v>
      </c>
    </row>
    <row r="1090" spans="2:65" s="1" customFormat="1" ht="39">
      <c r="B1090" s="21"/>
      <c r="D1090" s="106" t="s">
        <v>109</v>
      </c>
      <c r="F1090" s="107" t="s">
        <v>2496</v>
      </c>
      <c r="L1090" s="21"/>
      <c r="M1090" s="108"/>
      <c r="T1090" s="42"/>
      <c r="AT1090" s="10" t="s">
        <v>109</v>
      </c>
      <c r="AU1090" s="10" t="s">
        <v>80</v>
      </c>
    </row>
    <row r="1091" spans="2:65" s="1" customFormat="1" ht="16.5" customHeight="1">
      <c r="B1091" s="21"/>
      <c r="C1091" s="93" t="s">
        <v>2497</v>
      </c>
      <c r="D1091" s="93" t="s">
        <v>103</v>
      </c>
      <c r="E1091" s="94" t="s">
        <v>2498</v>
      </c>
      <c r="F1091" s="95" t="s">
        <v>2499</v>
      </c>
      <c r="G1091" s="96" t="s">
        <v>269</v>
      </c>
      <c r="H1091" s="97">
        <v>4</v>
      </c>
      <c r="I1091" s="98">
        <v>2260</v>
      </c>
      <c r="J1091" s="98">
        <f>ROUND(I1091*H1091,2)</f>
        <v>9040</v>
      </c>
      <c r="K1091" s="99"/>
      <c r="L1091" s="21"/>
      <c r="M1091" s="100" t="s">
        <v>1</v>
      </c>
      <c r="N1091" s="101" t="s">
        <v>35</v>
      </c>
      <c r="O1091" s="102">
        <v>0</v>
      </c>
      <c r="P1091" s="102">
        <f>O1091*H1091</f>
        <v>0</v>
      </c>
      <c r="Q1091" s="102">
        <v>0</v>
      </c>
      <c r="R1091" s="102">
        <f>Q1091*H1091</f>
        <v>0</v>
      </c>
      <c r="S1091" s="102">
        <v>0</v>
      </c>
      <c r="T1091" s="103">
        <f>S1091*H1091</f>
        <v>0</v>
      </c>
      <c r="AR1091" s="104" t="s">
        <v>107</v>
      </c>
      <c r="AT1091" s="104" t="s">
        <v>103</v>
      </c>
      <c r="AU1091" s="104" t="s">
        <v>80</v>
      </c>
      <c r="AY1091" s="10" t="s">
        <v>100</v>
      </c>
      <c r="BE1091" s="105">
        <f>IF(N1091="základní",J1091,0)</f>
        <v>9040</v>
      </c>
      <c r="BF1091" s="105">
        <f>IF(N1091="snížená",J1091,0)</f>
        <v>0</v>
      </c>
      <c r="BG1091" s="105">
        <f>IF(N1091="zákl. přenesená",J1091,0)</f>
        <v>0</v>
      </c>
      <c r="BH1091" s="105">
        <f>IF(N1091="sníž. přenesená",J1091,0)</f>
        <v>0</v>
      </c>
      <c r="BI1091" s="105">
        <f>IF(N1091="nulová",J1091,0)</f>
        <v>0</v>
      </c>
      <c r="BJ1091" s="10" t="s">
        <v>78</v>
      </c>
      <c r="BK1091" s="105">
        <f>ROUND(I1091*H1091,2)</f>
        <v>9040</v>
      </c>
      <c r="BL1091" s="10" t="s">
        <v>107</v>
      </c>
      <c r="BM1091" s="104" t="s">
        <v>2500</v>
      </c>
    </row>
    <row r="1092" spans="2:65" s="1" customFormat="1" ht="19.5">
      <c r="B1092" s="21"/>
      <c r="D1092" s="106" t="s">
        <v>109</v>
      </c>
      <c r="F1092" s="107" t="s">
        <v>2501</v>
      </c>
      <c r="L1092" s="21"/>
      <c r="M1092" s="108"/>
      <c r="T1092" s="42"/>
      <c r="AT1092" s="10" t="s">
        <v>109</v>
      </c>
      <c r="AU1092" s="10" t="s">
        <v>80</v>
      </c>
    </row>
    <row r="1093" spans="2:65" s="1" customFormat="1" ht="16.5" customHeight="1">
      <c r="B1093" s="21"/>
      <c r="C1093" s="93" t="s">
        <v>2502</v>
      </c>
      <c r="D1093" s="93" t="s">
        <v>103</v>
      </c>
      <c r="E1093" s="94" t="s">
        <v>2503</v>
      </c>
      <c r="F1093" s="95" t="s">
        <v>2504</v>
      </c>
      <c r="G1093" s="96" t="s">
        <v>269</v>
      </c>
      <c r="H1093" s="97">
        <v>4</v>
      </c>
      <c r="I1093" s="98">
        <v>4250</v>
      </c>
      <c r="J1093" s="98">
        <f>ROUND(I1093*H1093,2)</f>
        <v>17000</v>
      </c>
      <c r="K1093" s="99"/>
      <c r="L1093" s="21"/>
      <c r="M1093" s="100" t="s">
        <v>1</v>
      </c>
      <c r="N1093" s="101" t="s">
        <v>35</v>
      </c>
      <c r="O1093" s="102">
        <v>0</v>
      </c>
      <c r="P1093" s="102">
        <f>O1093*H1093</f>
        <v>0</v>
      </c>
      <c r="Q1093" s="102">
        <v>0</v>
      </c>
      <c r="R1093" s="102">
        <f>Q1093*H1093</f>
        <v>0</v>
      </c>
      <c r="S1093" s="102">
        <v>0</v>
      </c>
      <c r="T1093" s="103">
        <f>S1093*H1093</f>
        <v>0</v>
      </c>
      <c r="AR1093" s="104" t="s">
        <v>107</v>
      </c>
      <c r="AT1093" s="104" t="s">
        <v>103</v>
      </c>
      <c r="AU1093" s="104" t="s">
        <v>80</v>
      </c>
      <c r="AY1093" s="10" t="s">
        <v>100</v>
      </c>
      <c r="BE1093" s="105">
        <f>IF(N1093="základní",J1093,0)</f>
        <v>17000</v>
      </c>
      <c r="BF1093" s="105">
        <f>IF(N1093="snížená",J1093,0)</f>
        <v>0</v>
      </c>
      <c r="BG1093" s="105">
        <f>IF(N1093="zákl. přenesená",J1093,0)</f>
        <v>0</v>
      </c>
      <c r="BH1093" s="105">
        <f>IF(N1093="sníž. přenesená",J1093,0)</f>
        <v>0</v>
      </c>
      <c r="BI1093" s="105">
        <f>IF(N1093="nulová",J1093,0)</f>
        <v>0</v>
      </c>
      <c r="BJ1093" s="10" t="s">
        <v>78</v>
      </c>
      <c r="BK1093" s="105">
        <f>ROUND(I1093*H1093,2)</f>
        <v>17000</v>
      </c>
      <c r="BL1093" s="10" t="s">
        <v>107</v>
      </c>
      <c r="BM1093" s="104" t="s">
        <v>2505</v>
      </c>
    </row>
    <row r="1094" spans="2:65" s="1" customFormat="1">
      <c r="B1094" s="21"/>
      <c r="D1094" s="106" t="s">
        <v>109</v>
      </c>
      <c r="F1094" s="107" t="s">
        <v>2506</v>
      </c>
      <c r="L1094" s="21"/>
      <c r="M1094" s="108"/>
      <c r="T1094" s="42"/>
      <c r="AT1094" s="10" t="s">
        <v>109</v>
      </c>
      <c r="AU1094" s="10" t="s">
        <v>80</v>
      </c>
    </row>
    <row r="1095" spans="2:65" s="1" customFormat="1" ht="16.5" customHeight="1">
      <c r="B1095" s="21"/>
      <c r="C1095" s="93" t="s">
        <v>2507</v>
      </c>
      <c r="D1095" s="93" t="s">
        <v>103</v>
      </c>
      <c r="E1095" s="94" t="s">
        <v>2508</v>
      </c>
      <c r="F1095" s="95" t="s">
        <v>2509</v>
      </c>
      <c r="G1095" s="96" t="s">
        <v>269</v>
      </c>
      <c r="H1095" s="97">
        <v>4</v>
      </c>
      <c r="I1095" s="98">
        <v>962</v>
      </c>
      <c r="J1095" s="98">
        <f>ROUND(I1095*H1095,2)</f>
        <v>3848</v>
      </c>
      <c r="K1095" s="99"/>
      <c r="L1095" s="21"/>
      <c r="M1095" s="100" t="s">
        <v>1</v>
      </c>
      <c r="N1095" s="101" t="s">
        <v>35</v>
      </c>
      <c r="O1095" s="102">
        <v>0</v>
      </c>
      <c r="P1095" s="102">
        <f>O1095*H1095</f>
        <v>0</v>
      </c>
      <c r="Q1095" s="102">
        <v>0</v>
      </c>
      <c r="R1095" s="102">
        <f>Q1095*H1095</f>
        <v>0</v>
      </c>
      <c r="S1095" s="102">
        <v>0</v>
      </c>
      <c r="T1095" s="103">
        <f>S1095*H1095</f>
        <v>0</v>
      </c>
      <c r="AR1095" s="104" t="s">
        <v>107</v>
      </c>
      <c r="AT1095" s="104" t="s">
        <v>103</v>
      </c>
      <c r="AU1095" s="104" t="s">
        <v>80</v>
      </c>
      <c r="AY1095" s="10" t="s">
        <v>100</v>
      </c>
      <c r="BE1095" s="105">
        <f>IF(N1095="základní",J1095,0)</f>
        <v>3848</v>
      </c>
      <c r="BF1095" s="105">
        <f>IF(N1095="snížená",J1095,0)</f>
        <v>0</v>
      </c>
      <c r="BG1095" s="105">
        <f>IF(N1095="zákl. přenesená",J1095,0)</f>
        <v>0</v>
      </c>
      <c r="BH1095" s="105">
        <f>IF(N1095="sníž. přenesená",J1095,0)</f>
        <v>0</v>
      </c>
      <c r="BI1095" s="105">
        <f>IF(N1095="nulová",J1095,0)</f>
        <v>0</v>
      </c>
      <c r="BJ1095" s="10" t="s">
        <v>78</v>
      </c>
      <c r="BK1095" s="105">
        <f>ROUND(I1095*H1095,2)</f>
        <v>3848</v>
      </c>
      <c r="BL1095" s="10" t="s">
        <v>107</v>
      </c>
      <c r="BM1095" s="104" t="s">
        <v>2510</v>
      </c>
    </row>
    <row r="1096" spans="2:65" s="1" customFormat="1" ht="19.5">
      <c r="B1096" s="21"/>
      <c r="D1096" s="106" t="s">
        <v>109</v>
      </c>
      <c r="F1096" s="107" t="s">
        <v>2511</v>
      </c>
      <c r="L1096" s="21"/>
      <c r="M1096" s="108"/>
      <c r="T1096" s="42"/>
      <c r="AT1096" s="10" t="s">
        <v>109</v>
      </c>
      <c r="AU1096" s="10" t="s">
        <v>80</v>
      </c>
    </row>
    <row r="1097" spans="2:65" s="1" customFormat="1" ht="16.5" customHeight="1">
      <c r="B1097" s="21"/>
      <c r="C1097" s="93" t="s">
        <v>2512</v>
      </c>
      <c r="D1097" s="93" t="s">
        <v>103</v>
      </c>
      <c r="E1097" s="94" t="s">
        <v>2513</v>
      </c>
      <c r="F1097" s="95" t="s">
        <v>2514</v>
      </c>
      <c r="G1097" s="96" t="s">
        <v>269</v>
      </c>
      <c r="H1097" s="97">
        <v>4</v>
      </c>
      <c r="I1097" s="98">
        <v>941</v>
      </c>
      <c r="J1097" s="98">
        <f>ROUND(I1097*H1097,2)</f>
        <v>3764</v>
      </c>
      <c r="K1097" s="99"/>
      <c r="L1097" s="21"/>
      <c r="M1097" s="100" t="s">
        <v>1</v>
      </c>
      <c r="N1097" s="101" t="s">
        <v>35</v>
      </c>
      <c r="O1097" s="102">
        <v>0</v>
      </c>
      <c r="P1097" s="102">
        <f>O1097*H1097</f>
        <v>0</v>
      </c>
      <c r="Q1097" s="102">
        <v>0</v>
      </c>
      <c r="R1097" s="102">
        <f>Q1097*H1097</f>
        <v>0</v>
      </c>
      <c r="S1097" s="102">
        <v>0</v>
      </c>
      <c r="T1097" s="103">
        <f>S1097*H1097</f>
        <v>0</v>
      </c>
      <c r="AR1097" s="104" t="s">
        <v>107</v>
      </c>
      <c r="AT1097" s="104" t="s">
        <v>103</v>
      </c>
      <c r="AU1097" s="104" t="s">
        <v>80</v>
      </c>
      <c r="AY1097" s="10" t="s">
        <v>100</v>
      </c>
      <c r="BE1097" s="105">
        <f>IF(N1097="základní",J1097,0)</f>
        <v>3764</v>
      </c>
      <c r="BF1097" s="105">
        <f>IF(N1097="snížená",J1097,0)</f>
        <v>0</v>
      </c>
      <c r="BG1097" s="105">
        <f>IF(N1097="zákl. přenesená",J1097,0)</f>
        <v>0</v>
      </c>
      <c r="BH1097" s="105">
        <f>IF(N1097="sníž. přenesená",J1097,0)</f>
        <v>0</v>
      </c>
      <c r="BI1097" s="105">
        <f>IF(N1097="nulová",J1097,0)</f>
        <v>0</v>
      </c>
      <c r="BJ1097" s="10" t="s">
        <v>78</v>
      </c>
      <c r="BK1097" s="105">
        <f>ROUND(I1097*H1097,2)</f>
        <v>3764</v>
      </c>
      <c r="BL1097" s="10" t="s">
        <v>107</v>
      </c>
      <c r="BM1097" s="104" t="s">
        <v>2515</v>
      </c>
    </row>
    <row r="1098" spans="2:65" s="1" customFormat="1">
      <c r="B1098" s="21"/>
      <c r="D1098" s="106" t="s">
        <v>109</v>
      </c>
      <c r="F1098" s="107" t="s">
        <v>2516</v>
      </c>
      <c r="L1098" s="21"/>
      <c r="M1098" s="108"/>
      <c r="T1098" s="42"/>
      <c r="AT1098" s="10" t="s">
        <v>109</v>
      </c>
      <c r="AU1098" s="10" t="s">
        <v>80</v>
      </c>
    </row>
    <row r="1099" spans="2:65" s="1" customFormat="1" ht="24.2" customHeight="1">
      <c r="B1099" s="21"/>
      <c r="C1099" s="93" t="s">
        <v>2517</v>
      </c>
      <c r="D1099" s="93" t="s">
        <v>103</v>
      </c>
      <c r="E1099" s="94" t="s">
        <v>2518</v>
      </c>
      <c r="F1099" s="95" t="s">
        <v>2519</v>
      </c>
      <c r="G1099" s="96" t="s">
        <v>269</v>
      </c>
      <c r="H1099" s="97">
        <v>100</v>
      </c>
      <c r="I1099" s="98">
        <v>438</v>
      </c>
      <c r="J1099" s="98">
        <f>ROUND(I1099*H1099,2)</f>
        <v>43800</v>
      </c>
      <c r="K1099" s="99"/>
      <c r="L1099" s="21"/>
      <c r="M1099" s="100" t="s">
        <v>1</v>
      </c>
      <c r="N1099" s="101" t="s">
        <v>35</v>
      </c>
      <c r="O1099" s="102">
        <v>0</v>
      </c>
      <c r="P1099" s="102">
        <f>O1099*H1099</f>
        <v>0</v>
      </c>
      <c r="Q1099" s="102">
        <v>0</v>
      </c>
      <c r="R1099" s="102">
        <f>Q1099*H1099</f>
        <v>0</v>
      </c>
      <c r="S1099" s="102">
        <v>0</v>
      </c>
      <c r="T1099" s="103">
        <f>S1099*H1099</f>
        <v>0</v>
      </c>
      <c r="AR1099" s="104" t="s">
        <v>107</v>
      </c>
      <c r="AT1099" s="104" t="s">
        <v>103</v>
      </c>
      <c r="AU1099" s="104" t="s">
        <v>80</v>
      </c>
      <c r="AY1099" s="10" t="s">
        <v>100</v>
      </c>
      <c r="BE1099" s="105">
        <f>IF(N1099="základní",J1099,0)</f>
        <v>43800</v>
      </c>
      <c r="BF1099" s="105">
        <f>IF(N1099="snížená",J1099,0)</f>
        <v>0</v>
      </c>
      <c r="BG1099" s="105">
        <f>IF(N1099="zákl. přenesená",J1099,0)</f>
        <v>0</v>
      </c>
      <c r="BH1099" s="105">
        <f>IF(N1099="sníž. přenesená",J1099,0)</f>
        <v>0</v>
      </c>
      <c r="BI1099" s="105">
        <f>IF(N1099="nulová",J1099,0)</f>
        <v>0</v>
      </c>
      <c r="BJ1099" s="10" t="s">
        <v>78</v>
      </c>
      <c r="BK1099" s="105">
        <f>ROUND(I1099*H1099,2)</f>
        <v>43800</v>
      </c>
      <c r="BL1099" s="10" t="s">
        <v>107</v>
      </c>
      <c r="BM1099" s="104" t="s">
        <v>2520</v>
      </c>
    </row>
    <row r="1100" spans="2:65" s="1" customFormat="1" ht="19.5">
      <c r="B1100" s="21"/>
      <c r="D1100" s="106" t="s">
        <v>109</v>
      </c>
      <c r="F1100" s="107" t="s">
        <v>2519</v>
      </c>
      <c r="L1100" s="21"/>
      <c r="M1100" s="108"/>
      <c r="T1100" s="42"/>
      <c r="AT1100" s="10" t="s">
        <v>109</v>
      </c>
      <c r="AU1100" s="10" t="s">
        <v>80</v>
      </c>
    </row>
    <row r="1101" spans="2:65" s="1" customFormat="1" ht="24.2" customHeight="1">
      <c r="B1101" s="21"/>
      <c r="C1101" s="93" t="s">
        <v>2521</v>
      </c>
      <c r="D1101" s="93" t="s">
        <v>103</v>
      </c>
      <c r="E1101" s="94" t="s">
        <v>2522</v>
      </c>
      <c r="F1101" s="95" t="s">
        <v>2523</v>
      </c>
      <c r="G1101" s="96" t="s">
        <v>269</v>
      </c>
      <c r="H1101" s="97">
        <v>100</v>
      </c>
      <c r="I1101" s="98">
        <v>56.2</v>
      </c>
      <c r="J1101" s="98">
        <f>ROUND(I1101*H1101,2)</f>
        <v>5620</v>
      </c>
      <c r="K1101" s="99"/>
      <c r="L1101" s="21"/>
      <c r="M1101" s="100" t="s">
        <v>1</v>
      </c>
      <c r="N1101" s="101" t="s">
        <v>35</v>
      </c>
      <c r="O1101" s="102">
        <v>0</v>
      </c>
      <c r="P1101" s="102">
        <f>O1101*H1101</f>
        <v>0</v>
      </c>
      <c r="Q1101" s="102">
        <v>0</v>
      </c>
      <c r="R1101" s="102">
        <f>Q1101*H1101</f>
        <v>0</v>
      </c>
      <c r="S1101" s="102">
        <v>0</v>
      </c>
      <c r="T1101" s="103">
        <f>S1101*H1101</f>
        <v>0</v>
      </c>
      <c r="AR1101" s="104" t="s">
        <v>107</v>
      </c>
      <c r="AT1101" s="104" t="s">
        <v>103</v>
      </c>
      <c r="AU1101" s="104" t="s">
        <v>80</v>
      </c>
      <c r="AY1101" s="10" t="s">
        <v>100</v>
      </c>
      <c r="BE1101" s="105">
        <f>IF(N1101="základní",J1101,0)</f>
        <v>5620</v>
      </c>
      <c r="BF1101" s="105">
        <f>IF(N1101="snížená",J1101,0)</f>
        <v>0</v>
      </c>
      <c r="BG1101" s="105">
        <f>IF(N1101="zákl. přenesená",J1101,0)</f>
        <v>0</v>
      </c>
      <c r="BH1101" s="105">
        <f>IF(N1101="sníž. přenesená",J1101,0)</f>
        <v>0</v>
      </c>
      <c r="BI1101" s="105">
        <f>IF(N1101="nulová",J1101,0)</f>
        <v>0</v>
      </c>
      <c r="BJ1101" s="10" t="s">
        <v>78</v>
      </c>
      <c r="BK1101" s="105">
        <f>ROUND(I1101*H1101,2)</f>
        <v>5620</v>
      </c>
      <c r="BL1101" s="10" t="s">
        <v>107</v>
      </c>
      <c r="BM1101" s="104" t="s">
        <v>2524</v>
      </c>
    </row>
    <row r="1102" spans="2:65" s="1" customFormat="1" ht="19.5">
      <c r="B1102" s="21"/>
      <c r="D1102" s="106" t="s">
        <v>109</v>
      </c>
      <c r="F1102" s="107" t="s">
        <v>2523</v>
      </c>
      <c r="L1102" s="21"/>
      <c r="M1102" s="108"/>
      <c r="T1102" s="42"/>
      <c r="AT1102" s="10" t="s">
        <v>109</v>
      </c>
      <c r="AU1102" s="10" t="s">
        <v>80</v>
      </c>
    </row>
    <row r="1103" spans="2:65" s="1" customFormat="1" ht="16.5" customHeight="1">
      <c r="B1103" s="21"/>
      <c r="C1103" s="93" t="s">
        <v>2525</v>
      </c>
      <c r="D1103" s="93" t="s">
        <v>103</v>
      </c>
      <c r="E1103" s="94" t="s">
        <v>2526</v>
      </c>
      <c r="F1103" s="95" t="s">
        <v>2527</v>
      </c>
      <c r="G1103" s="96" t="s">
        <v>269</v>
      </c>
      <c r="H1103" s="97">
        <v>4</v>
      </c>
      <c r="I1103" s="98">
        <v>1270</v>
      </c>
      <c r="J1103" s="98">
        <f>ROUND(I1103*H1103,2)</f>
        <v>5080</v>
      </c>
      <c r="K1103" s="99"/>
      <c r="L1103" s="21"/>
      <c r="M1103" s="100" t="s">
        <v>1</v>
      </c>
      <c r="N1103" s="101" t="s">
        <v>35</v>
      </c>
      <c r="O1103" s="102">
        <v>0</v>
      </c>
      <c r="P1103" s="102">
        <f>O1103*H1103</f>
        <v>0</v>
      </c>
      <c r="Q1103" s="102">
        <v>0</v>
      </c>
      <c r="R1103" s="102">
        <f>Q1103*H1103</f>
        <v>0</v>
      </c>
      <c r="S1103" s="102">
        <v>0</v>
      </c>
      <c r="T1103" s="103">
        <f>S1103*H1103</f>
        <v>0</v>
      </c>
      <c r="AR1103" s="104" t="s">
        <v>107</v>
      </c>
      <c r="AT1103" s="104" t="s">
        <v>103</v>
      </c>
      <c r="AU1103" s="104" t="s">
        <v>80</v>
      </c>
      <c r="AY1103" s="10" t="s">
        <v>100</v>
      </c>
      <c r="BE1103" s="105">
        <f>IF(N1103="základní",J1103,0)</f>
        <v>5080</v>
      </c>
      <c r="BF1103" s="105">
        <f>IF(N1103="snížená",J1103,0)</f>
        <v>0</v>
      </c>
      <c r="BG1103" s="105">
        <f>IF(N1103="zákl. přenesená",J1103,0)</f>
        <v>0</v>
      </c>
      <c r="BH1103" s="105">
        <f>IF(N1103="sníž. přenesená",J1103,0)</f>
        <v>0</v>
      </c>
      <c r="BI1103" s="105">
        <f>IF(N1103="nulová",J1103,0)</f>
        <v>0</v>
      </c>
      <c r="BJ1103" s="10" t="s">
        <v>78</v>
      </c>
      <c r="BK1103" s="105">
        <f>ROUND(I1103*H1103,2)</f>
        <v>5080</v>
      </c>
      <c r="BL1103" s="10" t="s">
        <v>107</v>
      </c>
      <c r="BM1103" s="104" t="s">
        <v>2528</v>
      </c>
    </row>
    <row r="1104" spans="2:65" s="1" customFormat="1">
      <c r="B1104" s="21"/>
      <c r="D1104" s="106" t="s">
        <v>109</v>
      </c>
      <c r="F1104" s="107" t="s">
        <v>2527</v>
      </c>
      <c r="L1104" s="21"/>
      <c r="M1104" s="108"/>
      <c r="T1104" s="42"/>
      <c r="AT1104" s="10" t="s">
        <v>109</v>
      </c>
      <c r="AU1104" s="10" t="s">
        <v>80</v>
      </c>
    </row>
    <row r="1105" spans="2:65" s="1" customFormat="1" ht="24.2" customHeight="1">
      <c r="B1105" s="21"/>
      <c r="C1105" s="109" t="s">
        <v>844</v>
      </c>
      <c r="D1105" s="109" t="s">
        <v>112</v>
      </c>
      <c r="E1105" s="110" t="s">
        <v>2529</v>
      </c>
      <c r="F1105" s="111" t="s">
        <v>2530</v>
      </c>
      <c r="G1105" s="112" t="s">
        <v>269</v>
      </c>
      <c r="H1105" s="113">
        <v>4</v>
      </c>
      <c r="I1105" s="114">
        <v>226</v>
      </c>
      <c r="J1105" s="114">
        <f>ROUND(I1105*H1105,2)</f>
        <v>904</v>
      </c>
      <c r="K1105" s="115"/>
      <c r="L1105" s="116"/>
      <c r="M1105" s="117" t="s">
        <v>1</v>
      </c>
      <c r="N1105" s="118" t="s">
        <v>35</v>
      </c>
      <c r="O1105" s="102">
        <v>0</v>
      </c>
      <c r="P1105" s="102">
        <f>O1105*H1105</f>
        <v>0</v>
      </c>
      <c r="Q1105" s="102">
        <v>0</v>
      </c>
      <c r="R1105" s="102">
        <f>Q1105*H1105</f>
        <v>0</v>
      </c>
      <c r="S1105" s="102">
        <v>0</v>
      </c>
      <c r="T1105" s="103">
        <f>S1105*H1105</f>
        <v>0</v>
      </c>
      <c r="AR1105" s="104" t="s">
        <v>116</v>
      </c>
      <c r="AT1105" s="104" t="s">
        <v>112</v>
      </c>
      <c r="AU1105" s="104" t="s">
        <v>80</v>
      </c>
      <c r="AY1105" s="10" t="s">
        <v>100</v>
      </c>
      <c r="BE1105" s="105">
        <f>IF(N1105="základní",J1105,0)</f>
        <v>904</v>
      </c>
      <c r="BF1105" s="105">
        <f>IF(N1105="snížená",J1105,0)</f>
        <v>0</v>
      </c>
      <c r="BG1105" s="105">
        <f>IF(N1105="zákl. přenesená",J1105,0)</f>
        <v>0</v>
      </c>
      <c r="BH1105" s="105">
        <f>IF(N1105="sníž. přenesená",J1105,0)</f>
        <v>0</v>
      </c>
      <c r="BI1105" s="105">
        <f>IF(N1105="nulová",J1105,0)</f>
        <v>0</v>
      </c>
      <c r="BJ1105" s="10" t="s">
        <v>78</v>
      </c>
      <c r="BK1105" s="105">
        <f>ROUND(I1105*H1105,2)</f>
        <v>904</v>
      </c>
      <c r="BL1105" s="10" t="s">
        <v>107</v>
      </c>
      <c r="BM1105" s="104" t="s">
        <v>2531</v>
      </c>
    </row>
    <row r="1106" spans="2:65" s="1" customFormat="1" ht="19.5">
      <c r="B1106" s="21"/>
      <c r="D1106" s="106" t="s">
        <v>109</v>
      </c>
      <c r="F1106" s="107" t="s">
        <v>2530</v>
      </c>
      <c r="L1106" s="21"/>
      <c r="M1106" s="108"/>
      <c r="T1106" s="42"/>
      <c r="AT1106" s="10" t="s">
        <v>109</v>
      </c>
      <c r="AU1106" s="10" t="s">
        <v>80</v>
      </c>
    </row>
    <row r="1107" spans="2:65" s="1" customFormat="1" ht="33" customHeight="1">
      <c r="B1107" s="21"/>
      <c r="C1107" s="109" t="s">
        <v>2532</v>
      </c>
      <c r="D1107" s="109" t="s">
        <v>112</v>
      </c>
      <c r="E1107" s="110" t="s">
        <v>2533</v>
      </c>
      <c r="F1107" s="111" t="s">
        <v>2534</v>
      </c>
      <c r="G1107" s="112" t="s">
        <v>269</v>
      </c>
      <c r="H1107" s="113">
        <v>4</v>
      </c>
      <c r="I1107" s="114">
        <v>230</v>
      </c>
      <c r="J1107" s="114">
        <f>ROUND(I1107*H1107,2)</f>
        <v>920</v>
      </c>
      <c r="K1107" s="115"/>
      <c r="L1107" s="116"/>
      <c r="M1107" s="117" t="s">
        <v>1</v>
      </c>
      <c r="N1107" s="118" t="s">
        <v>35</v>
      </c>
      <c r="O1107" s="102">
        <v>0</v>
      </c>
      <c r="P1107" s="102">
        <f>O1107*H1107</f>
        <v>0</v>
      </c>
      <c r="Q1107" s="102">
        <v>0</v>
      </c>
      <c r="R1107" s="102">
        <f>Q1107*H1107</f>
        <v>0</v>
      </c>
      <c r="S1107" s="102">
        <v>0</v>
      </c>
      <c r="T1107" s="103">
        <f>S1107*H1107</f>
        <v>0</v>
      </c>
      <c r="AR1107" s="104" t="s">
        <v>116</v>
      </c>
      <c r="AT1107" s="104" t="s">
        <v>112</v>
      </c>
      <c r="AU1107" s="104" t="s">
        <v>80</v>
      </c>
      <c r="AY1107" s="10" t="s">
        <v>100</v>
      </c>
      <c r="BE1107" s="105">
        <f>IF(N1107="základní",J1107,0)</f>
        <v>920</v>
      </c>
      <c r="BF1107" s="105">
        <f>IF(N1107="snížená",J1107,0)</f>
        <v>0</v>
      </c>
      <c r="BG1107" s="105">
        <f>IF(N1107="zákl. přenesená",J1107,0)</f>
        <v>0</v>
      </c>
      <c r="BH1107" s="105">
        <f>IF(N1107="sníž. přenesená",J1107,0)</f>
        <v>0</v>
      </c>
      <c r="BI1107" s="105">
        <f>IF(N1107="nulová",J1107,0)</f>
        <v>0</v>
      </c>
      <c r="BJ1107" s="10" t="s">
        <v>78</v>
      </c>
      <c r="BK1107" s="105">
        <f>ROUND(I1107*H1107,2)</f>
        <v>920</v>
      </c>
      <c r="BL1107" s="10" t="s">
        <v>107</v>
      </c>
      <c r="BM1107" s="104" t="s">
        <v>2535</v>
      </c>
    </row>
    <row r="1108" spans="2:65" s="1" customFormat="1" ht="19.5">
      <c r="B1108" s="21"/>
      <c r="D1108" s="106" t="s">
        <v>109</v>
      </c>
      <c r="F1108" s="107" t="s">
        <v>2534</v>
      </c>
      <c r="L1108" s="21"/>
      <c r="M1108" s="108"/>
      <c r="T1108" s="42"/>
      <c r="AT1108" s="10" t="s">
        <v>109</v>
      </c>
      <c r="AU1108" s="10" t="s">
        <v>80</v>
      </c>
    </row>
    <row r="1109" spans="2:65" s="1" customFormat="1" ht="33" customHeight="1">
      <c r="B1109" s="21"/>
      <c r="C1109" s="109" t="s">
        <v>2536</v>
      </c>
      <c r="D1109" s="109" t="s">
        <v>112</v>
      </c>
      <c r="E1109" s="110" t="s">
        <v>2537</v>
      </c>
      <c r="F1109" s="111" t="s">
        <v>2538</v>
      </c>
      <c r="G1109" s="112" t="s">
        <v>269</v>
      </c>
      <c r="H1109" s="113">
        <v>4</v>
      </c>
      <c r="I1109" s="114">
        <v>280</v>
      </c>
      <c r="J1109" s="114">
        <f>ROUND(I1109*H1109,2)</f>
        <v>1120</v>
      </c>
      <c r="K1109" s="115"/>
      <c r="L1109" s="116"/>
      <c r="M1109" s="117" t="s">
        <v>1</v>
      </c>
      <c r="N1109" s="118" t="s">
        <v>35</v>
      </c>
      <c r="O1109" s="102">
        <v>0</v>
      </c>
      <c r="P1109" s="102">
        <f>O1109*H1109</f>
        <v>0</v>
      </c>
      <c r="Q1109" s="102">
        <v>0</v>
      </c>
      <c r="R1109" s="102">
        <f>Q1109*H1109</f>
        <v>0</v>
      </c>
      <c r="S1109" s="102">
        <v>0</v>
      </c>
      <c r="T1109" s="103">
        <f>S1109*H1109</f>
        <v>0</v>
      </c>
      <c r="AR1109" s="104" t="s">
        <v>116</v>
      </c>
      <c r="AT1109" s="104" t="s">
        <v>112</v>
      </c>
      <c r="AU1109" s="104" t="s">
        <v>80</v>
      </c>
      <c r="AY1109" s="10" t="s">
        <v>100</v>
      </c>
      <c r="BE1109" s="105">
        <f>IF(N1109="základní",J1109,0)</f>
        <v>1120</v>
      </c>
      <c r="BF1109" s="105">
        <f>IF(N1109="snížená",J1109,0)</f>
        <v>0</v>
      </c>
      <c r="BG1109" s="105">
        <f>IF(N1109="zákl. přenesená",J1109,0)</f>
        <v>0</v>
      </c>
      <c r="BH1109" s="105">
        <f>IF(N1109="sníž. přenesená",J1109,0)</f>
        <v>0</v>
      </c>
      <c r="BI1109" s="105">
        <f>IF(N1109="nulová",J1109,0)</f>
        <v>0</v>
      </c>
      <c r="BJ1109" s="10" t="s">
        <v>78</v>
      </c>
      <c r="BK1109" s="105">
        <f>ROUND(I1109*H1109,2)</f>
        <v>1120</v>
      </c>
      <c r="BL1109" s="10" t="s">
        <v>107</v>
      </c>
      <c r="BM1109" s="104" t="s">
        <v>2539</v>
      </c>
    </row>
    <row r="1110" spans="2:65" s="1" customFormat="1" ht="19.5">
      <c r="B1110" s="21"/>
      <c r="D1110" s="106" t="s">
        <v>109</v>
      </c>
      <c r="F1110" s="107" t="s">
        <v>2538</v>
      </c>
      <c r="L1110" s="21"/>
      <c r="M1110" s="108"/>
      <c r="T1110" s="42"/>
      <c r="AT1110" s="10" t="s">
        <v>109</v>
      </c>
      <c r="AU1110" s="10" t="s">
        <v>80</v>
      </c>
    </row>
    <row r="1111" spans="2:65" s="1" customFormat="1" ht="37.9" customHeight="1">
      <c r="B1111" s="21"/>
      <c r="C1111" s="109" t="s">
        <v>2540</v>
      </c>
      <c r="D1111" s="109" t="s">
        <v>112</v>
      </c>
      <c r="E1111" s="110" t="s">
        <v>2541</v>
      </c>
      <c r="F1111" s="111" t="s">
        <v>2542</v>
      </c>
      <c r="G1111" s="112" t="s">
        <v>269</v>
      </c>
      <c r="H1111" s="113">
        <v>4</v>
      </c>
      <c r="I1111" s="114">
        <v>268</v>
      </c>
      <c r="J1111" s="114">
        <f>ROUND(I1111*H1111,2)</f>
        <v>1072</v>
      </c>
      <c r="K1111" s="115"/>
      <c r="L1111" s="116"/>
      <c r="M1111" s="117" t="s">
        <v>1</v>
      </c>
      <c r="N1111" s="118" t="s">
        <v>35</v>
      </c>
      <c r="O1111" s="102">
        <v>0</v>
      </c>
      <c r="P1111" s="102">
        <f>O1111*H1111</f>
        <v>0</v>
      </c>
      <c r="Q1111" s="102">
        <v>0</v>
      </c>
      <c r="R1111" s="102">
        <f>Q1111*H1111</f>
        <v>0</v>
      </c>
      <c r="S1111" s="102">
        <v>0</v>
      </c>
      <c r="T1111" s="103">
        <f>S1111*H1111</f>
        <v>0</v>
      </c>
      <c r="AR1111" s="104" t="s">
        <v>116</v>
      </c>
      <c r="AT1111" s="104" t="s">
        <v>112</v>
      </c>
      <c r="AU1111" s="104" t="s">
        <v>80</v>
      </c>
      <c r="AY1111" s="10" t="s">
        <v>100</v>
      </c>
      <c r="BE1111" s="105">
        <f>IF(N1111="základní",J1111,0)</f>
        <v>1072</v>
      </c>
      <c r="BF1111" s="105">
        <f>IF(N1111="snížená",J1111,0)</f>
        <v>0</v>
      </c>
      <c r="BG1111" s="105">
        <f>IF(N1111="zákl. přenesená",J1111,0)</f>
        <v>0</v>
      </c>
      <c r="BH1111" s="105">
        <f>IF(N1111="sníž. přenesená",J1111,0)</f>
        <v>0</v>
      </c>
      <c r="BI1111" s="105">
        <f>IF(N1111="nulová",J1111,0)</f>
        <v>0</v>
      </c>
      <c r="BJ1111" s="10" t="s">
        <v>78</v>
      </c>
      <c r="BK1111" s="105">
        <f>ROUND(I1111*H1111,2)</f>
        <v>1072</v>
      </c>
      <c r="BL1111" s="10" t="s">
        <v>107</v>
      </c>
      <c r="BM1111" s="104" t="s">
        <v>2543</v>
      </c>
    </row>
    <row r="1112" spans="2:65" s="1" customFormat="1" ht="19.5">
      <c r="B1112" s="21"/>
      <c r="D1112" s="106" t="s">
        <v>109</v>
      </c>
      <c r="F1112" s="107" t="s">
        <v>2542</v>
      </c>
      <c r="L1112" s="21"/>
      <c r="M1112" s="108"/>
      <c r="T1112" s="42"/>
      <c r="AT1112" s="10" t="s">
        <v>109</v>
      </c>
      <c r="AU1112" s="10" t="s">
        <v>80</v>
      </c>
    </row>
    <row r="1113" spans="2:65" s="1" customFormat="1" ht="33" customHeight="1">
      <c r="B1113" s="21"/>
      <c r="C1113" s="109" t="s">
        <v>2544</v>
      </c>
      <c r="D1113" s="109" t="s">
        <v>112</v>
      </c>
      <c r="E1113" s="110" t="s">
        <v>2545</v>
      </c>
      <c r="F1113" s="111" t="s">
        <v>2546</v>
      </c>
      <c r="G1113" s="112" t="s">
        <v>269</v>
      </c>
      <c r="H1113" s="113">
        <v>4</v>
      </c>
      <c r="I1113" s="114">
        <v>264</v>
      </c>
      <c r="J1113" s="114">
        <f>ROUND(I1113*H1113,2)</f>
        <v>1056</v>
      </c>
      <c r="K1113" s="115"/>
      <c r="L1113" s="116"/>
      <c r="M1113" s="117" t="s">
        <v>1</v>
      </c>
      <c r="N1113" s="118" t="s">
        <v>35</v>
      </c>
      <c r="O1113" s="102">
        <v>0</v>
      </c>
      <c r="P1113" s="102">
        <f>O1113*H1113</f>
        <v>0</v>
      </c>
      <c r="Q1113" s="102">
        <v>0</v>
      </c>
      <c r="R1113" s="102">
        <f>Q1113*H1113</f>
        <v>0</v>
      </c>
      <c r="S1113" s="102">
        <v>0</v>
      </c>
      <c r="T1113" s="103">
        <f>S1113*H1113</f>
        <v>0</v>
      </c>
      <c r="AR1113" s="104" t="s">
        <v>116</v>
      </c>
      <c r="AT1113" s="104" t="s">
        <v>112</v>
      </c>
      <c r="AU1113" s="104" t="s">
        <v>80</v>
      </c>
      <c r="AY1113" s="10" t="s">
        <v>100</v>
      </c>
      <c r="BE1113" s="105">
        <f>IF(N1113="základní",J1113,0)</f>
        <v>1056</v>
      </c>
      <c r="BF1113" s="105">
        <f>IF(N1113="snížená",J1113,0)</f>
        <v>0</v>
      </c>
      <c r="BG1113" s="105">
        <f>IF(N1113="zákl. přenesená",J1113,0)</f>
        <v>0</v>
      </c>
      <c r="BH1113" s="105">
        <f>IF(N1113="sníž. přenesená",J1113,0)</f>
        <v>0</v>
      </c>
      <c r="BI1113" s="105">
        <f>IF(N1113="nulová",J1113,0)</f>
        <v>0</v>
      </c>
      <c r="BJ1113" s="10" t="s">
        <v>78</v>
      </c>
      <c r="BK1113" s="105">
        <f>ROUND(I1113*H1113,2)</f>
        <v>1056</v>
      </c>
      <c r="BL1113" s="10" t="s">
        <v>107</v>
      </c>
      <c r="BM1113" s="104" t="s">
        <v>2547</v>
      </c>
    </row>
    <row r="1114" spans="2:65" s="1" customFormat="1" ht="19.5">
      <c r="B1114" s="21"/>
      <c r="D1114" s="106" t="s">
        <v>109</v>
      </c>
      <c r="F1114" s="107" t="s">
        <v>2546</v>
      </c>
      <c r="L1114" s="21"/>
      <c r="M1114" s="108"/>
      <c r="T1114" s="42"/>
      <c r="AT1114" s="10" t="s">
        <v>109</v>
      </c>
      <c r="AU1114" s="10" t="s">
        <v>80</v>
      </c>
    </row>
    <row r="1115" spans="2:65" s="1" customFormat="1" ht="24.2" customHeight="1">
      <c r="B1115" s="21"/>
      <c r="C1115" s="109" t="s">
        <v>2548</v>
      </c>
      <c r="D1115" s="109" t="s">
        <v>112</v>
      </c>
      <c r="E1115" s="110" t="s">
        <v>2549</v>
      </c>
      <c r="F1115" s="111" t="s">
        <v>2550</v>
      </c>
      <c r="G1115" s="112" t="s">
        <v>269</v>
      </c>
      <c r="H1115" s="113">
        <v>4</v>
      </c>
      <c r="I1115" s="114">
        <v>2230</v>
      </c>
      <c r="J1115" s="114">
        <f>ROUND(I1115*H1115,2)</f>
        <v>8920</v>
      </c>
      <c r="K1115" s="115"/>
      <c r="L1115" s="116"/>
      <c r="M1115" s="117" t="s">
        <v>1</v>
      </c>
      <c r="N1115" s="118" t="s">
        <v>35</v>
      </c>
      <c r="O1115" s="102">
        <v>0</v>
      </c>
      <c r="P1115" s="102">
        <f>O1115*H1115</f>
        <v>0</v>
      </c>
      <c r="Q1115" s="102">
        <v>0</v>
      </c>
      <c r="R1115" s="102">
        <f>Q1115*H1115</f>
        <v>0</v>
      </c>
      <c r="S1115" s="102">
        <v>0</v>
      </c>
      <c r="T1115" s="103">
        <f>S1115*H1115</f>
        <v>0</v>
      </c>
      <c r="AR1115" s="104" t="s">
        <v>116</v>
      </c>
      <c r="AT1115" s="104" t="s">
        <v>112</v>
      </c>
      <c r="AU1115" s="104" t="s">
        <v>80</v>
      </c>
      <c r="AY1115" s="10" t="s">
        <v>100</v>
      </c>
      <c r="BE1115" s="105">
        <f>IF(N1115="základní",J1115,0)</f>
        <v>8920</v>
      </c>
      <c r="BF1115" s="105">
        <f>IF(N1115="snížená",J1115,0)</f>
        <v>0</v>
      </c>
      <c r="BG1115" s="105">
        <f>IF(N1115="zákl. přenesená",J1115,0)</f>
        <v>0</v>
      </c>
      <c r="BH1115" s="105">
        <f>IF(N1115="sníž. přenesená",J1115,0)</f>
        <v>0</v>
      </c>
      <c r="BI1115" s="105">
        <f>IF(N1115="nulová",J1115,0)</f>
        <v>0</v>
      </c>
      <c r="BJ1115" s="10" t="s">
        <v>78</v>
      </c>
      <c r="BK1115" s="105">
        <f>ROUND(I1115*H1115,2)</f>
        <v>8920</v>
      </c>
      <c r="BL1115" s="10" t="s">
        <v>107</v>
      </c>
      <c r="BM1115" s="104" t="s">
        <v>2551</v>
      </c>
    </row>
    <row r="1116" spans="2:65" s="1" customFormat="1" ht="19.5">
      <c r="B1116" s="21"/>
      <c r="D1116" s="106" t="s">
        <v>109</v>
      </c>
      <c r="F1116" s="107" t="s">
        <v>2550</v>
      </c>
      <c r="L1116" s="21"/>
      <c r="M1116" s="108"/>
      <c r="T1116" s="42"/>
      <c r="AT1116" s="10" t="s">
        <v>109</v>
      </c>
      <c r="AU1116" s="10" t="s">
        <v>80</v>
      </c>
    </row>
    <row r="1117" spans="2:65" s="1" customFormat="1" ht="24.2" customHeight="1">
      <c r="B1117" s="21"/>
      <c r="C1117" s="109" t="s">
        <v>2552</v>
      </c>
      <c r="D1117" s="109" t="s">
        <v>112</v>
      </c>
      <c r="E1117" s="110" t="s">
        <v>2553</v>
      </c>
      <c r="F1117" s="111" t="s">
        <v>2554</v>
      </c>
      <c r="G1117" s="112" t="s">
        <v>269</v>
      </c>
      <c r="H1117" s="113">
        <v>4</v>
      </c>
      <c r="I1117" s="114">
        <v>2230</v>
      </c>
      <c r="J1117" s="114">
        <f>ROUND(I1117*H1117,2)</f>
        <v>8920</v>
      </c>
      <c r="K1117" s="115"/>
      <c r="L1117" s="116"/>
      <c r="M1117" s="117" t="s">
        <v>1</v>
      </c>
      <c r="N1117" s="118" t="s">
        <v>35</v>
      </c>
      <c r="O1117" s="102">
        <v>0</v>
      </c>
      <c r="P1117" s="102">
        <f>O1117*H1117</f>
        <v>0</v>
      </c>
      <c r="Q1117" s="102">
        <v>0</v>
      </c>
      <c r="R1117" s="102">
        <f>Q1117*H1117</f>
        <v>0</v>
      </c>
      <c r="S1117" s="102">
        <v>0</v>
      </c>
      <c r="T1117" s="103">
        <f>S1117*H1117</f>
        <v>0</v>
      </c>
      <c r="AR1117" s="104" t="s">
        <v>116</v>
      </c>
      <c r="AT1117" s="104" t="s">
        <v>112</v>
      </c>
      <c r="AU1117" s="104" t="s">
        <v>80</v>
      </c>
      <c r="AY1117" s="10" t="s">
        <v>100</v>
      </c>
      <c r="BE1117" s="105">
        <f>IF(N1117="základní",J1117,0)</f>
        <v>8920</v>
      </c>
      <c r="BF1117" s="105">
        <f>IF(N1117="snížená",J1117,0)</f>
        <v>0</v>
      </c>
      <c r="BG1117" s="105">
        <f>IF(N1117="zákl. přenesená",J1117,0)</f>
        <v>0</v>
      </c>
      <c r="BH1117" s="105">
        <f>IF(N1117="sníž. přenesená",J1117,0)</f>
        <v>0</v>
      </c>
      <c r="BI1117" s="105">
        <f>IF(N1117="nulová",J1117,0)</f>
        <v>0</v>
      </c>
      <c r="BJ1117" s="10" t="s">
        <v>78</v>
      </c>
      <c r="BK1117" s="105">
        <f>ROUND(I1117*H1117,2)</f>
        <v>8920</v>
      </c>
      <c r="BL1117" s="10" t="s">
        <v>107</v>
      </c>
      <c r="BM1117" s="104" t="s">
        <v>2555</v>
      </c>
    </row>
    <row r="1118" spans="2:65" s="1" customFormat="1" ht="19.5">
      <c r="B1118" s="21"/>
      <c r="D1118" s="106" t="s">
        <v>109</v>
      </c>
      <c r="F1118" s="107" t="s">
        <v>2554</v>
      </c>
      <c r="L1118" s="21"/>
      <c r="M1118" s="108"/>
      <c r="T1118" s="42"/>
      <c r="AT1118" s="10" t="s">
        <v>109</v>
      </c>
      <c r="AU1118" s="10" t="s">
        <v>80</v>
      </c>
    </row>
    <row r="1119" spans="2:65" s="1" customFormat="1" ht="24.2" customHeight="1">
      <c r="B1119" s="21"/>
      <c r="C1119" s="109" t="s">
        <v>2556</v>
      </c>
      <c r="D1119" s="109" t="s">
        <v>112</v>
      </c>
      <c r="E1119" s="110" t="s">
        <v>2557</v>
      </c>
      <c r="F1119" s="111" t="s">
        <v>2558</v>
      </c>
      <c r="G1119" s="112" t="s">
        <v>269</v>
      </c>
      <c r="H1119" s="113">
        <v>4</v>
      </c>
      <c r="I1119" s="114">
        <v>2210</v>
      </c>
      <c r="J1119" s="114">
        <f>ROUND(I1119*H1119,2)</f>
        <v>8840</v>
      </c>
      <c r="K1119" s="115"/>
      <c r="L1119" s="116"/>
      <c r="M1119" s="117" t="s">
        <v>1</v>
      </c>
      <c r="N1119" s="118" t="s">
        <v>35</v>
      </c>
      <c r="O1119" s="102">
        <v>0</v>
      </c>
      <c r="P1119" s="102">
        <f>O1119*H1119</f>
        <v>0</v>
      </c>
      <c r="Q1119" s="102">
        <v>0</v>
      </c>
      <c r="R1119" s="102">
        <f>Q1119*H1119</f>
        <v>0</v>
      </c>
      <c r="S1119" s="102">
        <v>0</v>
      </c>
      <c r="T1119" s="103">
        <f>S1119*H1119</f>
        <v>0</v>
      </c>
      <c r="AR1119" s="104" t="s">
        <v>116</v>
      </c>
      <c r="AT1119" s="104" t="s">
        <v>112</v>
      </c>
      <c r="AU1119" s="104" t="s">
        <v>80</v>
      </c>
      <c r="AY1119" s="10" t="s">
        <v>100</v>
      </c>
      <c r="BE1119" s="105">
        <f>IF(N1119="základní",J1119,0)</f>
        <v>8840</v>
      </c>
      <c r="BF1119" s="105">
        <f>IF(N1119="snížená",J1119,0)</f>
        <v>0</v>
      </c>
      <c r="BG1119" s="105">
        <f>IF(N1119="zákl. přenesená",J1119,0)</f>
        <v>0</v>
      </c>
      <c r="BH1119" s="105">
        <f>IF(N1119="sníž. přenesená",J1119,0)</f>
        <v>0</v>
      </c>
      <c r="BI1119" s="105">
        <f>IF(N1119="nulová",J1119,0)</f>
        <v>0</v>
      </c>
      <c r="BJ1119" s="10" t="s">
        <v>78</v>
      </c>
      <c r="BK1119" s="105">
        <f>ROUND(I1119*H1119,2)</f>
        <v>8840</v>
      </c>
      <c r="BL1119" s="10" t="s">
        <v>107</v>
      </c>
      <c r="BM1119" s="104" t="s">
        <v>2559</v>
      </c>
    </row>
    <row r="1120" spans="2:65" s="1" customFormat="1" ht="19.5">
      <c r="B1120" s="21"/>
      <c r="D1120" s="106" t="s">
        <v>109</v>
      </c>
      <c r="F1120" s="107" t="s">
        <v>2558</v>
      </c>
      <c r="L1120" s="21"/>
      <c r="M1120" s="108"/>
      <c r="T1120" s="42"/>
      <c r="AT1120" s="10" t="s">
        <v>109</v>
      </c>
      <c r="AU1120" s="10" t="s">
        <v>80</v>
      </c>
    </row>
    <row r="1121" spans="2:65" s="1" customFormat="1" ht="24.2" customHeight="1">
      <c r="B1121" s="21"/>
      <c r="C1121" s="109" t="s">
        <v>2560</v>
      </c>
      <c r="D1121" s="109" t="s">
        <v>112</v>
      </c>
      <c r="E1121" s="110" t="s">
        <v>2561</v>
      </c>
      <c r="F1121" s="111" t="s">
        <v>2562</v>
      </c>
      <c r="G1121" s="112" t="s">
        <v>269</v>
      </c>
      <c r="H1121" s="113">
        <v>4</v>
      </c>
      <c r="I1121" s="114">
        <v>1400</v>
      </c>
      <c r="J1121" s="114">
        <f>ROUND(I1121*H1121,2)</f>
        <v>5600</v>
      </c>
      <c r="K1121" s="115"/>
      <c r="L1121" s="116"/>
      <c r="M1121" s="117" t="s">
        <v>1</v>
      </c>
      <c r="N1121" s="118" t="s">
        <v>35</v>
      </c>
      <c r="O1121" s="102">
        <v>0</v>
      </c>
      <c r="P1121" s="102">
        <f>O1121*H1121</f>
        <v>0</v>
      </c>
      <c r="Q1121" s="102">
        <v>0</v>
      </c>
      <c r="R1121" s="102">
        <f>Q1121*H1121</f>
        <v>0</v>
      </c>
      <c r="S1121" s="102">
        <v>0</v>
      </c>
      <c r="T1121" s="103">
        <f>S1121*H1121</f>
        <v>0</v>
      </c>
      <c r="AR1121" s="104" t="s">
        <v>116</v>
      </c>
      <c r="AT1121" s="104" t="s">
        <v>112</v>
      </c>
      <c r="AU1121" s="104" t="s">
        <v>80</v>
      </c>
      <c r="AY1121" s="10" t="s">
        <v>100</v>
      </c>
      <c r="BE1121" s="105">
        <f>IF(N1121="základní",J1121,0)</f>
        <v>5600</v>
      </c>
      <c r="BF1121" s="105">
        <f>IF(N1121="snížená",J1121,0)</f>
        <v>0</v>
      </c>
      <c r="BG1121" s="105">
        <f>IF(N1121="zákl. přenesená",J1121,0)</f>
        <v>0</v>
      </c>
      <c r="BH1121" s="105">
        <f>IF(N1121="sníž. přenesená",J1121,0)</f>
        <v>0</v>
      </c>
      <c r="BI1121" s="105">
        <f>IF(N1121="nulová",J1121,0)</f>
        <v>0</v>
      </c>
      <c r="BJ1121" s="10" t="s">
        <v>78</v>
      </c>
      <c r="BK1121" s="105">
        <f>ROUND(I1121*H1121,2)</f>
        <v>5600</v>
      </c>
      <c r="BL1121" s="10" t="s">
        <v>107</v>
      </c>
      <c r="BM1121" s="104" t="s">
        <v>2563</v>
      </c>
    </row>
    <row r="1122" spans="2:65" s="1" customFormat="1" ht="19.5">
      <c r="B1122" s="21"/>
      <c r="D1122" s="106" t="s">
        <v>109</v>
      </c>
      <c r="F1122" s="107" t="s">
        <v>2562</v>
      </c>
      <c r="L1122" s="21"/>
      <c r="M1122" s="108"/>
      <c r="T1122" s="42"/>
      <c r="AT1122" s="10" t="s">
        <v>109</v>
      </c>
      <c r="AU1122" s="10" t="s">
        <v>80</v>
      </c>
    </row>
    <row r="1123" spans="2:65" s="1" customFormat="1" ht="33" customHeight="1">
      <c r="B1123" s="21"/>
      <c r="C1123" s="109" t="s">
        <v>2564</v>
      </c>
      <c r="D1123" s="109" t="s">
        <v>112</v>
      </c>
      <c r="E1123" s="110" t="s">
        <v>2565</v>
      </c>
      <c r="F1123" s="111" t="s">
        <v>2566</v>
      </c>
      <c r="G1123" s="112" t="s">
        <v>269</v>
      </c>
      <c r="H1123" s="113">
        <v>4</v>
      </c>
      <c r="I1123" s="114">
        <v>1460</v>
      </c>
      <c r="J1123" s="114">
        <f>ROUND(I1123*H1123,2)</f>
        <v>5840</v>
      </c>
      <c r="K1123" s="115"/>
      <c r="L1123" s="116"/>
      <c r="M1123" s="117" t="s">
        <v>1</v>
      </c>
      <c r="N1123" s="118" t="s">
        <v>35</v>
      </c>
      <c r="O1123" s="102">
        <v>0</v>
      </c>
      <c r="P1123" s="102">
        <f>O1123*H1123</f>
        <v>0</v>
      </c>
      <c r="Q1123" s="102">
        <v>0</v>
      </c>
      <c r="R1123" s="102">
        <f>Q1123*H1123</f>
        <v>0</v>
      </c>
      <c r="S1123" s="102">
        <v>0</v>
      </c>
      <c r="T1123" s="103">
        <f>S1123*H1123</f>
        <v>0</v>
      </c>
      <c r="AR1123" s="104" t="s">
        <v>116</v>
      </c>
      <c r="AT1123" s="104" t="s">
        <v>112</v>
      </c>
      <c r="AU1123" s="104" t="s">
        <v>80</v>
      </c>
      <c r="AY1123" s="10" t="s">
        <v>100</v>
      </c>
      <c r="BE1123" s="105">
        <f>IF(N1123="základní",J1123,0)</f>
        <v>5840</v>
      </c>
      <c r="BF1123" s="105">
        <f>IF(N1123="snížená",J1123,0)</f>
        <v>0</v>
      </c>
      <c r="BG1123" s="105">
        <f>IF(N1123="zákl. přenesená",J1123,0)</f>
        <v>0</v>
      </c>
      <c r="BH1123" s="105">
        <f>IF(N1123="sníž. přenesená",J1123,0)</f>
        <v>0</v>
      </c>
      <c r="BI1123" s="105">
        <f>IF(N1123="nulová",J1123,0)</f>
        <v>0</v>
      </c>
      <c r="BJ1123" s="10" t="s">
        <v>78</v>
      </c>
      <c r="BK1123" s="105">
        <f>ROUND(I1123*H1123,2)</f>
        <v>5840</v>
      </c>
      <c r="BL1123" s="10" t="s">
        <v>107</v>
      </c>
      <c r="BM1123" s="104" t="s">
        <v>2567</v>
      </c>
    </row>
    <row r="1124" spans="2:65" s="1" customFormat="1" ht="19.5">
      <c r="B1124" s="21"/>
      <c r="D1124" s="106" t="s">
        <v>109</v>
      </c>
      <c r="F1124" s="107" t="s">
        <v>2566</v>
      </c>
      <c r="L1124" s="21"/>
      <c r="M1124" s="108"/>
      <c r="T1124" s="42"/>
      <c r="AT1124" s="10" t="s">
        <v>109</v>
      </c>
      <c r="AU1124" s="10" t="s">
        <v>80</v>
      </c>
    </row>
    <row r="1125" spans="2:65" s="1" customFormat="1" ht="24.2" customHeight="1">
      <c r="B1125" s="21"/>
      <c r="C1125" s="109" t="s">
        <v>2568</v>
      </c>
      <c r="D1125" s="109" t="s">
        <v>112</v>
      </c>
      <c r="E1125" s="110" t="s">
        <v>2569</v>
      </c>
      <c r="F1125" s="111" t="s">
        <v>2570</v>
      </c>
      <c r="G1125" s="112" t="s">
        <v>269</v>
      </c>
      <c r="H1125" s="113">
        <v>4</v>
      </c>
      <c r="I1125" s="114">
        <v>1750</v>
      </c>
      <c r="J1125" s="114">
        <f>ROUND(I1125*H1125,2)</f>
        <v>7000</v>
      </c>
      <c r="K1125" s="115"/>
      <c r="L1125" s="116"/>
      <c r="M1125" s="117" t="s">
        <v>1</v>
      </c>
      <c r="N1125" s="118" t="s">
        <v>35</v>
      </c>
      <c r="O1125" s="102">
        <v>0</v>
      </c>
      <c r="P1125" s="102">
        <f>O1125*H1125</f>
        <v>0</v>
      </c>
      <c r="Q1125" s="102">
        <v>0</v>
      </c>
      <c r="R1125" s="102">
        <f>Q1125*H1125</f>
        <v>0</v>
      </c>
      <c r="S1125" s="102">
        <v>0</v>
      </c>
      <c r="T1125" s="103">
        <f>S1125*H1125</f>
        <v>0</v>
      </c>
      <c r="AR1125" s="104" t="s">
        <v>116</v>
      </c>
      <c r="AT1125" s="104" t="s">
        <v>112</v>
      </c>
      <c r="AU1125" s="104" t="s">
        <v>80</v>
      </c>
      <c r="AY1125" s="10" t="s">
        <v>100</v>
      </c>
      <c r="BE1125" s="105">
        <f>IF(N1125="základní",J1125,0)</f>
        <v>7000</v>
      </c>
      <c r="BF1125" s="105">
        <f>IF(N1125="snížená",J1125,0)</f>
        <v>0</v>
      </c>
      <c r="BG1125" s="105">
        <f>IF(N1125="zákl. přenesená",J1125,0)</f>
        <v>0</v>
      </c>
      <c r="BH1125" s="105">
        <f>IF(N1125="sníž. přenesená",J1125,0)</f>
        <v>0</v>
      </c>
      <c r="BI1125" s="105">
        <f>IF(N1125="nulová",J1125,0)</f>
        <v>0</v>
      </c>
      <c r="BJ1125" s="10" t="s">
        <v>78</v>
      </c>
      <c r="BK1125" s="105">
        <f>ROUND(I1125*H1125,2)</f>
        <v>7000</v>
      </c>
      <c r="BL1125" s="10" t="s">
        <v>107</v>
      </c>
      <c r="BM1125" s="104" t="s">
        <v>2571</v>
      </c>
    </row>
    <row r="1126" spans="2:65" s="1" customFormat="1" ht="19.5">
      <c r="B1126" s="21"/>
      <c r="D1126" s="106" t="s">
        <v>109</v>
      </c>
      <c r="F1126" s="107" t="s">
        <v>2570</v>
      </c>
      <c r="L1126" s="21"/>
      <c r="M1126" s="108"/>
      <c r="T1126" s="42"/>
      <c r="AT1126" s="10" t="s">
        <v>109</v>
      </c>
      <c r="AU1126" s="10" t="s">
        <v>80</v>
      </c>
    </row>
    <row r="1127" spans="2:65" s="1" customFormat="1" ht="24.2" customHeight="1">
      <c r="B1127" s="21"/>
      <c r="C1127" s="109" t="s">
        <v>2572</v>
      </c>
      <c r="D1127" s="109" t="s">
        <v>112</v>
      </c>
      <c r="E1127" s="110" t="s">
        <v>2573</v>
      </c>
      <c r="F1127" s="111" t="s">
        <v>2574</v>
      </c>
      <c r="G1127" s="112" t="s">
        <v>269</v>
      </c>
      <c r="H1127" s="113">
        <v>4</v>
      </c>
      <c r="I1127" s="114">
        <v>1310</v>
      </c>
      <c r="J1127" s="114">
        <f>ROUND(I1127*H1127,2)</f>
        <v>5240</v>
      </c>
      <c r="K1127" s="115"/>
      <c r="L1127" s="116"/>
      <c r="M1127" s="117" t="s">
        <v>1</v>
      </c>
      <c r="N1127" s="118" t="s">
        <v>35</v>
      </c>
      <c r="O1127" s="102">
        <v>0</v>
      </c>
      <c r="P1127" s="102">
        <f>O1127*H1127</f>
        <v>0</v>
      </c>
      <c r="Q1127" s="102">
        <v>0</v>
      </c>
      <c r="R1127" s="102">
        <f>Q1127*H1127</f>
        <v>0</v>
      </c>
      <c r="S1127" s="102">
        <v>0</v>
      </c>
      <c r="T1127" s="103">
        <f>S1127*H1127</f>
        <v>0</v>
      </c>
      <c r="AR1127" s="104" t="s">
        <v>116</v>
      </c>
      <c r="AT1127" s="104" t="s">
        <v>112</v>
      </c>
      <c r="AU1127" s="104" t="s">
        <v>80</v>
      </c>
      <c r="AY1127" s="10" t="s">
        <v>100</v>
      </c>
      <c r="BE1127" s="105">
        <f>IF(N1127="základní",J1127,0)</f>
        <v>5240</v>
      </c>
      <c r="BF1127" s="105">
        <f>IF(N1127="snížená",J1127,0)</f>
        <v>0</v>
      </c>
      <c r="BG1127" s="105">
        <f>IF(N1127="zákl. přenesená",J1127,0)</f>
        <v>0</v>
      </c>
      <c r="BH1127" s="105">
        <f>IF(N1127="sníž. přenesená",J1127,0)</f>
        <v>0</v>
      </c>
      <c r="BI1127" s="105">
        <f>IF(N1127="nulová",J1127,0)</f>
        <v>0</v>
      </c>
      <c r="BJ1127" s="10" t="s">
        <v>78</v>
      </c>
      <c r="BK1127" s="105">
        <f>ROUND(I1127*H1127,2)</f>
        <v>5240</v>
      </c>
      <c r="BL1127" s="10" t="s">
        <v>107</v>
      </c>
      <c r="BM1127" s="104" t="s">
        <v>2575</v>
      </c>
    </row>
    <row r="1128" spans="2:65" s="1" customFormat="1" ht="19.5">
      <c r="B1128" s="21"/>
      <c r="D1128" s="106" t="s">
        <v>109</v>
      </c>
      <c r="F1128" s="107" t="s">
        <v>2574</v>
      </c>
      <c r="L1128" s="21"/>
      <c r="M1128" s="108"/>
      <c r="T1128" s="42"/>
      <c r="AT1128" s="10" t="s">
        <v>109</v>
      </c>
      <c r="AU1128" s="10" t="s">
        <v>80</v>
      </c>
    </row>
    <row r="1129" spans="2:65" s="1" customFormat="1" ht="24.2" customHeight="1">
      <c r="B1129" s="21"/>
      <c r="C1129" s="109" t="s">
        <v>2576</v>
      </c>
      <c r="D1129" s="109" t="s">
        <v>112</v>
      </c>
      <c r="E1129" s="110" t="s">
        <v>2577</v>
      </c>
      <c r="F1129" s="111" t="s">
        <v>2578</v>
      </c>
      <c r="G1129" s="112" t="s">
        <v>269</v>
      </c>
      <c r="H1129" s="113">
        <v>4</v>
      </c>
      <c r="I1129" s="114">
        <v>1680</v>
      </c>
      <c r="J1129" s="114">
        <f>ROUND(I1129*H1129,2)</f>
        <v>6720</v>
      </c>
      <c r="K1129" s="115"/>
      <c r="L1129" s="116"/>
      <c r="M1129" s="117" t="s">
        <v>1</v>
      </c>
      <c r="N1129" s="118" t="s">
        <v>35</v>
      </c>
      <c r="O1129" s="102">
        <v>0</v>
      </c>
      <c r="P1129" s="102">
        <f>O1129*H1129</f>
        <v>0</v>
      </c>
      <c r="Q1129" s="102">
        <v>0</v>
      </c>
      <c r="R1129" s="102">
        <f>Q1129*H1129</f>
        <v>0</v>
      </c>
      <c r="S1129" s="102">
        <v>0</v>
      </c>
      <c r="T1129" s="103">
        <f>S1129*H1129</f>
        <v>0</v>
      </c>
      <c r="AR1129" s="104" t="s">
        <v>116</v>
      </c>
      <c r="AT1129" s="104" t="s">
        <v>112</v>
      </c>
      <c r="AU1129" s="104" t="s">
        <v>80</v>
      </c>
      <c r="AY1129" s="10" t="s">
        <v>100</v>
      </c>
      <c r="BE1129" s="105">
        <f>IF(N1129="základní",J1129,0)</f>
        <v>6720</v>
      </c>
      <c r="BF1129" s="105">
        <f>IF(N1129="snížená",J1129,0)</f>
        <v>0</v>
      </c>
      <c r="BG1129" s="105">
        <f>IF(N1129="zákl. přenesená",J1129,0)</f>
        <v>0</v>
      </c>
      <c r="BH1129" s="105">
        <f>IF(N1129="sníž. přenesená",J1129,0)</f>
        <v>0</v>
      </c>
      <c r="BI1129" s="105">
        <f>IF(N1129="nulová",J1129,0)</f>
        <v>0</v>
      </c>
      <c r="BJ1129" s="10" t="s">
        <v>78</v>
      </c>
      <c r="BK1129" s="105">
        <f>ROUND(I1129*H1129,2)</f>
        <v>6720</v>
      </c>
      <c r="BL1129" s="10" t="s">
        <v>107</v>
      </c>
      <c r="BM1129" s="104" t="s">
        <v>2579</v>
      </c>
    </row>
    <row r="1130" spans="2:65" s="1" customFormat="1" ht="19.5">
      <c r="B1130" s="21"/>
      <c r="D1130" s="106" t="s">
        <v>109</v>
      </c>
      <c r="F1130" s="107" t="s">
        <v>2578</v>
      </c>
      <c r="L1130" s="21"/>
      <c r="M1130" s="108"/>
      <c r="T1130" s="42"/>
      <c r="AT1130" s="10" t="s">
        <v>109</v>
      </c>
      <c r="AU1130" s="10" t="s">
        <v>80</v>
      </c>
    </row>
    <row r="1131" spans="2:65" s="1" customFormat="1" ht="24.2" customHeight="1">
      <c r="B1131" s="21"/>
      <c r="C1131" s="109" t="s">
        <v>2580</v>
      </c>
      <c r="D1131" s="109" t="s">
        <v>112</v>
      </c>
      <c r="E1131" s="110" t="s">
        <v>2581</v>
      </c>
      <c r="F1131" s="111" t="s">
        <v>2582</v>
      </c>
      <c r="G1131" s="112" t="s">
        <v>269</v>
      </c>
      <c r="H1131" s="113">
        <v>4</v>
      </c>
      <c r="I1131" s="114">
        <v>1840</v>
      </c>
      <c r="J1131" s="114">
        <f>ROUND(I1131*H1131,2)</f>
        <v>7360</v>
      </c>
      <c r="K1131" s="115"/>
      <c r="L1131" s="116"/>
      <c r="M1131" s="117" t="s">
        <v>1</v>
      </c>
      <c r="N1131" s="118" t="s">
        <v>35</v>
      </c>
      <c r="O1131" s="102">
        <v>0</v>
      </c>
      <c r="P1131" s="102">
        <f>O1131*H1131</f>
        <v>0</v>
      </c>
      <c r="Q1131" s="102">
        <v>0</v>
      </c>
      <c r="R1131" s="102">
        <f>Q1131*H1131</f>
        <v>0</v>
      </c>
      <c r="S1131" s="102">
        <v>0</v>
      </c>
      <c r="T1131" s="103">
        <f>S1131*H1131</f>
        <v>0</v>
      </c>
      <c r="AR1131" s="104" t="s">
        <v>116</v>
      </c>
      <c r="AT1131" s="104" t="s">
        <v>112</v>
      </c>
      <c r="AU1131" s="104" t="s">
        <v>80</v>
      </c>
      <c r="AY1131" s="10" t="s">
        <v>100</v>
      </c>
      <c r="BE1131" s="105">
        <f>IF(N1131="základní",J1131,0)</f>
        <v>7360</v>
      </c>
      <c r="BF1131" s="105">
        <f>IF(N1131="snížená",J1131,0)</f>
        <v>0</v>
      </c>
      <c r="BG1131" s="105">
        <f>IF(N1131="zákl. přenesená",J1131,0)</f>
        <v>0</v>
      </c>
      <c r="BH1131" s="105">
        <f>IF(N1131="sníž. přenesená",J1131,0)</f>
        <v>0</v>
      </c>
      <c r="BI1131" s="105">
        <f>IF(N1131="nulová",J1131,0)</f>
        <v>0</v>
      </c>
      <c r="BJ1131" s="10" t="s">
        <v>78</v>
      </c>
      <c r="BK1131" s="105">
        <f>ROUND(I1131*H1131,2)</f>
        <v>7360</v>
      </c>
      <c r="BL1131" s="10" t="s">
        <v>107</v>
      </c>
      <c r="BM1131" s="104" t="s">
        <v>2583</v>
      </c>
    </row>
    <row r="1132" spans="2:65" s="1" customFormat="1" ht="19.5">
      <c r="B1132" s="21"/>
      <c r="D1132" s="106" t="s">
        <v>109</v>
      </c>
      <c r="F1132" s="107" t="s">
        <v>2582</v>
      </c>
      <c r="L1132" s="21"/>
      <c r="M1132" s="108"/>
      <c r="T1132" s="42"/>
      <c r="AT1132" s="10" t="s">
        <v>109</v>
      </c>
      <c r="AU1132" s="10" t="s">
        <v>80</v>
      </c>
    </row>
    <row r="1133" spans="2:65" s="1" customFormat="1" ht="24.2" customHeight="1">
      <c r="B1133" s="21"/>
      <c r="C1133" s="109" t="s">
        <v>2584</v>
      </c>
      <c r="D1133" s="109" t="s">
        <v>112</v>
      </c>
      <c r="E1133" s="110" t="s">
        <v>2585</v>
      </c>
      <c r="F1133" s="111" t="s">
        <v>2586</v>
      </c>
      <c r="G1133" s="112" t="s">
        <v>269</v>
      </c>
      <c r="H1133" s="113">
        <v>4</v>
      </c>
      <c r="I1133" s="114">
        <v>2120</v>
      </c>
      <c r="J1133" s="114">
        <f>ROUND(I1133*H1133,2)</f>
        <v>8480</v>
      </c>
      <c r="K1133" s="115"/>
      <c r="L1133" s="116"/>
      <c r="M1133" s="117" t="s">
        <v>1</v>
      </c>
      <c r="N1133" s="118" t="s">
        <v>35</v>
      </c>
      <c r="O1133" s="102">
        <v>0</v>
      </c>
      <c r="P1133" s="102">
        <f>O1133*H1133</f>
        <v>0</v>
      </c>
      <c r="Q1133" s="102">
        <v>0</v>
      </c>
      <c r="R1133" s="102">
        <f>Q1133*H1133</f>
        <v>0</v>
      </c>
      <c r="S1133" s="102">
        <v>0</v>
      </c>
      <c r="T1133" s="103">
        <f>S1133*H1133</f>
        <v>0</v>
      </c>
      <c r="AR1133" s="104" t="s">
        <v>116</v>
      </c>
      <c r="AT1133" s="104" t="s">
        <v>112</v>
      </c>
      <c r="AU1133" s="104" t="s">
        <v>80</v>
      </c>
      <c r="AY1133" s="10" t="s">
        <v>100</v>
      </c>
      <c r="BE1133" s="105">
        <f>IF(N1133="základní",J1133,0)</f>
        <v>8480</v>
      </c>
      <c r="BF1133" s="105">
        <f>IF(N1133="snížená",J1133,0)</f>
        <v>0</v>
      </c>
      <c r="BG1133" s="105">
        <f>IF(N1133="zákl. přenesená",J1133,0)</f>
        <v>0</v>
      </c>
      <c r="BH1133" s="105">
        <f>IF(N1133="sníž. přenesená",J1133,0)</f>
        <v>0</v>
      </c>
      <c r="BI1133" s="105">
        <f>IF(N1133="nulová",J1133,0)</f>
        <v>0</v>
      </c>
      <c r="BJ1133" s="10" t="s">
        <v>78</v>
      </c>
      <c r="BK1133" s="105">
        <f>ROUND(I1133*H1133,2)</f>
        <v>8480</v>
      </c>
      <c r="BL1133" s="10" t="s">
        <v>107</v>
      </c>
      <c r="BM1133" s="104" t="s">
        <v>2587</v>
      </c>
    </row>
    <row r="1134" spans="2:65" s="1" customFormat="1" ht="19.5">
      <c r="B1134" s="21"/>
      <c r="D1134" s="106" t="s">
        <v>109</v>
      </c>
      <c r="F1134" s="107" t="s">
        <v>2586</v>
      </c>
      <c r="L1134" s="21"/>
      <c r="M1134" s="108"/>
      <c r="T1134" s="42"/>
      <c r="AT1134" s="10" t="s">
        <v>109</v>
      </c>
      <c r="AU1134" s="10" t="s">
        <v>80</v>
      </c>
    </row>
    <row r="1135" spans="2:65" s="1" customFormat="1" ht="24.2" customHeight="1">
      <c r="B1135" s="21"/>
      <c r="C1135" s="109" t="s">
        <v>2588</v>
      </c>
      <c r="D1135" s="109" t="s">
        <v>112</v>
      </c>
      <c r="E1135" s="110" t="s">
        <v>2589</v>
      </c>
      <c r="F1135" s="111" t="s">
        <v>2590</v>
      </c>
      <c r="G1135" s="112" t="s">
        <v>269</v>
      </c>
      <c r="H1135" s="113">
        <v>4</v>
      </c>
      <c r="I1135" s="114">
        <v>92</v>
      </c>
      <c r="J1135" s="114">
        <f>ROUND(I1135*H1135,2)</f>
        <v>368</v>
      </c>
      <c r="K1135" s="115"/>
      <c r="L1135" s="116"/>
      <c r="M1135" s="117" t="s">
        <v>1</v>
      </c>
      <c r="N1135" s="118" t="s">
        <v>35</v>
      </c>
      <c r="O1135" s="102">
        <v>0</v>
      </c>
      <c r="P1135" s="102">
        <f>O1135*H1135</f>
        <v>0</v>
      </c>
      <c r="Q1135" s="102">
        <v>0</v>
      </c>
      <c r="R1135" s="102">
        <f>Q1135*H1135</f>
        <v>0</v>
      </c>
      <c r="S1135" s="102">
        <v>0</v>
      </c>
      <c r="T1135" s="103">
        <f>S1135*H1135</f>
        <v>0</v>
      </c>
      <c r="AR1135" s="104" t="s">
        <v>116</v>
      </c>
      <c r="AT1135" s="104" t="s">
        <v>112</v>
      </c>
      <c r="AU1135" s="104" t="s">
        <v>80</v>
      </c>
      <c r="AY1135" s="10" t="s">
        <v>100</v>
      </c>
      <c r="BE1135" s="105">
        <f>IF(N1135="základní",J1135,0)</f>
        <v>368</v>
      </c>
      <c r="BF1135" s="105">
        <f>IF(N1135="snížená",J1135,0)</f>
        <v>0</v>
      </c>
      <c r="BG1135" s="105">
        <f>IF(N1135="zákl. přenesená",J1135,0)</f>
        <v>0</v>
      </c>
      <c r="BH1135" s="105">
        <f>IF(N1135="sníž. přenesená",J1135,0)</f>
        <v>0</v>
      </c>
      <c r="BI1135" s="105">
        <f>IF(N1135="nulová",J1135,0)</f>
        <v>0</v>
      </c>
      <c r="BJ1135" s="10" t="s">
        <v>78</v>
      </c>
      <c r="BK1135" s="105">
        <f>ROUND(I1135*H1135,2)</f>
        <v>368</v>
      </c>
      <c r="BL1135" s="10" t="s">
        <v>107</v>
      </c>
      <c r="BM1135" s="104" t="s">
        <v>2591</v>
      </c>
    </row>
    <row r="1136" spans="2:65" s="1" customFormat="1" ht="19.5">
      <c r="B1136" s="21"/>
      <c r="D1136" s="106" t="s">
        <v>109</v>
      </c>
      <c r="F1136" s="107" t="s">
        <v>2590</v>
      </c>
      <c r="L1136" s="21"/>
      <c r="M1136" s="108"/>
      <c r="T1136" s="42"/>
      <c r="AT1136" s="10" t="s">
        <v>109</v>
      </c>
      <c r="AU1136" s="10" t="s">
        <v>80</v>
      </c>
    </row>
    <row r="1137" spans="2:65" s="1" customFormat="1" ht="33" customHeight="1">
      <c r="B1137" s="21"/>
      <c r="C1137" s="109" t="s">
        <v>2592</v>
      </c>
      <c r="D1137" s="109" t="s">
        <v>112</v>
      </c>
      <c r="E1137" s="110" t="s">
        <v>2593</v>
      </c>
      <c r="F1137" s="111" t="s">
        <v>2594</v>
      </c>
      <c r="G1137" s="112" t="s">
        <v>269</v>
      </c>
      <c r="H1137" s="113">
        <v>4</v>
      </c>
      <c r="I1137" s="114">
        <v>2000</v>
      </c>
      <c r="J1137" s="114">
        <f>ROUND(I1137*H1137,2)</f>
        <v>8000</v>
      </c>
      <c r="K1137" s="115"/>
      <c r="L1137" s="116"/>
      <c r="M1137" s="117" t="s">
        <v>1</v>
      </c>
      <c r="N1137" s="118" t="s">
        <v>35</v>
      </c>
      <c r="O1137" s="102">
        <v>0</v>
      </c>
      <c r="P1137" s="102">
        <f>O1137*H1137</f>
        <v>0</v>
      </c>
      <c r="Q1137" s="102">
        <v>0</v>
      </c>
      <c r="R1137" s="102">
        <f>Q1137*H1137</f>
        <v>0</v>
      </c>
      <c r="S1137" s="102">
        <v>0</v>
      </c>
      <c r="T1137" s="103">
        <f>S1137*H1137</f>
        <v>0</v>
      </c>
      <c r="AR1137" s="104" t="s">
        <v>116</v>
      </c>
      <c r="AT1137" s="104" t="s">
        <v>112</v>
      </c>
      <c r="AU1137" s="104" t="s">
        <v>80</v>
      </c>
      <c r="AY1137" s="10" t="s">
        <v>100</v>
      </c>
      <c r="BE1137" s="105">
        <f>IF(N1137="základní",J1137,0)</f>
        <v>8000</v>
      </c>
      <c r="BF1137" s="105">
        <f>IF(N1137="snížená",J1137,0)</f>
        <v>0</v>
      </c>
      <c r="BG1137" s="105">
        <f>IF(N1137="zákl. přenesená",J1137,0)</f>
        <v>0</v>
      </c>
      <c r="BH1137" s="105">
        <f>IF(N1137="sníž. přenesená",J1137,0)</f>
        <v>0</v>
      </c>
      <c r="BI1137" s="105">
        <f>IF(N1137="nulová",J1137,0)</f>
        <v>0</v>
      </c>
      <c r="BJ1137" s="10" t="s">
        <v>78</v>
      </c>
      <c r="BK1137" s="105">
        <f>ROUND(I1137*H1137,2)</f>
        <v>8000</v>
      </c>
      <c r="BL1137" s="10" t="s">
        <v>107</v>
      </c>
      <c r="BM1137" s="104" t="s">
        <v>2595</v>
      </c>
    </row>
    <row r="1138" spans="2:65" s="1" customFormat="1" ht="19.5">
      <c r="B1138" s="21"/>
      <c r="D1138" s="106" t="s">
        <v>109</v>
      </c>
      <c r="F1138" s="107" t="s">
        <v>2594</v>
      </c>
      <c r="L1138" s="21"/>
      <c r="M1138" s="108"/>
      <c r="T1138" s="42"/>
      <c r="AT1138" s="10" t="s">
        <v>109</v>
      </c>
      <c r="AU1138" s="10" t="s">
        <v>80</v>
      </c>
    </row>
    <row r="1139" spans="2:65" s="1" customFormat="1" ht="33" customHeight="1">
      <c r="B1139" s="21"/>
      <c r="C1139" s="109" t="s">
        <v>2596</v>
      </c>
      <c r="D1139" s="109" t="s">
        <v>112</v>
      </c>
      <c r="E1139" s="110" t="s">
        <v>2597</v>
      </c>
      <c r="F1139" s="111" t="s">
        <v>2598</v>
      </c>
      <c r="G1139" s="112" t="s">
        <v>269</v>
      </c>
      <c r="H1139" s="113">
        <v>4</v>
      </c>
      <c r="I1139" s="114">
        <v>2540</v>
      </c>
      <c r="J1139" s="114">
        <f>ROUND(I1139*H1139,2)</f>
        <v>10160</v>
      </c>
      <c r="K1139" s="115"/>
      <c r="L1139" s="116"/>
      <c r="M1139" s="117" t="s">
        <v>1</v>
      </c>
      <c r="N1139" s="118" t="s">
        <v>35</v>
      </c>
      <c r="O1139" s="102">
        <v>0</v>
      </c>
      <c r="P1139" s="102">
        <f>O1139*H1139</f>
        <v>0</v>
      </c>
      <c r="Q1139" s="102">
        <v>0</v>
      </c>
      <c r="R1139" s="102">
        <f>Q1139*H1139</f>
        <v>0</v>
      </c>
      <c r="S1139" s="102">
        <v>0</v>
      </c>
      <c r="T1139" s="103">
        <f>S1139*H1139</f>
        <v>0</v>
      </c>
      <c r="AR1139" s="104" t="s">
        <v>116</v>
      </c>
      <c r="AT1139" s="104" t="s">
        <v>112</v>
      </c>
      <c r="AU1139" s="104" t="s">
        <v>80</v>
      </c>
      <c r="AY1139" s="10" t="s">
        <v>100</v>
      </c>
      <c r="BE1139" s="105">
        <f>IF(N1139="základní",J1139,0)</f>
        <v>10160</v>
      </c>
      <c r="BF1139" s="105">
        <f>IF(N1139="snížená",J1139,0)</f>
        <v>0</v>
      </c>
      <c r="BG1139" s="105">
        <f>IF(N1139="zákl. přenesená",J1139,0)</f>
        <v>0</v>
      </c>
      <c r="BH1139" s="105">
        <f>IF(N1139="sníž. přenesená",J1139,0)</f>
        <v>0</v>
      </c>
      <c r="BI1139" s="105">
        <f>IF(N1139="nulová",J1139,0)</f>
        <v>0</v>
      </c>
      <c r="BJ1139" s="10" t="s">
        <v>78</v>
      </c>
      <c r="BK1139" s="105">
        <f>ROUND(I1139*H1139,2)</f>
        <v>10160</v>
      </c>
      <c r="BL1139" s="10" t="s">
        <v>107</v>
      </c>
      <c r="BM1139" s="104" t="s">
        <v>2599</v>
      </c>
    </row>
    <row r="1140" spans="2:65" s="1" customFormat="1" ht="19.5">
      <c r="B1140" s="21"/>
      <c r="D1140" s="106" t="s">
        <v>109</v>
      </c>
      <c r="F1140" s="107" t="s">
        <v>2598</v>
      </c>
      <c r="L1140" s="21"/>
      <c r="M1140" s="108"/>
      <c r="T1140" s="42"/>
      <c r="AT1140" s="10" t="s">
        <v>109</v>
      </c>
      <c r="AU1140" s="10" t="s">
        <v>80</v>
      </c>
    </row>
    <row r="1141" spans="2:65" s="1" customFormat="1" ht="16.5" customHeight="1">
      <c r="B1141" s="21"/>
      <c r="C1141" s="93" t="s">
        <v>2600</v>
      </c>
      <c r="D1141" s="93" t="s">
        <v>103</v>
      </c>
      <c r="E1141" s="94" t="s">
        <v>2601</v>
      </c>
      <c r="F1141" s="95" t="s">
        <v>2602</v>
      </c>
      <c r="G1141" s="96" t="s">
        <v>269</v>
      </c>
      <c r="H1141" s="97">
        <v>4</v>
      </c>
      <c r="I1141" s="98">
        <v>1850</v>
      </c>
      <c r="J1141" s="98">
        <f>ROUND(I1141*H1141,2)</f>
        <v>7400</v>
      </c>
      <c r="K1141" s="99"/>
      <c r="L1141" s="21"/>
      <c r="M1141" s="100" t="s">
        <v>1</v>
      </c>
      <c r="N1141" s="101" t="s">
        <v>35</v>
      </c>
      <c r="O1141" s="102">
        <v>0</v>
      </c>
      <c r="P1141" s="102">
        <f>O1141*H1141</f>
        <v>0</v>
      </c>
      <c r="Q1141" s="102">
        <v>0</v>
      </c>
      <c r="R1141" s="102">
        <f>Q1141*H1141</f>
        <v>0</v>
      </c>
      <c r="S1141" s="102">
        <v>0</v>
      </c>
      <c r="T1141" s="103">
        <f>S1141*H1141</f>
        <v>0</v>
      </c>
      <c r="AR1141" s="104" t="s">
        <v>107</v>
      </c>
      <c r="AT1141" s="104" t="s">
        <v>103</v>
      </c>
      <c r="AU1141" s="104" t="s">
        <v>80</v>
      </c>
      <c r="AY1141" s="10" t="s">
        <v>100</v>
      </c>
      <c r="BE1141" s="105">
        <f>IF(N1141="základní",J1141,0)</f>
        <v>7400</v>
      </c>
      <c r="BF1141" s="105">
        <f>IF(N1141="snížená",J1141,0)</f>
        <v>0</v>
      </c>
      <c r="BG1141" s="105">
        <f>IF(N1141="zákl. přenesená",J1141,0)</f>
        <v>0</v>
      </c>
      <c r="BH1141" s="105">
        <f>IF(N1141="sníž. přenesená",J1141,0)</f>
        <v>0</v>
      </c>
      <c r="BI1141" s="105">
        <f>IF(N1141="nulová",J1141,0)</f>
        <v>0</v>
      </c>
      <c r="BJ1141" s="10" t="s">
        <v>78</v>
      </c>
      <c r="BK1141" s="105">
        <f>ROUND(I1141*H1141,2)</f>
        <v>7400</v>
      </c>
      <c r="BL1141" s="10" t="s">
        <v>107</v>
      </c>
      <c r="BM1141" s="104" t="s">
        <v>2603</v>
      </c>
    </row>
    <row r="1142" spans="2:65" s="1" customFormat="1" ht="19.5">
      <c r="B1142" s="21"/>
      <c r="D1142" s="106" t="s">
        <v>109</v>
      </c>
      <c r="F1142" s="107" t="s">
        <v>2604</v>
      </c>
      <c r="L1142" s="21"/>
      <c r="M1142" s="108"/>
      <c r="T1142" s="42"/>
      <c r="AT1142" s="10" t="s">
        <v>109</v>
      </c>
      <c r="AU1142" s="10" t="s">
        <v>80</v>
      </c>
    </row>
    <row r="1143" spans="2:65" s="1" customFormat="1" ht="24.2" customHeight="1">
      <c r="B1143" s="21"/>
      <c r="C1143" s="93" t="s">
        <v>2605</v>
      </c>
      <c r="D1143" s="93" t="s">
        <v>103</v>
      </c>
      <c r="E1143" s="94" t="s">
        <v>2606</v>
      </c>
      <c r="F1143" s="95" t="s">
        <v>2607</v>
      </c>
      <c r="G1143" s="96" t="s">
        <v>269</v>
      </c>
      <c r="H1143" s="97">
        <v>4</v>
      </c>
      <c r="I1143" s="98">
        <v>3700</v>
      </c>
      <c r="J1143" s="98">
        <f>ROUND(I1143*H1143,2)</f>
        <v>14800</v>
      </c>
      <c r="K1143" s="99"/>
      <c r="L1143" s="21"/>
      <c r="M1143" s="100" t="s">
        <v>1</v>
      </c>
      <c r="N1143" s="101" t="s">
        <v>35</v>
      </c>
      <c r="O1143" s="102">
        <v>0</v>
      </c>
      <c r="P1143" s="102">
        <f>O1143*H1143</f>
        <v>0</v>
      </c>
      <c r="Q1143" s="102">
        <v>0</v>
      </c>
      <c r="R1143" s="102">
        <f>Q1143*H1143</f>
        <v>0</v>
      </c>
      <c r="S1143" s="102">
        <v>0</v>
      </c>
      <c r="T1143" s="103">
        <f>S1143*H1143</f>
        <v>0</v>
      </c>
      <c r="AR1143" s="104" t="s">
        <v>107</v>
      </c>
      <c r="AT1143" s="104" t="s">
        <v>103</v>
      </c>
      <c r="AU1143" s="104" t="s">
        <v>80</v>
      </c>
      <c r="AY1143" s="10" t="s">
        <v>100</v>
      </c>
      <c r="BE1143" s="105">
        <f>IF(N1143="základní",J1143,0)</f>
        <v>14800</v>
      </c>
      <c r="BF1143" s="105">
        <f>IF(N1143="snížená",J1143,0)</f>
        <v>0</v>
      </c>
      <c r="BG1143" s="105">
        <f>IF(N1143="zákl. přenesená",J1143,0)</f>
        <v>0</v>
      </c>
      <c r="BH1143" s="105">
        <f>IF(N1143="sníž. přenesená",J1143,0)</f>
        <v>0</v>
      </c>
      <c r="BI1143" s="105">
        <f>IF(N1143="nulová",J1143,0)</f>
        <v>0</v>
      </c>
      <c r="BJ1143" s="10" t="s">
        <v>78</v>
      </c>
      <c r="BK1143" s="105">
        <f>ROUND(I1143*H1143,2)</f>
        <v>14800</v>
      </c>
      <c r="BL1143" s="10" t="s">
        <v>107</v>
      </c>
      <c r="BM1143" s="104" t="s">
        <v>2608</v>
      </c>
    </row>
    <row r="1144" spans="2:65" s="1" customFormat="1" ht="29.25">
      <c r="B1144" s="21"/>
      <c r="D1144" s="106" t="s">
        <v>109</v>
      </c>
      <c r="F1144" s="107" t="s">
        <v>2609</v>
      </c>
      <c r="L1144" s="21"/>
      <c r="M1144" s="108"/>
      <c r="T1144" s="42"/>
      <c r="AT1144" s="10" t="s">
        <v>109</v>
      </c>
      <c r="AU1144" s="10" t="s">
        <v>80</v>
      </c>
    </row>
    <row r="1145" spans="2:65" s="1" customFormat="1" ht="21.75" customHeight="1">
      <c r="B1145" s="21"/>
      <c r="C1145" s="93" t="s">
        <v>2610</v>
      </c>
      <c r="D1145" s="93" t="s">
        <v>103</v>
      </c>
      <c r="E1145" s="94" t="s">
        <v>2611</v>
      </c>
      <c r="F1145" s="95" t="s">
        <v>2612</v>
      </c>
      <c r="G1145" s="96" t="s">
        <v>269</v>
      </c>
      <c r="H1145" s="97">
        <v>4</v>
      </c>
      <c r="I1145" s="98">
        <v>692</v>
      </c>
      <c r="J1145" s="98">
        <f>ROUND(I1145*H1145,2)</f>
        <v>2768</v>
      </c>
      <c r="K1145" s="99"/>
      <c r="L1145" s="21"/>
      <c r="M1145" s="100" t="s">
        <v>1</v>
      </c>
      <c r="N1145" s="101" t="s">
        <v>35</v>
      </c>
      <c r="O1145" s="102">
        <v>0</v>
      </c>
      <c r="P1145" s="102">
        <f>O1145*H1145</f>
        <v>0</v>
      </c>
      <c r="Q1145" s="102">
        <v>0</v>
      </c>
      <c r="R1145" s="102">
        <f>Q1145*H1145</f>
        <v>0</v>
      </c>
      <c r="S1145" s="102">
        <v>0</v>
      </c>
      <c r="T1145" s="103">
        <f>S1145*H1145</f>
        <v>0</v>
      </c>
      <c r="AR1145" s="104" t="s">
        <v>107</v>
      </c>
      <c r="AT1145" s="104" t="s">
        <v>103</v>
      </c>
      <c r="AU1145" s="104" t="s">
        <v>80</v>
      </c>
      <c r="AY1145" s="10" t="s">
        <v>100</v>
      </c>
      <c r="BE1145" s="105">
        <f>IF(N1145="základní",J1145,0)</f>
        <v>2768</v>
      </c>
      <c r="BF1145" s="105">
        <f>IF(N1145="snížená",J1145,0)</f>
        <v>0</v>
      </c>
      <c r="BG1145" s="105">
        <f>IF(N1145="zákl. přenesená",J1145,0)</f>
        <v>0</v>
      </c>
      <c r="BH1145" s="105">
        <f>IF(N1145="sníž. přenesená",J1145,0)</f>
        <v>0</v>
      </c>
      <c r="BI1145" s="105">
        <f>IF(N1145="nulová",J1145,0)</f>
        <v>0</v>
      </c>
      <c r="BJ1145" s="10" t="s">
        <v>78</v>
      </c>
      <c r="BK1145" s="105">
        <f>ROUND(I1145*H1145,2)</f>
        <v>2768</v>
      </c>
      <c r="BL1145" s="10" t="s">
        <v>107</v>
      </c>
      <c r="BM1145" s="104" t="s">
        <v>2613</v>
      </c>
    </row>
    <row r="1146" spans="2:65" s="1" customFormat="1" ht="29.25">
      <c r="B1146" s="21"/>
      <c r="D1146" s="106" t="s">
        <v>109</v>
      </c>
      <c r="F1146" s="107" t="s">
        <v>2614</v>
      </c>
      <c r="L1146" s="21"/>
      <c r="M1146" s="108"/>
      <c r="T1146" s="42"/>
      <c r="AT1146" s="10" t="s">
        <v>109</v>
      </c>
      <c r="AU1146" s="10" t="s">
        <v>80</v>
      </c>
    </row>
    <row r="1147" spans="2:65" s="1" customFormat="1" ht="24.2" customHeight="1">
      <c r="B1147" s="21"/>
      <c r="C1147" s="93" t="s">
        <v>2615</v>
      </c>
      <c r="D1147" s="93" t="s">
        <v>103</v>
      </c>
      <c r="E1147" s="94" t="s">
        <v>2616</v>
      </c>
      <c r="F1147" s="95" t="s">
        <v>2617</v>
      </c>
      <c r="G1147" s="96" t="s">
        <v>269</v>
      </c>
      <c r="H1147" s="97">
        <v>4</v>
      </c>
      <c r="I1147" s="98">
        <v>2340</v>
      </c>
      <c r="J1147" s="98">
        <f>ROUND(I1147*H1147,2)</f>
        <v>9360</v>
      </c>
      <c r="K1147" s="99"/>
      <c r="L1147" s="21"/>
      <c r="M1147" s="100" t="s">
        <v>1</v>
      </c>
      <c r="N1147" s="101" t="s">
        <v>35</v>
      </c>
      <c r="O1147" s="102">
        <v>0</v>
      </c>
      <c r="P1147" s="102">
        <f>O1147*H1147</f>
        <v>0</v>
      </c>
      <c r="Q1147" s="102">
        <v>0</v>
      </c>
      <c r="R1147" s="102">
        <f>Q1147*H1147</f>
        <v>0</v>
      </c>
      <c r="S1147" s="102">
        <v>0</v>
      </c>
      <c r="T1147" s="103">
        <f>S1147*H1147</f>
        <v>0</v>
      </c>
      <c r="AR1147" s="104" t="s">
        <v>107</v>
      </c>
      <c r="AT1147" s="104" t="s">
        <v>103</v>
      </c>
      <c r="AU1147" s="104" t="s">
        <v>80</v>
      </c>
      <c r="AY1147" s="10" t="s">
        <v>100</v>
      </c>
      <c r="BE1147" s="105">
        <f>IF(N1147="základní",J1147,0)</f>
        <v>9360</v>
      </c>
      <c r="BF1147" s="105">
        <f>IF(N1147="snížená",J1147,0)</f>
        <v>0</v>
      </c>
      <c r="BG1147" s="105">
        <f>IF(N1147="zákl. přenesená",J1147,0)</f>
        <v>0</v>
      </c>
      <c r="BH1147" s="105">
        <f>IF(N1147="sníž. přenesená",J1147,0)</f>
        <v>0</v>
      </c>
      <c r="BI1147" s="105">
        <f>IF(N1147="nulová",J1147,0)</f>
        <v>0</v>
      </c>
      <c r="BJ1147" s="10" t="s">
        <v>78</v>
      </c>
      <c r="BK1147" s="105">
        <f>ROUND(I1147*H1147,2)</f>
        <v>9360</v>
      </c>
      <c r="BL1147" s="10" t="s">
        <v>107</v>
      </c>
      <c r="BM1147" s="104" t="s">
        <v>2618</v>
      </c>
    </row>
    <row r="1148" spans="2:65" s="1" customFormat="1" ht="29.25">
      <c r="B1148" s="21"/>
      <c r="D1148" s="106" t="s">
        <v>109</v>
      </c>
      <c r="F1148" s="107" t="s">
        <v>2619</v>
      </c>
      <c r="L1148" s="21"/>
      <c r="M1148" s="108"/>
      <c r="T1148" s="42"/>
      <c r="AT1148" s="10" t="s">
        <v>109</v>
      </c>
      <c r="AU1148" s="10" t="s">
        <v>80</v>
      </c>
    </row>
    <row r="1149" spans="2:65" s="1" customFormat="1" ht="16.5" customHeight="1">
      <c r="B1149" s="21"/>
      <c r="C1149" s="93" t="s">
        <v>2620</v>
      </c>
      <c r="D1149" s="93" t="s">
        <v>103</v>
      </c>
      <c r="E1149" s="94" t="s">
        <v>2621</v>
      </c>
      <c r="F1149" s="95" t="s">
        <v>2622</v>
      </c>
      <c r="G1149" s="96" t="s">
        <v>269</v>
      </c>
      <c r="H1149" s="97">
        <v>4</v>
      </c>
      <c r="I1149" s="98">
        <v>554</v>
      </c>
      <c r="J1149" s="98">
        <f>ROUND(I1149*H1149,2)</f>
        <v>2216</v>
      </c>
      <c r="K1149" s="99"/>
      <c r="L1149" s="21"/>
      <c r="M1149" s="100" t="s">
        <v>1</v>
      </c>
      <c r="N1149" s="101" t="s">
        <v>35</v>
      </c>
      <c r="O1149" s="102">
        <v>0</v>
      </c>
      <c r="P1149" s="102">
        <f>O1149*H1149</f>
        <v>0</v>
      </c>
      <c r="Q1149" s="102">
        <v>0</v>
      </c>
      <c r="R1149" s="102">
        <f>Q1149*H1149</f>
        <v>0</v>
      </c>
      <c r="S1149" s="102">
        <v>0</v>
      </c>
      <c r="T1149" s="103">
        <f>S1149*H1149</f>
        <v>0</v>
      </c>
      <c r="AR1149" s="104" t="s">
        <v>107</v>
      </c>
      <c r="AT1149" s="104" t="s">
        <v>103</v>
      </c>
      <c r="AU1149" s="104" t="s">
        <v>80</v>
      </c>
      <c r="AY1149" s="10" t="s">
        <v>100</v>
      </c>
      <c r="BE1149" s="105">
        <f>IF(N1149="základní",J1149,0)</f>
        <v>2216</v>
      </c>
      <c r="BF1149" s="105">
        <f>IF(N1149="snížená",J1149,0)</f>
        <v>0</v>
      </c>
      <c r="BG1149" s="105">
        <f>IF(N1149="zákl. přenesená",J1149,0)</f>
        <v>0</v>
      </c>
      <c r="BH1149" s="105">
        <f>IF(N1149="sníž. přenesená",J1149,0)</f>
        <v>0</v>
      </c>
      <c r="BI1149" s="105">
        <f>IF(N1149="nulová",J1149,0)</f>
        <v>0</v>
      </c>
      <c r="BJ1149" s="10" t="s">
        <v>78</v>
      </c>
      <c r="BK1149" s="105">
        <f>ROUND(I1149*H1149,2)</f>
        <v>2216</v>
      </c>
      <c r="BL1149" s="10" t="s">
        <v>107</v>
      </c>
      <c r="BM1149" s="104" t="s">
        <v>2623</v>
      </c>
    </row>
    <row r="1150" spans="2:65" s="1" customFormat="1">
      <c r="B1150" s="21"/>
      <c r="D1150" s="106" t="s">
        <v>109</v>
      </c>
      <c r="F1150" s="107" t="s">
        <v>2622</v>
      </c>
      <c r="L1150" s="21"/>
      <c r="M1150" s="108"/>
      <c r="T1150" s="42"/>
      <c r="AT1150" s="10" t="s">
        <v>109</v>
      </c>
      <c r="AU1150" s="10" t="s">
        <v>80</v>
      </c>
    </row>
    <row r="1151" spans="2:65" s="1" customFormat="1" ht="24.2" customHeight="1">
      <c r="B1151" s="21"/>
      <c r="C1151" s="93" t="s">
        <v>2624</v>
      </c>
      <c r="D1151" s="93" t="s">
        <v>103</v>
      </c>
      <c r="E1151" s="94" t="s">
        <v>2625</v>
      </c>
      <c r="F1151" s="95" t="s">
        <v>2626</v>
      </c>
      <c r="G1151" s="96" t="s">
        <v>269</v>
      </c>
      <c r="H1151" s="97">
        <v>4</v>
      </c>
      <c r="I1151" s="98">
        <v>1110</v>
      </c>
      <c r="J1151" s="98">
        <f>ROUND(I1151*H1151,2)</f>
        <v>4440</v>
      </c>
      <c r="K1151" s="99"/>
      <c r="L1151" s="21"/>
      <c r="M1151" s="100" t="s">
        <v>1</v>
      </c>
      <c r="N1151" s="101" t="s">
        <v>35</v>
      </c>
      <c r="O1151" s="102">
        <v>0</v>
      </c>
      <c r="P1151" s="102">
        <f>O1151*H1151</f>
        <v>0</v>
      </c>
      <c r="Q1151" s="102">
        <v>0</v>
      </c>
      <c r="R1151" s="102">
        <f>Q1151*H1151</f>
        <v>0</v>
      </c>
      <c r="S1151" s="102">
        <v>0</v>
      </c>
      <c r="T1151" s="103">
        <f>S1151*H1151</f>
        <v>0</v>
      </c>
      <c r="AR1151" s="104" t="s">
        <v>107</v>
      </c>
      <c r="AT1151" s="104" t="s">
        <v>103</v>
      </c>
      <c r="AU1151" s="104" t="s">
        <v>80</v>
      </c>
      <c r="AY1151" s="10" t="s">
        <v>100</v>
      </c>
      <c r="BE1151" s="105">
        <f>IF(N1151="základní",J1151,0)</f>
        <v>4440</v>
      </c>
      <c r="BF1151" s="105">
        <f>IF(N1151="snížená",J1151,0)</f>
        <v>0</v>
      </c>
      <c r="BG1151" s="105">
        <f>IF(N1151="zákl. přenesená",J1151,0)</f>
        <v>0</v>
      </c>
      <c r="BH1151" s="105">
        <f>IF(N1151="sníž. přenesená",J1151,0)</f>
        <v>0</v>
      </c>
      <c r="BI1151" s="105">
        <f>IF(N1151="nulová",J1151,0)</f>
        <v>0</v>
      </c>
      <c r="BJ1151" s="10" t="s">
        <v>78</v>
      </c>
      <c r="BK1151" s="105">
        <f>ROUND(I1151*H1151,2)</f>
        <v>4440</v>
      </c>
      <c r="BL1151" s="10" t="s">
        <v>107</v>
      </c>
      <c r="BM1151" s="104" t="s">
        <v>2627</v>
      </c>
    </row>
    <row r="1152" spans="2:65" s="1" customFormat="1">
      <c r="B1152" s="21"/>
      <c r="D1152" s="106" t="s">
        <v>109</v>
      </c>
      <c r="F1152" s="107" t="s">
        <v>2626</v>
      </c>
      <c r="L1152" s="21"/>
      <c r="M1152" s="108"/>
      <c r="T1152" s="42"/>
      <c r="AT1152" s="10" t="s">
        <v>109</v>
      </c>
      <c r="AU1152" s="10" t="s">
        <v>80</v>
      </c>
    </row>
    <row r="1153" spans="2:65" s="1" customFormat="1" ht="16.5" customHeight="1">
      <c r="B1153" s="21"/>
      <c r="C1153" s="93" t="s">
        <v>2628</v>
      </c>
      <c r="D1153" s="93" t="s">
        <v>103</v>
      </c>
      <c r="E1153" s="94" t="s">
        <v>2629</v>
      </c>
      <c r="F1153" s="95" t="s">
        <v>2630</v>
      </c>
      <c r="G1153" s="96" t="s">
        <v>269</v>
      </c>
      <c r="H1153" s="97">
        <v>4</v>
      </c>
      <c r="I1153" s="98">
        <v>208</v>
      </c>
      <c r="J1153" s="98">
        <f>ROUND(I1153*H1153,2)</f>
        <v>832</v>
      </c>
      <c r="K1153" s="99"/>
      <c r="L1153" s="21"/>
      <c r="M1153" s="100" t="s">
        <v>1</v>
      </c>
      <c r="N1153" s="101" t="s">
        <v>35</v>
      </c>
      <c r="O1153" s="102">
        <v>0</v>
      </c>
      <c r="P1153" s="102">
        <f>O1153*H1153</f>
        <v>0</v>
      </c>
      <c r="Q1153" s="102">
        <v>0</v>
      </c>
      <c r="R1153" s="102">
        <f>Q1153*H1153</f>
        <v>0</v>
      </c>
      <c r="S1153" s="102">
        <v>0</v>
      </c>
      <c r="T1153" s="103">
        <f>S1153*H1153</f>
        <v>0</v>
      </c>
      <c r="AR1153" s="104" t="s">
        <v>107</v>
      </c>
      <c r="AT1153" s="104" t="s">
        <v>103</v>
      </c>
      <c r="AU1153" s="104" t="s">
        <v>80</v>
      </c>
      <c r="AY1153" s="10" t="s">
        <v>100</v>
      </c>
      <c r="BE1153" s="105">
        <f>IF(N1153="základní",J1153,0)</f>
        <v>832</v>
      </c>
      <c r="BF1153" s="105">
        <f>IF(N1153="snížená",J1153,0)</f>
        <v>0</v>
      </c>
      <c r="BG1153" s="105">
        <f>IF(N1153="zákl. přenesená",J1153,0)</f>
        <v>0</v>
      </c>
      <c r="BH1153" s="105">
        <f>IF(N1153="sníž. přenesená",J1153,0)</f>
        <v>0</v>
      </c>
      <c r="BI1153" s="105">
        <f>IF(N1153="nulová",J1153,0)</f>
        <v>0</v>
      </c>
      <c r="BJ1153" s="10" t="s">
        <v>78</v>
      </c>
      <c r="BK1153" s="105">
        <f>ROUND(I1153*H1153,2)</f>
        <v>832</v>
      </c>
      <c r="BL1153" s="10" t="s">
        <v>107</v>
      </c>
      <c r="BM1153" s="104" t="s">
        <v>2631</v>
      </c>
    </row>
    <row r="1154" spans="2:65" s="1" customFormat="1">
      <c r="B1154" s="21"/>
      <c r="D1154" s="106" t="s">
        <v>109</v>
      </c>
      <c r="F1154" s="107" t="s">
        <v>2630</v>
      </c>
      <c r="L1154" s="21"/>
      <c r="M1154" s="108"/>
      <c r="T1154" s="42"/>
      <c r="AT1154" s="10" t="s">
        <v>109</v>
      </c>
      <c r="AU1154" s="10" t="s">
        <v>80</v>
      </c>
    </row>
    <row r="1155" spans="2:65" s="1" customFormat="1" ht="21.75" customHeight="1">
      <c r="B1155" s="21"/>
      <c r="C1155" s="93" t="s">
        <v>2632</v>
      </c>
      <c r="D1155" s="93" t="s">
        <v>103</v>
      </c>
      <c r="E1155" s="94" t="s">
        <v>2633</v>
      </c>
      <c r="F1155" s="95" t="s">
        <v>2634</v>
      </c>
      <c r="G1155" s="96" t="s">
        <v>269</v>
      </c>
      <c r="H1155" s="97">
        <v>4</v>
      </c>
      <c r="I1155" s="98">
        <v>701</v>
      </c>
      <c r="J1155" s="98">
        <f>ROUND(I1155*H1155,2)</f>
        <v>2804</v>
      </c>
      <c r="K1155" s="99"/>
      <c r="L1155" s="21"/>
      <c r="M1155" s="100" t="s">
        <v>1</v>
      </c>
      <c r="N1155" s="101" t="s">
        <v>35</v>
      </c>
      <c r="O1155" s="102">
        <v>0</v>
      </c>
      <c r="P1155" s="102">
        <f>O1155*H1155</f>
        <v>0</v>
      </c>
      <c r="Q1155" s="102">
        <v>0</v>
      </c>
      <c r="R1155" s="102">
        <f>Q1155*H1155</f>
        <v>0</v>
      </c>
      <c r="S1155" s="102">
        <v>0</v>
      </c>
      <c r="T1155" s="103">
        <f>S1155*H1155</f>
        <v>0</v>
      </c>
      <c r="AR1155" s="104" t="s">
        <v>107</v>
      </c>
      <c r="AT1155" s="104" t="s">
        <v>103</v>
      </c>
      <c r="AU1155" s="104" t="s">
        <v>80</v>
      </c>
      <c r="AY1155" s="10" t="s">
        <v>100</v>
      </c>
      <c r="BE1155" s="105">
        <f>IF(N1155="základní",J1155,0)</f>
        <v>2804</v>
      </c>
      <c r="BF1155" s="105">
        <f>IF(N1155="snížená",J1155,0)</f>
        <v>0</v>
      </c>
      <c r="BG1155" s="105">
        <f>IF(N1155="zákl. přenesená",J1155,0)</f>
        <v>0</v>
      </c>
      <c r="BH1155" s="105">
        <f>IF(N1155="sníž. přenesená",J1155,0)</f>
        <v>0</v>
      </c>
      <c r="BI1155" s="105">
        <f>IF(N1155="nulová",J1155,0)</f>
        <v>0</v>
      </c>
      <c r="BJ1155" s="10" t="s">
        <v>78</v>
      </c>
      <c r="BK1155" s="105">
        <f>ROUND(I1155*H1155,2)</f>
        <v>2804</v>
      </c>
      <c r="BL1155" s="10" t="s">
        <v>107</v>
      </c>
      <c r="BM1155" s="104" t="s">
        <v>2635</v>
      </c>
    </row>
    <row r="1156" spans="2:65" s="1" customFormat="1">
      <c r="B1156" s="21"/>
      <c r="D1156" s="106" t="s">
        <v>109</v>
      </c>
      <c r="F1156" s="107" t="s">
        <v>2634</v>
      </c>
      <c r="L1156" s="21"/>
      <c r="M1156" s="108"/>
      <c r="T1156" s="42"/>
      <c r="AT1156" s="10" t="s">
        <v>109</v>
      </c>
      <c r="AU1156" s="10" t="s">
        <v>80</v>
      </c>
    </row>
    <row r="1157" spans="2:65" s="1" customFormat="1" ht="24.2" customHeight="1">
      <c r="B1157" s="21"/>
      <c r="C1157" s="93" t="s">
        <v>2636</v>
      </c>
      <c r="D1157" s="93" t="s">
        <v>103</v>
      </c>
      <c r="E1157" s="94" t="s">
        <v>2637</v>
      </c>
      <c r="F1157" s="95" t="s">
        <v>2638</v>
      </c>
      <c r="G1157" s="96" t="s">
        <v>269</v>
      </c>
      <c r="H1157" s="97">
        <v>4</v>
      </c>
      <c r="I1157" s="98">
        <v>2740</v>
      </c>
      <c r="J1157" s="98">
        <f>ROUND(I1157*H1157,2)</f>
        <v>10960</v>
      </c>
      <c r="K1157" s="99"/>
      <c r="L1157" s="21"/>
      <c r="M1157" s="100" t="s">
        <v>1</v>
      </c>
      <c r="N1157" s="101" t="s">
        <v>35</v>
      </c>
      <c r="O1157" s="102">
        <v>0</v>
      </c>
      <c r="P1157" s="102">
        <f>O1157*H1157</f>
        <v>0</v>
      </c>
      <c r="Q1157" s="102">
        <v>0</v>
      </c>
      <c r="R1157" s="102">
        <f>Q1157*H1157</f>
        <v>0</v>
      </c>
      <c r="S1157" s="102">
        <v>0</v>
      </c>
      <c r="T1157" s="103">
        <f>S1157*H1157</f>
        <v>0</v>
      </c>
      <c r="AR1157" s="104" t="s">
        <v>107</v>
      </c>
      <c r="AT1157" s="104" t="s">
        <v>103</v>
      </c>
      <c r="AU1157" s="104" t="s">
        <v>80</v>
      </c>
      <c r="AY1157" s="10" t="s">
        <v>100</v>
      </c>
      <c r="BE1157" s="105">
        <f>IF(N1157="základní",J1157,0)</f>
        <v>10960</v>
      </c>
      <c r="BF1157" s="105">
        <f>IF(N1157="snížená",J1157,0)</f>
        <v>0</v>
      </c>
      <c r="BG1157" s="105">
        <f>IF(N1157="zákl. přenesená",J1157,0)</f>
        <v>0</v>
      </c>
      <c r="BH1157" s="105">
        <f>IF(N1157="sníž. přenesená",J1157,0)</f>
        <v>0</v>
      </c>
      <c r="BI1157" s="105">
        <f>IF(N1157="nulová",J1157,0)</f>
        <v>0</v>
      </c>
      <c r="BJ1157" s="10" t="s">
        <v>78</v>
      </c>
      <c r="BK1157" s="105">
        <f>ROUND(I1157*H1157,2)</f>
        <v>10960</v>
      </c>
      <c r="BL1157" s="10" t="s">
        <v>107</v>
      </c>
      <c r="BM1157" s="104" t="s">
        <v>2639</v>
      </c>
    </row>
    <row r="1158" spans="2:65" s="1" customFormat="1" ht="39">
      <c r="B1158" s="21"/>
      <c r="D1158" s="106" t="s">
        <v>109</v>
      </c>
      <c r="F1158" s="107" t="s">
        <v>2640</v>
      </c>
      <c r="L1158" s="21"/>
      <c r="M1158" s="108"/>
      <c r="T1158" s="42"/>
      <c r="AT1158" s="10" t="s">
        <v>109</v>
      </c>
      <c r="AU1158" s="10" t="s">
        <v>80</v>
      </c>
    </row>
    <row r="1159" spans="2:65" s="1" customFormat="1" ht="24.2" customHeight="1">
      <c r="B1159" s="21"/>
      <c r="C1159" s="93" t="s">
        <v>2641</v>
      </c>
      <c r="D1159" s="93" t="s">
        <v>103</v>
      </c>
      <c r="E1159" s="94" t="s">
        <v>2642</v>
      </c>
      <c r="F1159" s="95" t="s">
        <v>2643</v>
      </c>
      <c r="G1159" s="96" t="s">
        <v>269</v>
      </c>
      <c r="H1159" s="97">
        <v>4</v>
      </c>
      <c r="I1159" s="98">
        <v>3100</v>
      </c>
      <c r="J1159" s="98">
        <f>ROUND(I1159*H1159,2)</f>
        <v>12400</v>
      </c>
      <c r="K1159" s="99"/>
      <c r="L1159" s="21"/>
      <c r="M1159" s="100" t="s">
        <v>1</v>
      </c>
      <c r="N1159" s="101" t="s">
        <v>35</v>
      </c>
      <c r="O1159" s="102">
        <v>0</v>
      </c>
      <c r="P1159" s="102">
        <f>O1159*H1159</f>
        <v>0</v>
      </c>
      <c r="Q1159" s="102">
        <v>0</v>
      </c>
      <c r="R1159" s="102">
        <f>Q1159*H1159</f>
        <v>0</v>
      </c>
      <c r="S1159" s="102">
        <v>0</v>
      </c>
      <c r="T1159" s="103">
        <f>S1159*H1159</f>
        <v>0</v>
      </c>
      <c r="AR1159" s="104" t="s">
        <v>107</v>
      </c>
      <c r="AT1159" s="104" t="s">
        <v>103</v>
      </c>
      <c r="AU1159" s="104" t="s">
        <v>80</v>
      </c>
      <c r="AY1159" s="10" t="s">
        <v>100</v>
      </c>
      <c r="BE1159" s="105">
        <f>IF(N1159="základní",J1159,0)</f>
        <v>12400</v>
      </c>
      <c r="BF1159" s="105">
        <f>IF(N1159="snížená",J1159,0)</f>
        <v>0</v>
      </c>
      <c r="BG1159" s="105">
        <f>IF(N1159="zákl. přenesená",J1159,0)</f>
        <v>0</v>
      </c>
      <c r="BH1159" s="105">
        <f>IF(N1159="sníž. přenesená",J1159,0)</f>
        <v>0</v>
      </c>
      <c r="BI1159" s="105">
        <f>IF(N1159="nulová",J1159,0)</f>
        <v>0</v>
      </c>
      <c r="BJ1159" s="10" t="s">
        <v>78</v>
      </c>
      <c r="BK1159" s="105">
        <f>ROUND(I1159*H1159,2)</f>
        <v>12400</v>
      </c>
      <c r="BL1159" s="10" t="s">
        <v>107</v>
      </c>
      <c r="BM1159" s="104" t="s">
        <v>2644</v>
      </c>
    </row>
    <row r="1160" spans="2:65" s="1" customFormat="1" ht="39">
      <c r="B1160" s="21"/>
      <c r="D1160" s="106" t="s">
        <v>109</v>
      </c>
      <c r="F1160" s="107" t="s">
        <v>2645</v>
      </c>
      <c r="L1160" s="21"/>
      <c r="M1160" s="108"/>
      <c r="T1160" s="42"/>
      <c r="AT1160" s="10" t="s">
        <v>109</v>
      </c>
      <c r="AU1160" s="10" t="s">
        <v>80</v>
      </c>
    </row>
    <row r="1161" spans="2:65" s="1" customFormat="1" ht="16.5" customHeight="1">
      <c r="B1161" s="21"/>
      <c r="C1161" s="93" t="s">
        <v>2646</v>
      </c>
      <c r="D1161" s="93" t="s">
        <v>103</v>
      </c>
      <c r="E1161" s="94" t="s">
        <v>2647</v>
      </c>
      <c r="F1161" s="95" t="s">
        <v>2648</v>
      </c>
      <c r="G1161" s="96" t="s">
        <v>269</v>
      </c>
      <c r="H1161" s="97">
        <v>4</v>
      </c>
      <c r="I1161" s="98">
        <v>16700</v>
      </c>
      <c r="J1161" s="98">
        <f>ROUND(I1161*H1161,2)</f>
        <v>66800</v>
      </c>
      <c r="K1161" s="99"/>
      <c r="L1161" s="21"/>
      <c r="M1161" s="100" t="s">
        <v>1</v>
      </c>
      <c r="N1161" s="101" t="s">
        <v>35</v>
      </c>
      <c r="O1161" s="102">
        <v>0</v>
      </c>
      <c r="P1161" s="102">
        <f>O1161*H1161</f>
        <v>0</v>
      </c>
      <c r="Q1161" s="102">
        <v>0</v>
      </c>
      <c r="R1161" s="102">
        <f>Q1161*H1161</f>
        <v>0</v>
      </c>
      <c r="S1161" s="102">
        <v>0</v>
      </c>
      <c r="T1161" s="103">
        <f>S1161*H1161</f>
        <v>0</v>
      </c>
      <c r="AR1161" s="104" t="s">
        <v>107</v>
      </c>
      <c r="AT1161" s="104" t="s">
        <v>103</v>
      </c>
      <c r="AU1161" s="104" t="s">
        <v>80</v>
      </c>
      <c r="AY1161" s="10" t="s">
        <v>100</v>
      </c>
      <c r="BE1161" s="105">
        <f>IF(N1161="základní",J1161,0)</f>
        <v>66800</v>
      </c>
      <c r="BF1161" s="105">
        <f>IF(N1161="snížená",J1161,0)</f>
        <v>0</v>
      </c>
      <c r="BG1161" s="105">
        <f>IF(N1161="zákl. přenesená",J1161,0)</f>
        <v>0</v>
      </c>
      <c r="BH1161" s="105">
        <f>IF(N1161="sníž. přenesená",J1161,0)</f>
        <v>0</v>
      </c>
      <c r="BI1161" s="105">
        <f>IF(N1161="nulová",J1161,0)</f>
        <v>0</v>
      </c>
      <c r="BJ1161" s="10" t="s">
        <v>78</v>
      </c>
      <c r="BK1161" s="105">
        <f>ROUND(I1161*H1161,2)</f>
        <v>66800</v>
      </c>
      <c r="BL1161" s="10" t="s">
        <v>107</v>
      </c>
      <c r="BM1161" s="104" t="s">
        <v>2649</v>
      </c>
    </row>
    <row r="1162" spans="2:65" s="1" customFormat="1" ht="29.25">
      <c r="B1162" s="21"/>
      <c r="D1162" s="106" t="s">
        <v>109</v>
      </c>
      <c r="F1162" s="107" t="s">
        <v>2650</v>
      </c>
      <c r="L1162" s="21"/>
      <c r="M1162" s="108"/>
      <c r="T1162" s="42"/>
      <c r="AT1162" s="10" t="s">
        <v>109</v>
      </c>
      <c r="AU1162" s="10" t="s">
        <v>80</v>
      </c>
    </row>
    <row r="1163" spans="2:65" s="1" customFormat="1" ht="16.5" customHeight="1">
      <c r="B1163" s="21"/>
      <c r="C1163" s="93" t="s">
        <v>2651</v>
      </c>
      <c r="D1163" s="93" t="s">
        <v>103</v>
      </c>
      <c r="E1163" s="94" t="s">
        <v>2652</v>
      </c>
      <c r="F1163" s="95" t="s">
        <v>2653</v>
      </c>
      <c r="G1163" s="96" t="s">
        <v>269</v>
      </c>
      <c r="H1163" s="97">
        <v>4</v>
      </c>
      <c r="I1163" s="98">
        <v>1270</v>
      </c>
      <c r="J1163" s="98">
        <f>ROUND(I1163*H1163,2)</f>
        <v>5080</v>
      </c>
      <c r="K1163" s="99"/>
      <c r="L1163" s="21"/>
      <c r="M1163" s="100" t="s">
        <v>1</v>
      </c>
      <c r="N1163" s="101" t="s">
        <v>35</v>
      </c>
      <c r="O1163" s="102">
        <v>0</v>
      </c>
      <c r="P1163" s="102">
        <f>O1163*H1163</f>
        <v>0</v>
      </c>
      <c r="Q1163" s="102">
        <v>0</v>
      </c>
      <c r="R1163" s="102">
        <f>Q1163*H1163</f>
        <v>0</v>
      </c>
      <c r="S1163" s="102">
        <v>0</v>
      </c>
      <c r="T1163" s="103">
        <f>S1163*H1163</f>
        <v>0</v>
      </c>
      <c r="AR1163" s="104" t="s">
        <v>107</v>
      </c>
      <c r="AT1163" s="104" t="s">
        <v>103</v>
      </c>
      <c r="AU1163" s="104" t="s">
        <v>80</v>
      </c>
      <c r="AY1163" s="10" t="s">
        <v>100</v>
      </c>
      <c r="BE1163" s="105">
        <f>IF(N1163="základní",J1163,0)</f>
        <v>5080</v>
      </c>
      <c r="BF1163" s="105">
        <f>IF(N1163="snížená",J1163,0)</f>
        <v>0</v>
      </c>
      <c r="BG1163" s="105">
        <f>IF(N1163="zákl. přenesená",J1163,0)</f>
        <v>0</v>
      </c>
      <c r="BH1163" s="105">
        <f>IF(N1163="sníž. přenesená",J1163,0)</f>
        <v>0</v>
      </c>
      <c r="BI1163" s="105">
        <f>IF(N1163="nulová",J1163,0)</f>
        <v>0</v>
      </c>
      <c r="BJ1163" s="10" t="s">
        <v>78</v>
      </c>
      <c r="BK1163" s="105">
        <f>ROUND(I1163*H1163,2)</f>
        <v>5080</v>
      </c>
      <c r="BL1163" s="10" t="s">
        <v>107</v>
      </c>
      <c r="BM1163" s="104" t="s">
        <v>2654</v>
      </c>
    </row>
    <row r="1164" spans="2:65" s="1" customFormat="1" ht="29.25">
      <c r="B1164" s="21"/>
      <c r="D1164" s="106" t="s">
        <v>109</v>
      </c>
      <c r="F1164" s="107" t="s">
        <v>2655</v>
      </c>
      <c r="L1164" s="21"/>
      <c r="M1164" s="108"/>
      <c r="T1164" s="42"/>
      <c r="AT1164" s="10" t="s">
        <v>109</v>
      </c>
      <c r="AU1164" s="10" t="s">
        <v>80</v>
      </c>
    </row>
    <row r="1165" spans="2:65" s="1" customFormat="1" ht="16.5" customHeight="1">
      <c r="B1165" s="21"/>
      <c r="C1165" s="93" t="s">
        <v>2656</v>
      </c>
      <c r="D1165" s="93" t="s">
        <v>103</v>
      </c>
      <c r="E1165" s="94" t="s">
        <v>2657</v>
      </c>
      <c r="F1165" s="95" t="s">
        <v>2658</v>
      </c>
      <c r="G1165" s="96" t="s">
        <v>269</v>
      </c>
      <c r="H1165" s="97">
        <v>4</v>
      </c>
      <c r="I1165" s="98">
        <v>1120</v>
      </c>
      <c r="J1165" s="98">
        <f>ROUND(I1165*H1165,2)</f>
        <v>4480</v>
      </c>
      <c r="K1165" s="99"/>
      <c r="L1165" s="21"/>
      <c r="M1165" s="100" t="s">
        <v>1</v>
      </c>
      <c r="N1165" s="101" t="s">
        <v>35</v>
      </c>
      <c r="O1165" s="102">
        <v>0</v>
      </c>
      <c r="P1165" s="102">
        <f>O1165*H1165</f>
        <v>0</v>
      </c>
      <c r="Q1165" s="102">
        <v>0</v>
      </c>
      <c r="R1165" s="102">
        <f>Q1165*H1165</f>
        <v>0</v>
      </c>
      <c r="S1165" s="102">
        <v>0</v>
      </c>
      <c r="T1165" s="103">
        <f>S1165*H1165</f>
        <v>0</v>
      </c>
      <c r="AR1165" s="104" t="s">
        <v>107</v>
      </c>
      <c r="AT1165" s="104" t="s">
        <v>103</v>
      </c>
      <c r="AU1165" s="104" t="s">
        <v>80</v>
      </c>
      <c r="AY1165" s="10" t="s">
        <v>100</v>
      </c>
      <c r="BE1165" s="105">
        <f>IF(N1165="základní",J1165,0)</f>
        <v>4480</v>
      </c>
      <c r="BF1165" s="105">
        <f>IF(N1165="snížená",J1165,0)</f>
        <v>0</v>
      </c>
      <c r="BG1165" s="105">
        <f>IF(N1165="zákl. přenesená",J1165,0)</f>
        <v>0</v>
      </c>
      <c r="BH1165" s="105">
        <f>IF(N1165="sníž. přenesená",J1165,0)</f>
        <v>0</v>
      </c>
      <c r="BI1165" s="105">
        <f>IF(N1165="nulová",J1165,0)</f>
        <v>0</v>
      </c>
      <c r="BJ1165" s="10" t="s">
        <v>78</v>
      </c>
      <c r="BK1165" s="105">
        <f>ROUND(I1165*H1165,2)</f>
        <v>4480</v>
      </c>
      <c r="BL1165" s="10" t="s">
        <v>107</v>
      </c>
      <c r="BM1165" s="104" t="s">
        <v>2659</v>
      </c>
    </row>
    <row r="1166" spans="2:65" s="1" customFormat="1" ht="29.25">
      <c r="B1166" s="21"/>
      <c r="D1166" s="106" t="s">
        <v>109</v>
      </c>
      <c r="F1166" s="107" t="s">
        <v>2660</v>
      </c>
      <c r="L1166" s="21"/>
      <c r="M1166" s="108"/>
      <c r="T1166" s="42"/>
      <c r="AT1166" s="10" t="s">
        <v>109</v>
      </c>
      <c r="AU1166" s="10" t="s">
        <v>80</v>
      </c>
    </row>
    <row r="1167" spans="2:65" s="1" customFormat="1" ht="24.2" customHeight="1">
      <c r="B1167" s="21"/>
      <c r="C1167" s="93" t="s">
        <v>2661</v>
      </c>
      <c r="D1167" s="93" t="s">
        <v>103</v>
      </c>
      <c r="E1167" s="94" t="s">
        <v>2662</v>
      </c>
      <c r="F1167" s="95" t="s">
        <v>2663</v>
      </c>
      <c r="G1167" s="96" t="s">
        <v>269</v>
      </c>
      <c r="H1167" s="97">
        <v>4</v>
      </c>
      <c r="I1167" s="98">
        <v>3400</v>
      </c>
      <c r="J1167" s="98">
        <f>ROUND(I1167*H1167,2)</f>
        <v>13600</v>
      </c>
      <c r="K1167" s="99"/>
      <c r="L1167" s="21"/>
      <c r="M1167" s="100" t="s">
        <v>1</v>
      </c>
      <c r="N1167" s="101" t="s">
        <v>35</v>
      </c>
      <c r="O1167" s="102">
        <v>0</v>
      </c>
      <c r="P1167" s="102">
        <f>O1167*H1167</f>
        <v>0</v>
      </c>
      <c r="Q1167" s="102">
        <v>0</v>
      </c>
      <c r="R1167" s="102">
        <f>Q1167*H1167</f>
        <v>0</v>
      </c>
      <c r="S1167" s="102">
        <v>0</v>
      </c>
      <c r="T1167" s="103">
        <f>S1167*H1167</f>
        <v>0</v>
      </c>
      <c r="AR1167" s="104" t="s">
        <v>107</v>
      </c>
      <c r="AT1167" s="104" t="s">
        <v>103</v>
      </c>
      <c r="AU1167" s="104" t="s">
        <v>80</v>
      </c>
      <c r="AY1167" s="10" t="s">
        <v>100</v>
      </c>
      <c r="BE1167" s="105">
        <f>IF(N1167="základní",J1167,0)</f>
        <v>13600</v>
      </c>
      <c r="BF1167" s="105">
        <f>IF(N1167="snížená",J1167,0)</f>
        <v>0</v>
      </c>
      <c r="BG1167" s="105">
        <f>IF(N1167="zákl. přenesená",J1167,0)</f>
        <v>0</v>
      </c>
      <c r="BH1167" s="105">
        <f>IF(N1167="sníž. přenesená",J1167,0)</f>
        <v>0</v>
      </c>
      <c r="BI1167" s="105">
        <f>IF(N1167="nulová",J1167,0)</f>
        <v>0</v>
      </c>
      <c r="BJ1167" s="10" t="s">
        <v>78</v>
      </c>
      <c r="BK1167" s="105">
        <f>ROUND(I1167*H1167,2)</f>
        <v>13600</v>
      </c>
      <c r="BL1167" s="10" t="s">
        <v>107</v>
      </c>
      <c r="BM1167" s="104" t="s">
        <v>2664</v>
      </c>
    </row>
    <row r="1168" spans="2:65" s="1" customFormat="1" ht="29.25">
      <c r="B1168" s="21"/>
      <c r="D1168" s="106" t="s">
        <v>109</v>
      </c>
      <c r="F1168" s="107" t="s">
        <v>2665</v>
      </c>
      <c r="L1168" s="21"/>
      <c r="M1168" s="108"/>
      <c r="T1168" s="42"/>
      <c r="AT1168" s="10" t="s">
        <v>109</v>
      </c>
      <c r="AU1168" s="10" t="s">
        <v>80</v>
      </c>
    </row>
    <row r="1169" spans="2:65" s="1" customFormat="1" ht="16.5" customHeight="1">
      <c r="B1169" s="21"/>
      <c r="C1169" s="93" t="s">
        <v>2666</v>
      </c>
      <c r="D1169" s="93" t="s">
        <v>103</v>
      </c>
      <c r="E1169" s="94" t="s">
        <v>2667</v>
      </c>
      <c r="F1169" s="95" t="s">
        <v>2668</v>
      </c>
      <c r="G1169" s="96" t="s">
        <v>269</v>
      </c>
      <c r="H1169" s="97">
        <v>4</v>
      </c>
      <c r="I1169" s="98">
        <v>2310</v>
      </c>
      <c r="J1169" s="98">
        <f>ROUND(I1169*H1169,2)</f>
        <v>9240</v>
      </c>
      <c r="K1169" s="99"/>
      <c r="L1169" s="21"/>
      <c r="M1169" s="100" t="s">
        <v>1</v>
      </c>
      <c r="N1169" s="101" t="s">
        <v>35</v>
      </c>
      <c r="O1169" s="102">
        <v>0</v>
      </c>
      <c r="P1169" s="102">
        <f>O1169*H1169</f>
        <v>0</v>
      </c>
      <c r="Q1169" s="102">
        <v>0</v>
      </c>
      <c r="R1169" s="102">
        <f>Q1169*H1169</f>
        <v>0</v>
      </c>
      <c r="S1169" s="102">
        <v>0</v>
      </c>
      <c r="T1169" s="103">
        <f>S1169*H1169</f>
        <v>0</v>
      </c>
      <c r="AR1169" s="104" t="s">
        <v>107</v>
      </c>
      <c r="AT1169" s="104" t="s">
        <v>103</v>
      </c>
      <c r="AU1169" s="104" t="s">
        <v>80</v>
      </c>
      <c r="AY1169" s="10" t="s">
        <v>100</v>
      </c>
      <c r="BE1169" s="105">
        <f>IF(N1169="základní",J1169,0)</f>
        <v>9240</v>
      </c>
      <c r="BF1169" s="105">
        <f>IF(N1169="snížená",J1169,0)</f>
        <v>0</v>
      </c>
      <c r="BG1169" s="105">
        <f>IF(N1169="zákl. přenesená",J1169,0)</f>
        <v>0</v>
      </c>
      <c r="BH1169" s="105">
        <f>IF(N1169="sníž. přenesená",J1169,0)</f>
        <v>0</v>
      </c>
      <c r="BI1169" s="105">
        <f>IF(N1169="nulová",J1169,0)</f>
        <v>0</v>
      </c>
      <c r="BJ1169" s="10" t="s">
        <v>78</v>
      </c>
      <c r="BK1169" s="105">
        <f>ROUND(I1169*H1169,2)</f>
        <v>9240</v>
      </c>
      <c r="BL1169" s="10" t="s">
        <v>107</v>
      </c>
      <c r="BM1169" s="104" t="s">
        <v>2669</v>
      </c>
    </row>
    <row r="1170" spans="2:65" s="1" customFormat="1" ht="29.25">
      <c r="B1170" s="21"/>
      <c r="D1170" s="106" t="s">
        <v>109</v>
      </c>
      <c r="F1170" s="107" t="s">
        <v>2670</v>
      </c>
      <c r="L1170" s="21"/>
      <c r="M1170" s="108"/>
      <c r="T1170" s="42"/>
      <c r="AT1170" s="10" t="s">
        <v>109</v>
      </c>
      <c r="AU1170" s="10" t="s">
        <v>80</v>
      </c>
    </row>
    <row r="1171" spans="2:65" s="1" customFormat="1" ht="16.5" customHeight="1">
      <c r="B1171" s="21"/>
      <c r="C1171" s="93" t="s">
        <v>2671</v>
      </c>
      <c r="D1171" s="93" t="s">
        <v>103</v>
      </c>
      <c r="E1171" s="94" t="s">
        <v>2672</v>
      </c>
      <c r="F1171" s="95" t="s">
        <v>2673</v>
      </c>
      <c r="G1171" s="96" t="s">
        <v>269</v>
      </c>
      <c r="H1171" s="97">
        <v>4</v>
      </c>
      <c r="I1171" s="98">
        <v>2710</v>
      </c>
      <c r="J1171" s="98">
        <f>ROUND(I1171*H1171,2)</f>
        <v>10840</v>
      </c>
      <c r="K1171" s="99"/>
      <c r="L1171" s="21"/>
      <c r="M1171" s="100" t="s">
        <v>1</v>
      </c>
      <c r="N1171" s="101" t="s">
        <v>35</v>
      </c>
      <c r="O1171" s="102">
        <v>0</v>
      </c>
      <c r="P1171" s="102">
        <f>O1171*H1171</f>
        <v>0</v>
      </c>
      <c r="Q1171" s="102">
        <v>0</v>
      </c>
      <c r="R1171" s="102">
        <f>Q1171*H1171</f>
        <v>0</v>
      </c>
      <c r="S1171" s="102">
        <v>0</v>
      </c>
      <c r="T1171" s="103">
        <f>S1171*H1171</f>
        <v>0</v>
      </c>
      <c r="AR1171" s="104" t="s">
        <v>107</v>
      </c>
      <c r="AT1171" s="104" t="s">
        <v>103</v>
      </c>
      <c r="AU1171" s="104" t="s">
        <v>80</v>
      </c>
      <c r="AY1171" s="10" t="s">
        <v>100</v>
      </c>
      <c r="BE1171" s="105">
        <f>IF(N1171="základní",J1171,0)</f>
        <v>10840</v>
      </c>
      <c r="BF1171" s="105">
        <f>IF(N1171="snížená",J1171,0)</f>
        <v>0</v>
      </c>
      <c r="BG1171" s="105">
        <f>IF(N1171="zákl. přenesená",J1171,0)</f>
        <v>0</v>
      </c>
      <c r="BH1171" s="105">
        <f>IF(N1171="sníž. přenesená",J1171,0)</f>
        <v>0</v>
      </c>
      <c r="BI1171" s="105">
        <f>IF(N1171="nulová",J1171,0)</f>
        <v>0</v>
      </c>
      <c r="BJ1171" s="10" t="s">
        <v>78</v>
      </c>
      <c r="BK1171" s="105">
        <f>ROUND(I1171*H1171,2)</f>
        <v>10840</v>
      </c>
      <c r="BL1171" s="10" t="s">
        <v>107</v>
      </c>
      <c r="BM1171" s="104" t="s">
        <v>2674</v>
      </c>
    </row>
    <row r="1172" spans="2:65" s="1" customFormat="1" ht="29.25">
      <c r="B1172" s="21"/>
      <c r="D1172" s="106" t="s">
        <v>109</v>
      </c>
      <c r="F1172" s="107" t="s">
        <v>2675</v>
      </c>
      <c r="L1172" s="21"/>
      <c r="M1172" s="108"/>
      <c r="T1172" s="42"/>
      <c r="AT1172" s="10" t="s">
        <v>109</v>
      </c>
      <c r="AU1172" s="10" t="s">
        <v>80</v>
      </c>
    </row>
    <row r="1173" spans="2:65" s="1" customFormat="1" ht="16.5" customHeight="1">
      <c r="B1173" s="21"/>
      <c r="C1173" s="93" t="s">
        <v>2676</v>
      </c>
      <c r="D1173" s="93" t="s">
        <v>103</v>
      </c>
      <c r="E1173" s="94" t="s">
        <v>2677</v>
      </c>
      <c r="F1173" s="95" t="s">
        <v>2678</v>
      </c>
      <c r="G1173" s="96" t="s">
        <v>269</v>
      </c>
      <c r="H1173" s="97">
        <v>4</v>
      </c>
      <c r="I1173" s="98">
        <v>3070</v>
      </c>
      <c r="J1173" s="98">
        <f>ROUND(I1173*H1173,2)</f>
        <v>12280</v>
      </c>
      <c r="K1173" s="99"/>
      <c r="L1173" s="21"/>
      <c r="M1173" s="100" t="s">
        <v>1</v>
      </c>
      <c r="N1173" s="101" t="s">
        <v>35</v>
      </c>
      <c r="O1173" s="102">
        <v>0</v>
      </c>
      <c r="P1173" s="102">
        <f>O1173*H1173</f>
        <v>0</v>
      </c>
      <c r="Q1173" s="102">
        <v>0</v>
      </c>
      <c r="R1173" s="102">
        <f>Q1173*H1173</f>
        <v>0</v>
      </c>
      <c r="S1173" s="102">
        <v>0</v>
      </c>
      <c r="T1173" s="103">
        <f>S1173*H1173</f>
        <v>0</v>
      </c>
      <c r="AR1173" s="104" t="s">
        <v>107</v>
      </c>
      <c r="AT1173" s="104" t="s">
        <v>103</v>
      </c>
      <c r="AU1173" s="104" t="s">
        <v>80</v>
      </c>
      <c r="AY1173" s="10" t="s">
        <v>100</v>
      </c>
      <c r="BE1173" s="105">
        <f>IF(N1173="základní",J1173,0)</f>
        <v>12280</v>
      </c>
      <c r="BF1173" s="105">
        <f>IF(N1173="snížená",J1173,0)</f>
        <v>0</v>
      </c>
      <c r="BG1173" s="105">
        <f>IF(N1173="zákl. přenesená",J1173,0)</f>
        <v>0</v>
      </c>
      <c r="BH1173" s="105">
        <f>IF(N1173="sníž. přenesená",J1173,0)</f>
        <v>0</v>
      </c>
      <c r="BI1173" s="105">
        <f>IF(N1173="nulová",J1173,0)</f>
        <v>0</v>
      </c>
      <c r="BJ1173" s="10" t="s">
        <v>78</v>
      </c>
      <c r="BK1173" s="105">
        <f>ROUND(I1173*H1173,2)</f>
        <v>12280</v>
      </c>
      <c r="BL1173" s="10" t="s">
        <v>107</v>
      </c>
      <c r="BM1173" s="104" t="s">
        <v>2679</v>
      </c>
    </row>
    <row r="1174" spans="2:65" s="1" customFormat="1" ht="29.25">
      <c r="B1174" s="21"/>
      <c r="D1174" s="106" t="s">
        <v>109</v>
      </c>
      <c r="F1174" s="107" t="s">
        <v>2680</v>
      </c>
      <c r="L1174" s="21"/>
      <c r="M1174" s="108"/>
      <c r="T1174" s="42"/>
      <c r="AT1174" s="10" t="s">
        <v>109</v>
      </c>
      <c r="AU1174" s="10" t="s">
        <v>80</v>
      </c>
    </row>
    <row r="1175" spans="2:65" s="1" customFormat="1" ht="16.5" customHeight="1">
      <c r="B1175" s="21"/>
      <c r="C1175" s="93" t="s">
        <v>2681</v>
      </c>
      <c r="D1175" s="93" t="s">
        <v>103</v>
      </c>
      <c r="E1175" s="94" t="s">
        <v>2682</v>
      </c>
      <c r="F1175" s="95" t="s">
        <v>2683</v>
      </c>
      <c r="G1175" s="96" t="s">
        <v>269</v>
      </c>
      <c r="H1175" s="97">
        <v>4</v>
      </c>
      <c r="I1175" s="98">
        <v>3800</v>
      </c>
      <c r="J1175" s="98">
        <f>ROUND(I1175*H1175,2)</f>
        <v>15200</v>
      </c>
      <c r="K1175" s="99"/>
      <c r="L1175" s="21"/>
      <c r="M1175" s="100" t="s">
        <v>1</v>
      </c>
      <c r="N1175" s="101" t="s">
        <v>35</v>
      </c>
      <c r="O1175" s="102">
        <v>0</v>
      </c>
      <c r="P1175" s="102">
        <f>O1175*H1175</f>
        <v>0</v>
      </c>
      <c r="Q1175" s="102">
        <v>0</v>
      </c>
      <c r="R1175" s="102">
        <f>Q1175*H1175</f>
        <v>0</v>
      </c>
      <c r="S1175" s="102">
        <v>0</v>
      </c>
      <c r="T1175" s="103">
        <f>S1175*H1175</f>
        <v>0</v>
      </c>
      <c r="AR1175" s="104" t="s">
        <v>107</v>
      </c>
      <c r="AT1175" s="104" t="s">
        <v>103</v>
      </c>
      <c r="AU1175" s="104" t="s">
        <v>80</v>
      </c>
      <c r="AY1175" s="10" t="s">
        <v>100</v>
      </c>
      <c r="BE1175" s="105">
        <f>IF(N1175="základní",J1175,0)</f>
        <v>15200</v>
      </c>
      <c r="BF1175" s="105">
        <f>IF(N1175="snížená",J1175,0)</f>
        <v>0</v>
      </c>
      <c r="BG1175" s="105">
        <f>IF(N1175="zákl. přenesená",J1175,0)</f>
        <v>0</v>
      </c>
      <c r="BH1175" s="105">
        <f>IF(N1175="sníž. přenesená",J1175,0)</f>
        <v>0</v>
      </c>
      <c r="BI1175" s="105">
        <f>IF(N1175="nulová",J1175,0)</f>
        <v>0</v>
      </c>
      <c r="BJ1175" s="10" t="s">
        <v>78</v>
      </c>
      <c r="BK1175" s="105">
        <f>ROUND(I1175*H1175,2)</f>
        <v>15200</v>
      </c>
      <c r="BL1175" s="10" t="s">
        <v>107</v>
      </c>
      <c r="BM1175" s="104" t="s">
        <v>2684</v>
      </c>
    </row>
    <row r="1176" spans="2:65" s="1" customFormat="1" ht="29.25">
      <c r="B1176" s="21"/>
      <c r="D1176" s="106" t="s">
        <v>109</v>
      </c>
      <c r="F1176" s="107" t="s">
        <v>2685</v>
      </c>
      <c r="L1176" s="21"/>
      <c r="M1176" s="108"/>
      <c r="T1176" s="42"/>
      <c r="AT1176" s="10" t="s">
        <v>109</v>
      </c>
      <c r="AU1176" s="10" t="s">
        <v>80</v>
      </c>
    </row>
    <row r="1177" spans="2:65" s="1" customFormat="1" ht="16.5" customHeight="1">
      <c r="B1177" s="21"/>
      <c r="C1177" s="93" t="s">
        <v>2686</v>
      </c>
      <c r="D1177" s="93" t="s">
        <v>103</v>
      </c>
      <c r="E1177" s="94" t="s">
        <v>2687</v>
      </c>
      <c r="F1177" s="95" t="s">
        <v>2688</v>
      </c>
      <c r="G1177" s="96" t="s">
        <v>269</v>
      </c>
      <c r="H1177" s="97">
        <v>4</v>
      </c>
      <c r="I1177" s="98">
        <v>1970</v>
      </c>
      <c r="J1177" s="98">
        <f>ROUND(I1177*H1177,2)</f>
        <v>7880</v>
      </c>
      <c r="K1177" s="99"/>
      <c r="L1177" s="21"/>
      <c r="M1177" s="100" t="s">
        <v>1</v>
      </c>
      <c r="N1177" s="101" t="s">
        <v>35</v>
      </c>
      <c r="O1177" s="102">
        <v>0</v>
      </c>
      <c r="P1177" s="102">
        <f>O1177*H1177</f>
        <v>0</v>
      </c>
      <c r="Q1177" s="102">
        <v>0</v>
      </c>
      <c r="R1177" s="102">
        <f>Q1177*H1177</f>
        <v>0</v>
      </c>
      <c r="S1177" s="102">
        <v>0</v>
      </c>
      <c r="T1177" s="103">
        <f>S1177*H1177</f>
        <v>0</v>
      </c>
      <c r="AR1177" s="104" t="s">
        <v>107</v>
      </c>
      <c r="AT1177" s="104" t="s">
        <v>103</v>
      </c>
      <c r="AU1177" s="104" t="s">
        <v>80</v>
      </c>
      <c r="AY1177" s="10" t="s">
        <v>100</v>
      </c>
      <c r="BE1177" s="105">
        <f>IF(N1177="základní",J1177,0)</f>
        <v>7880</v>
      </c>
      <c r="BF1177" s="105">
        <f>IF(N1177="snížená",J1177,0)</f>
        <v>0</v>
      </c>
      <c r="BG1177" s="105">
        <f>IF(N1177="zákl. přenesená",J1177,0)</f>
        <v>0</v>
      </c>
      <c r="BH1177" s="105">
        <f>IF(N1177="sníž. přenesená",J1177,0)</f>
        <v>0</v>
      </c>
      <c r="BI1177" s="105">
        <f>IF(N1177="nulová",J1177,0)</f>
        <v>0</v>
      </c>
      <c r="BJ1177" s="10" t="s">
        <v>78</v>
      </c>
      <c r="BK1177" s="105">
        <f>ROUND(I1177*H1177,2)</f>
        <v>7880</v>
      </c>
      <c r="BL1177" s="10" t="s">
        <v>107</v>
      </c>
      <c r="BM1177" s="104" t="s">
        <v>2689</v>
      </c>
    </row>
    <row r="1178" spans="2:65" s="1" customFormat="1">
      <c r="B1178" s="21"/>
      <c r="D1178" s="106" t="s">
        <v>109</v>
      </c>
      <c r="F1178" s="107" t="s">
        <v>2688</v>
      </c>
      <c r="L1178" s="21"/>
      <c r="M1178" s="108"/>
      <c r="T1178" s="42"/>
      <c r="AT1178" s="10" t="s">
        <v>109</v>
      </c>
      <c r="AU1178" s="10" t="s">
        <v>80</v>
      </c>
    </row>
    <row r="1179" spans="2:65" s="1" customFormat="1" ht="21.75" customHeight="1">
      <c r="B1179" s="21"/>
      <c r="C1179" s="93" t="s">
        <v>2690</v>
      </c>
      <c r="D1179" s="93" t="s">
        <v>103</v>
      </c>
      <c r="E1179" s="94" t="s">
        <v>2691</v>
      </c>
      <c r="F1179" s="95" t="s">
        <v>2692</v>
      </c>
      <c r="G1179" s="96" t="s">
        <v>269</v>
      </c>
      <c r="H1179" s="97">
        <v>4</v>
      </c>
      <c r="I1179" s="98">
        <v>1670</v>
      </c>
      <c r="J1179" s="98">
        <f>ROUND(I1179*H1179,2)</f>
        <v>6680</v>
      </c>
      <c r="K1179" s="99"/>
      <c r="L1179" s="21"/>
      <c r="M1179" s="100" t="s">
        <v>1</v>
      </c>
      <c r="N1179" s="101" t="s">
        <v>35</v>
      </c>
      <c r="O1179" s="102">
        <v>0</v>
      </c>
      <c r="P1179" s="102">
        <f>O1179*H1179</f>
        <v>0</v>
      </c>
      <c r="Q1179" s="102">
        <v>0</v>
      </c>
      <c r="R1179" s="102">
        <f>Q1179*H1179</f>
        <v>0</v>
      </c>
      <c r="S1179" s="102">
        <v>0</v>
      </c>
      <c r="T1179" s="103">
        <f>S1179*H1179</f>
        <v>0</v>
      </c>
      <c r="AR1179" s="104" t="s">
        <v>107</v>
      </c>
      <c r="AT1179" s="104" t="s">
        <v>103</v>
      </c>
      <c r="AU1179" s="104" t="s">
        <v>80</v>
      </c>
      <c r="AY1179" s="10" t="s">
        <v>100</v>
      </c>
      <c r="BE1179" s="105">
        <f>IF(N1179="základní",J1179,0)</f>
        <v>6680</v>
      </c>
      <c r="BF1179" s="105">
        <f>IF(N1179="snížená",J1179,0)</f>
        <v>0</v>
      </c>
      <c r="BG1179" s="105">
        <f>IF(N1179="zákl. přenesená",J1179,0)</f>
        <v>0</v>
      </c>
      <c r="BH1179" s="105">
        <f>IF(N1179="sníž. přenesená",J1179,0)</f>
        <v>0</v>
      </c>
      <c r="BI1179" s="105">
        <f>IF(N1179="nulová",J1179,0)</f>
        <v>0</v>
      </c>
      <c r="BJ1179" s="10" t="s">
        <v>78</v>
      </c>
      <c r="BK1179" s="105">
        <f>ROUND(I1179*H1179,2)</f>
        <v>6680</v>
      </c>
      <c r="BL1179" s="10" t="s">
        <v>107</v>
      </c>
      <c r="BM1179" s="104" t="s">
        <v>2693</v>
      </c>
    </row>
    <row r="1180" spans="2:65" s="1" customFormat="1">
      <c r="B1180" s="21"/>
      <c r="D1180" s="106" t="s">
        <v>109</v>
      </c>
      <c r="F1180" s="107" t="s">
        <v>2692</v>
      </c>
      <c r="L1180" s="21"/>
      <c r="M1180" s="108"/>
      <c r="T1180" s="42"/>
      <c r="AT1180" s="10" t="s">
        <v>109</v>
      </c>
      <c r="AU1180" s="10" t="s">
        <v>80</v>
      </c>
    </row>
    <row r="1181" spans="2:65" s="1" customFormat="1" ht="16.5" customHeight="1">
      <c r="B1181" s="21"/>
      <c r="C1181" s="93" t="s">
        <v>2694</v>
      </c>
      <c r="D1181" s="93" t="s">
        <v>103</v>
      </c>
      <c r="E1181" s="94" t="s">
        <v>2695</v>
      </c>
      <c r="F1181" s="95" t="s">
        <v>2696</v>
      </c>
      <c r="G1181" s="96" t="s">
        <v>269</v>
      </c>
      <c r="H1181" s="97">
        <v>4</v>
      </c>
      <c r="I1181" s="98">
        <v>2130</v>
      </c>
      <c r="J1181" s="98">
        <f>ROUND(I1181*H1181,2)</f>
        <v>8520</v>
      </c>
      <c r="K1181" s="99"/>
      <c r="L1181" s="21"/>
      <c r="M1181" s="100" t="s">
        <v>1</v>
      </c>
      <c r="N1181" s="101" t="s">
        <v>35</v>
      </c>
      <c r="O1181" s="102">
        <v>0</v>
      </c>
      <c r="P1181" s="102">
        <f>O1181*H1181</f>
        <v>0</v>
      </c>
      <c r="Q1181" s="102">
        <v>0</v>
      </c>
      <c r="R1181" s="102">
        <f>Q1181*H1181</f>
        <v>0</v>
      </c>
      <c r="S1181" s="102">
        <v>0</v>
      </c>
      <c r="T1181" s="103">
        <f>S1181*H1181</f>
        <v>0</v>
      </c>
      <c r="AR1181" s="104" t="s">
        <v>107</v>
      </c>
      <c r="AT1181" s="104" t="s">
        <v>103</v>
      </c>
      <c r="AU1181" s="104" t="s">
        <v>80</v>
      </c>
      <c r="AY1181" s="10" t="s">
        <v>100</v>
      </c>
      <c r="BE1181" s="105">
        <f>IF(N1181="základní",J1181,0)</f>
        <v>8520</v>
      </c>
      <c r="BF1181" s="105">
        <f>IF(N1181="snížená",J1181,0)</f>
        <v>0</v>
      </c>
      <c r="BG1181" s="105">
        <f>IF(N1181="zákl. přenesená",J1181,0)</f>
        <v>0</v>
      </c>
      <c r="BH1181" s="105">
        <f>IF(N1181="sníž. přenesená",J1181,0)</f>
        <v>0</v>
      </c>
      <c r="BI1181" s="105">
        <f>IF(N1181="nulová",J1181,0)</f>
        <v>0</v>
      </c>
      <c r="BJ1181" s="10" t="s">
        <v>78</v>
      </c>
      <c r="BK1181" s="105">
        <f>ROUND(I1181*H1181,2)</f>
        <v>8520</v>
      </c>
      <c r="BL1181" s="10" t="s">
        <v>107</v>
      </c>
      <c r="BM1181" s="104" t="s">
        <v>2697</v>
      </c>
    </row>
    <row r="1182" spans="2:65" s="1" customFormat="1">
      <c r="B1182" s="21"/>
      <c r="D1182" s="106" t="s">
        <v>109</v>
      </c>
      <c r="F1182" s="107" t="s">
        <v>2696</v>
      </c>
      <c r="L1182" s="21"/>
      <c r="M1182" s="108"/>
      <c r="T1182" s="42"/>
      <c r="AT1182" s="10" t="s">
        <v>109</v>
      </c>
      <c r="AU1182" s="10" t="s">
        <v>80</v>
      </c>
    </row>
    <row r="1183" spans="2:65" s="1" customFormat="1" ht="16.5" customHeight="1">
      <c r="B1183" s="21"/>
      <c r="C1183" s="93" t="s">
        <v>2698</v>
      </c>
      <c r="D1183" s="93" t="s">
        <v>103</v>
      </c>
      <c r="E1183" s="94" t="s">
        <v>2699</v>
      </c>
      <c r="F1183" s="95" t="s">
        <v>2700</v>
      </c>
      <c r="G1183" s="96" t="s">
        <v>269</v>
      </c>
      <c r="H1183" s="97">
        <v>4</v>
      </c>
      <c r="I1183" s="98">
        <v>531</v>
      </c>
      <c r="J1183" s="98">
        <f>ROUND(I1183*H1183,2)</f>
        <v>2124</v>
      </c>
      <c r="K1183" s="99"/>
      <c r="L1183" s="21"/>
      <c r="M1183" s="100" t="s">
        <v>1</v>
      </c>
      <c r="N1183" s="101" t="s">
        <v>35</v>
      </c>
      <c r="O1183" s="102">
        <v>0</v>
      </c>
      <c r="P1183" s="102">
        <f>O1183*H1183</f>
        <v>0</v>
      </c>
      <c r="Q1183" s="102">
        <v>0</v>
      </c>
      <c r="R1183" s="102">
        <f>Q1183*H1183</f>
        <v>0</v>
      </c>
      <c r="S1183" s="102">
        <v>0</v>
      </c>
      <c r="T1183" s="103">
        <f>S1183*H1183</f>
        <v>0</v>
      </c>
      <c r="AR1183" s="104" t="s">
        <v>107</v>
      </c>
      <c r="AT1183" s="104" t="s">
        <v>103</v>
      </c>
      <c r="AU1183" s="104" t="s">
        <v>80</v>
      </c>
      <c r="AY1183" s="10" t="s">
        <v>100</v>
      </c>
      <c r="BE1183" s="105">
        <f>IF(N1183="základní",J1183,0)</f>
        <v>2124</v>
      </c>
      <c r="BF1183" s="105">
        <f>IF(N1183="snížená",J1183,0)</f>
        <v>0</v>
      </c>
      <c r="BG1183" s="105">
        <f>IF(N1183="zákl. přenesená",J1183,0)</f>
        <v>0</v>
      </c>
      <c r="BH1183" s="105">
        <f>IF(N1183="sníž. přenesená",J1183,0)</f>
        <v>0</v>
      </c>
      <c r="BI1183" s="105">
        <f>IF(N1183="nulová",J1183,0)</f>
        <v>0</v>
      </c>
      <c r="BJ1183" s="10" t="s">
        <v>78</v>
      </c>
      <c r="BK1183" s="105">
        <f>ROUND(I1183*H1183,2)</f>
        <v>2124</v>
      </c>
      <c r="BL1183" s="10" t="s">
        <v>107</v>
      </c>
      <c r="BM1183" s="104" t="s">
        <v>2701</v>
      </c>
    </row>
    <row r="1184" spans="2:65" s="1" customFormat="1">
      <c r="B1184" s="21"/>
      <c r="D1184" s="106" t="s">
        <v>109</v>
      </c>
      <c r="F1184" s="107" t="s">
        <v>2700</v>
      </c>
      <c r="L1184" s="21"/>
      <c r="M1184" s="108"/>
      <c r="T1184" s="42"/>
      <c r="AT1184" s="10" t="s">
        <v>109</v>
      </c>
      <c r="AU1184" s="10" t="s">
        <v>80</v>
      </c>
    </row>
    <row r="1185" spans="2:65" s="1" customFormat="1" ht="16.5" customHeight="1">
      <c r="B1185" s="21"/>
      <c r="C1185" s="93" t="s">
        <v>2702</v>
      </c>
      <c r="D1185" s="93" t="s">
        <v>103</v>
      </c>
      <c r="E1185" s="94" t="s">
        <v>2703</v>
      </c>
      <c r="F1185" s="95" t="s">
        <v>2704</v>
      </c>
      <c r="G1185" s="96" t="s">
        <v>269</v>
      </c>
      <c r="H1185" s="97">
        <v>4</v>
      </c>
      <c r="I1185" s="98">
        <v>2570</v>
      </c>
      <c r="J1185" s="98">
        <f>ROUND(I1185*H1185,2)</f>
        <v>10280</v>
      </c>
      <c r="K1185" s="99"/>
      <c r="L1185" s="21"/>
      <c r="M1185" s="100" t="s">
        <v>1</v>
      </c>
      <c r="N1185" s="101" t="s">
        <v>35</v>
      </c>
      <c r="O1185" s="102">
        <v>0</v>
      </c>
      <c r="P1185" s="102">
        <f>O1185*H1185</f>
        <v>0</v>
      </c>
      <c r="Q1185" s="102">
        <v>0</v>
      </c>
      <c r="R1185" s="102">
        <f>Q1185*H1185</f>
        <v>0</v>
      </c>
      <c r="S1185" s="102">
        <v>0</v>
      </c>
      <c r="T1185" s="103">
        <f>S1185*H1185</f>
        <v>0</v>
      </c>
      <c r="AR1185" s="104" t="s">
        <v>107</v>
      </c>
      <c r="AT1185" s="104" t="s">
        <v>103</v>
      </c>
      <c r="AU1185" s="104" t="s">
        <v>80</v>
      </c>
      <c r="AY1185" s="10" t="s">
        <v>100</v>
      </c>
      <c r="BE1185" s="105">
        <f>IF(N1185="základní",J1185,0)</f>
        <v>10280</v>
      </c>
      <c r="BF1185" s="105">
        <f>IF(N1185="snížená",J1185,0)</f>
        <v>0</v>
      </c>
      <c r="BG1185" s="105">
        <f>IF(N1185="zákl. přenesená",J1185,0)</f>
        <v>0</v>
      </c>
      <c r="BH1185" s="105">
        <f>IF(N1185="sníž. přenesená",J1185,0)</f>
        <v>0</v>
      </c>
      <c r="BI1185" s="105">
        <f>IF(N1185="nulová",J1185,0)</f>
        <v>0</v>
      </c>
      <c r="BJ1185" s="10" t="s">
        <v>78</v>
      </c>
      <c r="BK1185" s="105">
        <f>ROUND(I1185*H1185,2)</f>
        <v>10280</v>
      </c>
      <c r="BL1185" s="10" t="s">
        <v>107</v>
      </c>
      <c r="BM1185" s="104" t="s">
        <v>2705</v>
      </c>
    </row>
    <row r="1186" spans="2:65" s="1" customFormat="1">
      <c r="B1186" s="21"/>
      <c r="D1186" s="106" t="s">
        <v>109</v>
      </c>
      <c r="F1186" s="107" t="s">
        <v>2706</v>
      </c>
      <c r="L1186" s="21"/>
      <c r="M1186" s="108"/>
      <c r="T1186" s="42"/>
      <c r="AT1186" s="10" t="s">
        <v>109</v>
      </c>
      <c r="AU1186" s="10" t="s">
        <v>80</v>
      </c>
    </row>
    <row r="1187" spans="2:65" s="1" customFormat="1" ht="16.5" customHeight="1">
      <c r="B1187" s="21"/>
      <c r="C1187" s="93" t="s">
        <v>2707</v>
      </c>
      <c r="D1187" s="93" t="s">
        <v>103</v>
      </c>
      <c r="E1187" s="94" t="s">
        <v>2708</v>
      </c>
      <c r="F1187" s="95" t="s">
        <v>2709</v>
      </c>
      <c r="G1187" s="96" t="s">
        <v>269</v>
      </c>
      <c r="H1187" s="97">
        <v>4</v>
      </c>
      <c r="I1187" s="98">
        <v>2290</v>
      </c>
      <c r="J1187" s="98">
        <f>ROUND(I1187*H1187,2)</f>
        <v>9160</v>
      </c>
      <c r="K1187" s="99"/>
      <c r="L1187" s="21"/>
      <c r="M1187" s="100" t="s">
        <v>1</v>
      </c>
      <c r="N1187" s="101" t="s">
        <v>35</v>
      </c>
      <c r="O1187" s="102">
        <v>0</v>
      </c>
      <c r="P1187" s="102">
        <f>O1187*H1187</f>
        <v>0</v>
      </c>
      <c r="Q1187" s="102">
        <v>0</v>
      </c>
      <c r="R1187" s="102">
        <f>Q1187*H1187</f>
        <v>0</v>
      </c>
      <c r="S1187" s="102">
        <v>0</v>
      </c>
      <c r="T1187" s="103">
        <f>S1187*H1187</f>
        <v>0</v>
      </c>
      <c r="AR1187" s="104" t="s">
        <v>107</v>
      </c>
      <c r="AT1187" s="104" t="s">
        <v>103</v>
      </c>
      <c r="AU1187" s="104" t="s">
        <v>80</v>
      </c>
      <c r="AY1187" s="10" t="s">
        <v>100</v>
      </c>
      <c r="BE1187" s="105">
        <f>IF(N1187="základní",J1187,0)</f>
        <v>9160</v>
      </c>
      <c r="BF1187" s="105">
        <f>IF(N1187="snížená",J1187,0)</f>
        <v>0</v>
      </c>
      <c r="BG1187" s="105">
        <f>IF(N1187="zákl. přenesená",J1187,0)</f>
        <v>0</v>
      </c>
      <c r="BH1187" s="105">
        <f>IF(N1187="sníž. přenesená",J1187,0)</f>
        <v>0</v>
      </c>
      <c r="BI1187" s="105">
        <f>IF(N1187="nulová",J1187,0)</f>
        <v>0</v>
      </c>
      <c r="BJ1187" s="10" t="s">
        <v>78</v>
      </c>
      <c r="BK1187" s="105">
        <f>ROUND(I1187*H1187,2)</f>
        <v>9160</v>
      </c>
      <c r="BL1187" s="10" t="s">
        <v>107</v>
      </c>
      <c r="BM1187" s="104" t="s">
        <v>2710</v>
      </c>
    </row>
    <row r="1188" spans="2:65" s="1" customFormat="1" ht="19.5">
      <c r="B1188" s="21"/>
      <c r="D1188" s="106" t="s">
        <v>109</v>
      </c>
      <c r="F1188" s="107" t="s">
        <v>2711</v>
      </c>
      <c r="L1188" s="21"/>
      <c r="M1188" s="108"/>
      <c r="T1188" s="42"/>
      <c r="AT1188" s="10" t="s">
        <v>109</v>
      </c>
      <c r="AU1188" s="10" t="s">
        <v>80</v>
      </c>
    </row>
    <row r="1189" spans="2:65" s="1" customFormat="1" ht="16.5" customHeight="1">
      <c r="B1189" s="21"/>
      <c r="C1189" s="93" t="s">
        <v>2712</v>
      </c>
      <c r="D1189" s="93" t="s">
        <v>103</v>
      </c>
      <c r="E1189" s="94" t="s">
        <v>2713</v>
      </c>
      <c r="F1189" s="95" t="s">
        <v>2714</v>
      </c>
      <c r="G1189" s="96" t="s">
        <v>269</v>
      </c>
      <c r="H1189" s="97">
        <v>4</v>
      </c>
      <c r="I1189" s="98">
        <v>1190</v>
      </c>
      <c r="J1189" s="98">
        <f>ROUND(I1189*H1189,2)</f>
        <v>4760</v>
      </c>
      <c r="K1189" s="99"/>
      <c r="L1189" s="21"/>
      <c r="M1189" s="100" t="s">
        <v>1</v>
      </c>
      <c r="N1189" s="101" t="s">
        <v>35</v>
      </c>
      <c r="O1189" s="102">
        <v>0</v>
      </c>
      <c r="P1189" s="102">
        <f>O1189*H1189</f>
        <v>0</v>
      </c>
      <c r="Q1189" s="102">
        <v>0</v>
      </c>
      <c r="R1189" s="102">
        <f>Q1189*H1189</f>
        <v>0</v>
      </c>
      <c r="S1189" s="102">
        <v>0</v>
      </c>
      <c r="T1189" s="103">
        <f>S1189*H1189</f>
        <v>0</v>
      </c>
      <c r="AR1189" s="104" t="s">
        <v>844</v>
      </c>
      <c r="AT1189" s="104" t="s">
        <v>103</v>
      </c>
      <c r="AU1189" s="104" t="s">
        <v>80</v>
      </c>
      <c r="AY1189" s="10" t="s">
        <v>100</v>
      </c>
      <c r="BE1189" s="105">
        <f>IF(N1189="základní",J1189,0)</f>
        <v>4760</v>
      </c>
      <c r="BF1189" s="105">
        <f>IF(N1189="snížená",J1189,0)</f>
        <v>0</v>
      </c>
      <c r="BG1189" s="105">
        <f>IF(N1189="zákl. přenesená",J1189,0)</f>
        <v>0</v>
      </c>
      <c r="BH1189" s="105">
        <f>IF(N1189="sníž. přenesená",J1189,0)</f>
        <v>0</v>
      </c>
      <c r="BI1189" s="105">
        <f>IF(N1189="nulová",J1189,0)</f>
        <v>0</v>
      </c>
      <c r="BJ1189" s="10" t="s">
        <v>78</v>
      </c>
      <c r="BK1189" s="105">
        <f>ROUND(I1189*H1189,2)</f>
        <v>4760</v>
      </c>
      <c r="BL1189" s="10" t="s">
        <v>844</v>
      </c>
      <c r="BM1189" s="104" t="s">
        <v>2715</v>
      </c>
    </row>
    <row r="1190" spans="2:65" s="1" customFormat="1">
      <c r="B1190" s="21"/>
      <c r="D1190" s="106" t="s">
        <v>109</v>
      </c>
      <c r="F1190" s="107" t="s">
        <v>2714</v>
      </c>
      <c r="L1190" s="21"/>
      <c r="M1190" s="108"/>
      <c r="T1190" s="42"/>
      <c r="AT1190" s="10" t="s">
        <v>109</v>
      </c>
      <c r="AU1190" s="10" t="s">
        <v>80</v>
      </c>
    </row>
    <row r="1191" spans="2:65" s="1" customFormat="1" ht="16.5" customHeight="1">
      <c r="B1191" s="21"/>
      <c r="C1191" s="93" t="s">
        <v>2716</v>
      </c>
      <c r="D1191" s="93" t="s">
        <v>103</v>
      </c>
      <c r="E1191" s="94" t="s">
        <v>2717</v>
      </c>
      <c r="F1191" s="95" t="s">
        <v>2718</v>
      </c>
      <c r="G1191" s="96" t="s">
        <v>269</v>
      </c>
      <c r="H1191" s="97">
        <v>1800</v>
      </c>
      <c r="I1191" s="98">
        <v>140</v>
      </c>
      <c r="J1191" s="98">
        <f>ROUND(I1191*H1191,2)</f>
        <v>252000</v>
      </c>
      <c r="K1191" s="99"/>
      <c r="L1191" s="21"/>
      <c r="M1191" s="100" t="s">
        <v>1</v>
      </c>
      <c r="N1191" s="101" t="s">
        <v>35</v>
      </c>
      <c r="O1191" s="102">
        <v>0</v>
      </c>
      <c r="P1191" s="102">
        <f>O1191*H1191</f>
        <v>0</v>
      </c>
      <c r="Q1191" s="102">
        <v>0</v>
      </c>
      <c r="R1191" s="102">
        <f>Q1191*H1191</f>
        <v>0</v>
      </c>
      <c r="S1191" s="102">
        <v>0</v>
      </c>
      <c r="T1191" s="103">
        <f>S1191*H1191</f>
        <v>0</v>
      </c>
      <c r="AR1191" s="104" t="s">
        <v>107</v>
      </c>
      <c r="AT1191" s="104" t="s">
        <v>103</v>
      </c>
      <c r="AU1191" s="104" t="s">
        <v>80</v>
      </c>
      <c r="AY1191" s="10" t="s">
        <v>100</v>
      </c>
      <c r="BE1191" s="105">
        <f>IF(N1191="základní",J1191,0)</f>
        <v>252000</v>
      </c>
      <c r="BF1191" s="105">
        <f>IF(N1191="snížená",J1191,0)</f>
        <v>0</v>
      </c>
      <c r="BG1191" s="105">
        <f>IF(N1191="zákl. přenesená",J1191,0)</f>
        <v>0</v>
      </c>
      <c r="BH1191" s="105">
        <f>IF(N1191="sníž. přenesená",J1191,0)</f>
        <v>0</v>
      </c>
      <c r="BI1191" s="105">
        <f>IF(N1191="nulová",J1191,0)</f>
        <v>0</v>
      </c>
      <c r="BJ1191" s="10" t="s">
        <v>78</v>
      </c>
      <c r="BK1191" s="105">
        <f>ROUND(I1191*H1191,2)</f>
        <v>252000</v>
      </c>
      <c r="BL1191" s="10" t="s">
        <v>107</v>
      </c>
      <c r="BM1191" s="104" t="s">
        <v>2719</v>
      </c>
    </row>
    <row r="1192" spans="2:65" s="1" customFormat="1" ht="19.5">
      <c r="B1192" s="21"/>
      <c r="D1192" s="106" t="s">
        <v>109</v>
      </c>
      <c r="F1192" s="107" t="s">
        <v>2720</v>
      </c>
      <c r="L1192" s="21"/>
      <c r="M1192" s="108"/>
      <c r="T1192" s="42"/>
      <c r="AT1192" s="10" t="s">
        <v>109</v>
      </c>
      <c r="AU1192" s="10" t="s">
        <v>80</v>
      </c>
    </row>
    <row r="1193" spans="2:65" s="1" customFormat="1" ht="24.2" customHeight="1">
      <c r="B1193" s="21"/>
      <c r="C1193" s="93" t="s">
        <v>2721</v>
      </c>
      <c r="D1193" s="93" t="s">
        <v>103</v>
      </c>
      <c r="E1193" s="94" t="s">
        <v>2722</v>
      </c>
      <c r="F1193" s="95" t="s">
        <v>2723</v>
      </c>
      <c r="G1193" s="96" t="s">
        <v>269</v>
      </c>
      <c r="H1193" s="97">
        <v>1800</v>
      </c>
      <c r="I1193" s="98">
        <v>123</v>
      </c>
      <c r="J1193" s="98">
        <f>ROUND(I1193*H1193,2)</f>
        <v>221400</v>
      </c>
      <c r="K1193" s="99"/>
      <c r="L1193" s="21"/>
      <c r="M1193" s="100" t="s">
        <v>1</v>
      </c>
      <c r="N1193" s="101" t="s">
        <v>35</v>
      </c>
      <c r="O1193" s="102">
        <v>0</v>
      </c>
      <c r="P1193" s="102">
        <f>O1193*H1193</f>
        <v>0</v>
      </c>
      <c r="Q1193" s="102">
        <v>0</v>
      </c>
      <c r="R1193" s="102">
        <f>Q1193*H1193</f>
        <v>0</v>
      </c>
      <c r="S1193" s="102">
        <v>0</v>
      </c>
      <c r="T1193" s="103">
        <f>S1193*H1193</f>
        <v>0</v>
      </c>
      <c r="AR1193" s="104" t="s">
        <v>844</v>
      </c>
      <c r="AT1193" s="104" t="s">
        <v>103</v>
      </c>
      <c r="AU1193" s="104" t="s">
        <v>80</v>
      </c>
      <c r="AY1193" s="10" t="s">
        <v>100</v>
      </c>
      <c r="BE1193" s="105">
        <f>IF(N1193="základní",J1193,0)</f>
        <v>221400</v>
      </c>
      <c r="BF1193" s="105">
        <f>IF(N1193="snížená",J1193,0)</f>
        <v>0</v>
      </c>
      <c r="BG1193" s="105">
        <f>IF(N1193="zákl. přenesená",J1193,0)</f>
        <v>0</v>
      </c>
      <c r="BH1193" s="105">
        <f>IF(N1193="sníž. přenesená",J1193,0)</f>
        <v>0</v>
      </c>
      <c r="BI1193" s="105">
        <f>IF(N1193="nulová",J1193,0)</f>
        <v>0</v>
      </c>
      <c r="BJ1193" s="10" t="s">
        <v>78</v>
      </c>
      <c r="BK1193" s="105">
        <f>ROUND(I1193*H1193,2)</f>
        <v>221400</v>
      </c>
      <c r="BL1193" s="10" t="s">
        <v>844</v>
      </c>
      <c r="BM1193" s="104" t="s">
        <v>2724</v>
      </c>
    </row>
    <row r="1194" spans="2:65" s="1" customFormat="1" ht="19.5">
      <c r="B1194" s="21"/>
      <c r="D1194" s="106" t="s">
        <v>109</v>
      </c>
      <c r="F1194" s="107" t="s">
        <v>2725</v>
      </c>
      <c r="L1194" s="21"/>
      <c r="M1194" s="108"/>
      <c r="T1194" s="42"/>
      <c r="AT1194" s="10" t="s">
        <v>109</v>
      </c>
      <c r="AU1194" s="10" t="s">
        <v>80</v>
      </c>
    </row>
    <row r="1195" spans="2:65" s="1" customFormat="1" ht="16.5" customHeight="1">
      <c r="B1195" s="21"/>
      <c r="C1195" s="93" t="s">
        <v>2726</v>
      </c>
      <c r="D1195" s="93" t="s">
        <v>103</v>
      </c>
      <c r="E1195" s="94" t="s">
        <v>2727</v>
      </c>
      <c r="F1195" s="95" t="s">
        <v>2728</v>
      </c>
      <c r="G1195" s="96" t="s">
        <v>269</v>
      </c>
      <c r="H1195" s="97">
        <v>4</v>
      </c>
      <c r="I1195" s="98">
        <v>1100</v>
      </c>
      <c r="J1195" s="98">
        <f>ROUND(I1195*H1195,2)</f>
        <v>4400</v>
      </c>
      <c r="K1195" s="99"/>
      <c r="L1195" s="21"/>
      <c r="M1195" s="100" t="s">
        <v>1</v>
      </c>
      <c r="N1195" s="101" t="s">
        <v>35</v>
      </c>
      <c r="O1195" s="102">
        <v>0</v>
      </c>
      <c r="P1195" s="102">
        <f>O1195*H1195</f>
        <v>0</v>
      </c>
      <c r="Q1195" s="102">
        <v>0</v>
      </c>
      <c r="R1195" s="102">
        <f>Q1195*H1195</f>
        <v>0</v>
      </c>
      <c r="S1195" s="102">
        <v>0</v>
      </c>
      <c r="T1195" s="103">
        <f>S1195*H1195</f>
        <v>0</v>
      </c>
      <c r="AR1195" s="104" t="s">
        <v>844</v>
      </c>
      <c r="AT1195" s="104" t="s">
        <v>103</v>
      </c>
      <c r="AU1195" s="104" t="s">
        <v>80</v>
      </c>
      <c r="AY1195" s="10" t="s">
        <v>100</v>
      </c>
      <c r="BE1195" s="105">
        <f>IF(N1195="základní",J1195,0)</f>
        <v>4400</v>
      </c>
      <c r="BF1195" s="105">
        <f>IF(N1195="snížená",J1195,0)</f>
        <v>0</v>
      </c>
      <c r="BG1195" s="105">
        <f>IF(N1195="zákl. přenesená",J1195,0)</f>
        <v>0</v>
      </c>
      <c r="BH1195" s="105">
        <f>IF(N1195="sníž. přenesená",J1195,0)</f>
        <v>0</v>
      </c>
      <c r="BI1195" s="105">
        <f>IF(N1195="nulová",J1195,0)</f>
        <v>0</v>
      </c>
      <c r="BJ1195" s="10" t="s">
        <v>78</v>
      </c>
      <c r="BK1195" s="105">
        <f>ROUND(I1195*H1195,2)</f>
        <v>4400</v>
      </c>
      <c r="BL1195" s="10" t="s">
        <v>844</v>
      </c>
      <c r="BM1195" s="104" t="s">
        <v>2729</v>
      </c>
    </row>
    <row r="1196" spans="2:65" s="1" customFormat="1">
      <c r="B1196" s="21"/>
      <c r="D1196" s="106" t="s">
        <v>109</v>
      </c>
      <c r="F1196" s="107" t="s">
        <v>2728</v>
      </c>
      <c r="L1196" s="21"/>
      <c r="M1196" s="108"/>
      <c r="T1196" s="42"/>
      <c r="AT1196" s="10" t="s">
        <v>109</v>
      </c>
      <c r="AU1196" s="10" t="s">
        <v>80</v>
      </c>
    </row>
    <row r="1197" spans="2:65" s="1" customFormat="1" ht="24.2" customHeight="1">
      <c r="B1197" s="21"/>
      <c r="C1197" s="93" t="s">
        <v>2730</v>
      </c>
      <c r="D1197" s="93" t="s">
        <v>103</v>
      </c>
      <c r="E1197" s="94" t="s">
        <v>2731</v>
      </c>
      <c r="F1197" s="95" t="s">
        <v>2732</v>
      </c>
      <c r="G1197" s="96" t="s">
        <v>269</v>
      </c>
      <c r="H1197" s="97">
        <v>4</v>
      </c>
      <c r="I1197" s="98">
        <v>6700</v>
      </c>
      <c r="J1197" s="98">
        <f>ROUND(I1197*H1197,2)</f>
        <v>26800</v>
      </c>
      <c r="K1197" s="99"/>
      <c r="L1197" s="21"/>
      <c r="M1197" s="100" t="s">
        <v>1</v>
      </c>
      <c r="N1197" s="101" t="s">
        <v>35</v>
      </c>
      <c r="O1197" s="102">
        <v>0</v>
      </c>
      <c r="P1197" s="102">
        <f>O1197*H1197</f>
        <v>0</v>
      </c>
      <c r="Q1197" s="102">
        <v>0</v>
      </c>
      <c r="R1197" s="102">
        <f>Q1197*H1197</f>
        <v>0</v>
      </c>
      <c r="S1197" s="102">
        <v>0</v>
      </c>
      <c r="T1197" s="103">
        <f>S1197*H1197</f>
        <v>0</v>
      </c>
      <c r="AR1197" s="104" t="s">
        <v>844</v>
      </c>
      <c r="AT1197" s="104" t="s">
        <v>103</v>
      </c>
      <c r="AU1197" s="104" t="s">
        <v>80</v>
      </c>
      <c r="AY1197" s="10" t="s">
        <v>100</v>
      </c>
      <c r="BE1197" s="105">
        <f>IF(N1197="základní",J1197,0)</f>
        <v>26800</v>
      </c>
      <c r="BF1197" s="105">
        <f>IF(N1197="snížená",J1197,0)</f>
        <v>0</v>
      </c>
      <c r="BG1197" s="105">
        <f>IF(N1197="zákl. přenesená",J1197,0)</f>
        <v>0</v>
      </c>
      <c r="BH1197" s="105">
        <f>IF(N1197="sníž. přenesená",J1197,0)</f>
        <v>0</v>
      </c>
      <c r="BI1197" s="105">
        <f>IF(N1197="nulová",J1197,0)</f>
        <v>0</v>
      </c>
      <c r="BJ1197" s="10" t="s">
        <v>78</v>
      </c>
      <c r="BK1197" s="105">
        <f>ROUND(I1197*H1197,2)</f>
        <v>26800</v>
      </c>
      <c r="BL1197" s="10" t="s">
        <v>844</v>
      </c>
      <c r="BM1197" s="104" t="s">
        <v>2733</v>
      </c>
    </row>
    <row r="1198" spans="2:65" s="1" customFormat="1" ht="19.5">
      <c r="B1198" s="21"/>
      <c r="D1198" s="106" t="s">
        <v>109</v>
      </c>
      <c r="F1198" s="107" t="s">
        <v>2732</v>
      </c>
      <c r="L1198" s="21"/>
      <c r="M1198" s="108"/>
      <c r="T1198" s="42"/>
      <c r="AT1198" s="10" t="s">
        <v>109</v>
      </c>
      <c r="AU1198" s="10" t="s">
        <v>80</v>
      </c>
    </row>
    <row r="1199" spans="2:65" s="1" customFormat="1" ht="16.5" customHeight="1">
      <c r="B1199" s="21"/>
      <c r="C1199" s="93" t="s">
        <v>2734</v>
      </c>
      <c r="D1199" s="93" t="s">
        <v>103</v>
      </c>
      <c r="E1199" s="94" t="s">
        <v>2735</v>
      </c>
      <c r="F1199" s="95" t="s">
        <v>2736</v>
      </c>
      <c r="G1199" s="96" t="s">
        <v>269</v>
      </c>
      <c r="H1199" s="97">
        <v>4</v>
      </c>
      <c r="I1199" s="98">
        <v>381</v>
      </c>
      <c r="J1199" s="98">
        <f>ROUND(I1199*H1199,2)</f>
        <v>1524</v>
      </c>
      <c r="K1199" s="99"/>
      <c r="L1199" s="21"/>
      <c r="M1199" s="100" t="s">
        <v>1</v>
      </c>
      <c r="N1199" s="101" t="s">
        <v>35</v>
      </c>
      <c r="O1199" s="102">
        <v>0</v>
      </c>
      <c r="P1199" s="102">
        <f>O1199*H1199</f>
        <v>0</v>
      </c>
      <c r="Q1199" s="102">
        <v>0</v>
      </c>
      <c r="R1199" s="102">
        <f>Q1199*H1199</f>
        <v>0</v>
      </c>
      <c r="S1199" s="102">
        <v>0</v>
      </c>
      <c r="T1199" s="103">
        <f>S1199*H1199</f>
        <v>0</v>
      </c>
      <c r="AR1199" s="104" t="s">
        <v>844</v>
      </c>
      <c r="AT1199" s="104" t="s">
        <v>103</v>
      </c>
      <c r="AU1199" s="104" t="s">
        <v>80</v>
      </c>
      <c r="AY1199" s="10" t="s">
        <v>100</v>
      </c>
      <c r="BE1199" s="105">
        <f>IF(N1199="základní",J1199,0)</f>
        <v>1524</v>
      </c>
      <c r="BF1199" s="105">
        <f>IF(N1199="snížená",J1199,0)</f>
        <v>0</v>
      </c>
      <c r="BG1199" s="105">
        <f>IF(N1199="zákl. přenesená",J1199,0)</f>
        <v>0</v>
      </c>
      <c r="BH1199" s="105">
        <f>IF(N1199="sníž. přenesená",J1199,0)</f>
        <v>0</v>
      </c>
      <c r="BI1199" s="105">
        <f>IF(N1199="nulová",J1199,0)</f>
        <v>0</v>
      </c>
      <c r="BJ1199" s="10" t="s">
        <v>78</v>
      </c>
      <c r="BK1199" s="105">
        <f>ROUND(I1199*H1199,2)</f>
        <v>1524</v>
      </c>
      <c r="BL1199" s="10" t="s">
        <v>844</v>
      </c>
      <c r="BM1199" s="104" t="s">
        <v>2737</v>
      </c>
    </row>
    <row r="1200" spans="2:65" s="1" customFormat="1">
      <c r="B1200" s="21"/>
      <c r="D1200" s="106" t="s">
        <v>109</v>
      </c>
      <c r="F1200" s="107" t="s">
        <v>2736</v>
      </c>
      <c r="L1200" s="21"/>
      <c r="M1200" s="108"/>
      <c r="T1200" s="42"/>
      <c r="AT1200" s="10" t="s">
        <v>109</v>
      </c>
      <c r="AU1200" s="10" t="s">
        <v>80</v>
      </c>
    </row>
    <row r="1201" spans="2:65" s="1" customFormat="1" ht="16.5" customHeight="1">
      <c r="B1201" s="21"/>
      <c r="C1201" s="93" t="s">
        <v>2738</v>
      </c>
      <c r="D1201" s="93" t="s">
        <v>103</v>
      </c>
      <c r="E1201" s="94" t="s">
        <v>2739</v>
      </c>
      <c r="F1201" s="95" t="s">
        <v>2740</v>
      </c>
      <c r="G1201" s="96" t="s">
        <v>269</v>
      </c>
      <c r="H1201" s="97">
        <v>4</v>
      </c>
      <c r="I1201" s="98">
        <v>919</v>
      </c>
      <c r="J1201" s="98">
        <f>ROUND(I1201*H1201,2)</f>
        <v>3676</v>
      </c>
      <c r="K1201" s="99"/>
      <c r="L1201" s="21"/>
      <c r="M1201" s="100" t="s">
        <v>1</v>
      </c>
      <c r="N1201" s="101" t="s">
        <v>35</v>
      </c>
      <c r="O1201" s="102">
        <v>0</v>
      </c>
      <c r="P1201" s="102">
        <f>O1201*H1201</f>
        <v>0</v>
      </c>
      <c r="Q1201" s="102">
        <v>0</v>
      </c>
      <c r="R1201" s="102">
        <f>Q1201*H1201</f>
        <v>0</v>
      </c>
      <c r="S1201" s="102">
        <v>0</v>
      </c>
      <c r="T1201" s="103">
        <f>S1201*H1201</f>
        <v>0</v>
      </c>
      <c r="AR1201" s="104" t="s">
        <v>844</v>
      </c>
      <c r="AT1201" s="104" t="s">
        <v>103</v>
      </c>
      <c r="AU1201" s="104" t="s">
        <v>80</v>
      </c>
      <c r="AY1201" s="10" t="s">
        <v>100</v>
      </c>
      <c r="BE1201" s="105">
        <f>IF(N1201="základní",J1201,0)</f>
        <v>3676</v>
      </c>
      <c r="BF1201" s="105">
        <f>IF(N1201="snížená",J1201,0)</f>
        <v>0</v>
      </c>
      <c r="BG1201" s="105">
        <f>IF(N1201="zákl. přenesená",J1201,0)</f>
        <v>0</v>
      </c>
      <c r="BH1201" s="105">
        <f>IF(N1201="sníž. přenesená",J1201,0)</f>
        <v>0</v>
      </c>
      <c r="BI1201" s="105">
        <f>IF(N1201="nulová",J1201,0)</f>
        <v>0</v>
      </c>
      <c r="BJ1201" s="10" t="s">
        <v>78</v>
      </c>
      <c r="BK1201" s="105">
        <f>ROUND(I1201*H1201,2)</f>
        <v>3676</v>
      </c>
      <c r="BL1201" s="10" t="s">
        <v>844</v>
      </c>
      <c r="BM1201" s="104" t="s">
        <v>2741</v>
      </c>
    </row>
    <row r="1202" spans="2:65" s="1" customFormat="1">
      <c r="B1202" s="21"/>
      <c r="D1202" s="106" t="s">
        <v>109</v>
      </c>
      <c r="F1202" s="107" t="s">
        <v>2740</v>
      </c>
      <c r="L1202" s="21"/>
      <c r="M1202" s="108"/>
      <c r="T1202" s="42"/>
      <c r="AT1202" s="10" t="s">
        <v>109</v>
      </c>
      <c r="AU1202" s="10" t="s">
        <v>80</v>
      </c>
    </row>
    <row r="1203" spans="2:65" s="1" customFormat="1" ht="16.5" customHeight="1">
      <c r="B1203" s="21"/>
      <c r="C1203" s="93" t="s">
        <v>2742</v>
      </c>
      <c r="D1203" s="93" t="s">
        <v>103</v>
      </c>
      <c r="E1203" s="94" t="s">
        <v>2743</v>
      </c>
      <c r="F1203" s="95" t="s">
        <v>2744</v>
      </c>
      <c r="G1203" s="96" t="s">
        <v>269</v>
      </c>
      <c r="H1203" s="97">
        <v>4</v>
      </c>
      <c r="I1203" s="98">
        <v>1350</v>
      </c>
      <c r="J1203" s="98">
        <f>ROUND(I1203*H1203,2)</f>
        <v>5400</v>
      </c>
      <c r="K1203" s="99"/>
      <c r="L1203" s="21"/>
      <c r="M1203" s="100" t="s">
        <v>1</v>
      </c>
      <c r="N1203" s="101" t="s">
        <v>35</v>
      </c>
      <c r="O1203" s="102">
        <v>0</v>
      </c>
      <c r="P1203" s="102">
        <f>O1203*H1203</f>
        <v>0</v>
      </c>
      <c r="Q1203" s="102">
        <v>0</v>
      </c>
      <c r="R1203" s="102">
        <f>Q1203*H1203</f>
        <v>0</v>
      </c>
      <c r="S1203" s="102">
        <v>0</v>
      </c>
      <c r="T1203" s="103">
        <f>S1203*H1203</f>
        <v>0</v>
      </c>
      <c r="AR1203" s="104" t="s">
        <v>844</v>
      </c>
      <c r="AT1203" s="104" t="s">
        <v>103</v>
      </c>
      <c r="AU1203" s="104" t="s">
        <v>80</v>
      </c>
      <c r="AY1203" s="10" t="s">
        <v>100</v>
      </c>
      <c r="BE1203" s="105">
        <f>IF(N1203="základní",J1203,0)</f>
        <v>5400</v>
      </c>
      <c r="BF1203" s="105">
        <f>IF(N1203="snížená",J1203,0)</f>
        <v>0</v>
      </c>
      <c r="BG1203" s="105">
        <f>IF(N1203="zákl. přenesená",J1203,0)</f>
        <v>0</v>
      </c>
      <c r="BH1203" s="105">
        <f>IF(N1203="sníž. přenesená",J1203,0)</f>
        <v>0</v>
      </c>
      <c r="BI1203" s="105">
        <f>IF(N1203="nulová",J1203,0)</f>
        <v>0</v>
      </c>
      <c r="BJ1203" s="10" t="s">
        <v>78</v>
      </c>
      <c r="BK1203" s="105">
        <f>ROUND(I1203*H1203,2)</f>
        <v>5400</v>
      </c>
      <c r="BL1203" s="10" t="s">
        <v>844</v>
      </c>
      <c r="BM1203" s="104" t="s">
        <v>2745</v>
      </c>
    </row>
    <row r="1204" spans="2:65" s="1" customFormat="1">
      <c r="B1204" s="21"/>
      <c r="D1204" s="106" t="s">
        <v>109</v>
      </c>
      <c r="F1204" s="107" t="s">
        <v>2744</v>
      </c>
      <c r="L1204" s="21"/>
      <c r="M1204" s="108"/>
      <c r="T1204" s="42"/>
      <c r="AT1204" s="10" t="s">
        <v>109</v>
      </c>
      <c r="AU1204" s="10" t="s">
        <v>80</v>
      </c>
    </row>
    <row r="1205" spans="2:65" s="1" customFormat="1" ht="24.2" customHeight="1">
      <c r="B1205" s="21"/>
      <c r="C1205" s="93" t="s">
        <v>2746</v>
      </c>
      <c r="D1205" s="93" t="s">
        <v>103</v>
      </c>
      <c r="E1205" s="94" t="s">
        <v>2747</v>
      </c>
      <c r="F1205" s="95" t="s">
        <v>2748</v>
      </c>
      <c r="G1205" s="96" t="s">
        <v>269</v>
      </c>
      <c r="H1205" s="97">
        <v>4</v>
      </c>
      <c r="I1205" s="98">
        <v>638</v>
      </c>
      <c r="J1205" s="98">
        <f>ROUND(I1205*H1205,2)</f>
        <v>2552</v>
      </c>
      <c r="K1205" s="99"/>
      <c r="L1205" s="21"/>
      <c r="M1205" s="100" t="s">
        <v>1</v>
      </c>
      <c r="N1205" s="101" t="s">
        <v>35</v>
      </c>
      <c r="O1205" s="102">
        <v>0</v>
      </c>
      <c r="P1205" s="102">
        <f>O1205*H1205</f>
        <v>0</v>
      </c>
      <c r="Q1205" s="102">
        <v>0</v>
      </c>
      <c r="R1205" s="102">
        <f>Q1205*H1205</f>
        <v>0</v>
      </c>
      <c r="S1205" s="102">
        <v>0</v>
      </c>
      <c r="T1205" s="103">
        <f>S1205*H1205</f>
        <v>0</v>
      </c>
      <c r="AR1205" s="104" t="s">
        <v>844</v>
      </c>
      <c r="AT1205" s="104" t="s">
        <v>103</v>
      </c>
      <c r="AU1205" s="104" t="s">
        <v>80</v>
      </c>
      <c r="AY1205" s="10" t="s">
        <v>100</v>
      </c>
      <c r="BE1205" s="105">
        <f>IF(N1205="základní",J1205,0)</f>
        <v>2552</v>
      </c>
      <c r="BF1205" s="105">
        <f>IF(N1205="snížená",J1205,0)</f>
        <v>0</v>
      </c>
      <c r="BG1205" s="105">
        <f>IF(N1205="zákl. přenesená",J1205,0)</f>
        <v>0</v>
      </c>
      <c r="BH1205" s="105">
        <f>IF(N1205="sníž. přenesená",J1205,0)</f>
        <v>0</v>
      </c>
      <c r="BI1205" s="105">
        <f>IF(N1205="nulová",J1205,0)</f>
        <v>0</v>
      </c>
      <c r="BJ1205" s="10" t="s">
        <v>78</v>
      </c>
      <c r="BK1205" s="105">
        <f>ROUND(I1205*H1205,2)</f>
        <v>2552</v>
      </c>
      <c r="BL1205" s="10" t="s">
        <v>844</v>
      </c>
      <c r="BM1205" s="104" t="s">
        <v>2749</v>
      </c>
    </row>
    <row r="1206" spans="2:65" s="1" customFormat="1" ht="19.5">
      <c r="B1206" s="21"/>
      <c r="D1206" s="106" t="s">
        <v>109</v>
      </c>
      <c r="F1206" s="107" t="s">
        <v>2748</v>
      </c>
      <c r="L1206" s="21"/>
      <c r="M1206" s="108"/>
      <c r="T1206" s="42"/>
      <c r="AT1206" s="10" t="s">
        <v>109</v>
      </c>
      <c r="AU1206" s="10" t="s">
        <v>80</v>
      </c>
    </row>
    <row r="1207" spans="2:65" s="1" customFormat="1" ht="16.5" customHeight="1">
      <c r="B1207" s="21"/>
      <c r="C1207" s="93" t="s">
        <v>2750</v>
      </c>
      <c r="D1207" s="93" t="s">
        <v>103</v>
      </c>
      <c r="E1207" s="94" t="s">
        <v>2751</v>
      </c>
      <c r="F1207" s="95" t="s">
        <v>2752</v>
      </c>
      <c r="G1207" s="96" t="s">
        <v>269</v>
      </c>
      <c r="H1207" s="97">
        <v>4</v>
      </c>
      <c r="I1207" s="98">
        <v>771</v>
      </c>
      <c r="J1207" s="98">
        <f>ROUND(I1207*H1207,2)</f>
        <v>3084</v>
      </c>
      <c r="K1207" s="99"/>
      <c r="L1207" s="21"/>
      <c r="M1207" s="100" t="s">
        <v>1</v>
      </c>
      <c r="N1207" s="101" t="s">
        <v>35</v>
      </c>
      <c r="O1207" s="102">
        <v>0</v>
      </c>
      <c r="P1207" s="102">
        <f>O1207*H1207</f>
        <v>0</v>
      </c>
      <c r="Q1207" s="102">
        <v>0</v>
      </c>
      <c r="R1207" s="102">
        <f>Q1207*H1207</f>
        <v>0</v>
      </c>
      <c r="S1207" s="102">
        <v>0</v>
      </c>
      <c r="T1207" s="103">
        <f>S1207*H1207</f>
        <v>0</v>
      </c>
      <c r="AR1207" s="104" t="s">
        <v>844</v>
      </c>
      <c r="AT1207" s="104" t="s">
        <v>103</v>
      </c>
      <c r="AU1207" s="104" t="s">
        <v>80</v>
      </c>
      <c r="AY1207" s="10" t="s">
        <v>100</v>
      </c>
      <c r="BE1207" s="105">
        <f>IF(N1207="základní",J1207,0)</f>
        <v>3084</v>
      </c>
      <c r="BF1207" s="105">
        <f>IF(N1207="snížená",J1207,0)</f>
        <v>0</v>
      </c>
      <c r="BG1207" s="105">
        <f>IF(N1207="zákl. přenesená",J1207,0)</f>
        <v>0</v>
      </c>
      <c r="BH1207" s="105">
        <f>IF(N1207="sníž. přenesená",J1207,0)</f>
        <v>0</v>
      </c>
      <c r="BI1207" s="105">
        <f>IF(N1207="nulová",J1207,0)</f>
        <v>0</v>
      </c>
      <c r="BJ1207" s="10" t="s">
        <v>78</v>
      </c>
      <c r="BK1207" s="105">
        <f>ROUND(I1207*H1207,2)</f>
        <v>3084</v>
      </c>
      <c r="BL1207" s="10" t="s">
        <v>844</v>
      </c>
      <c r="BM1207" s="104" t="s">
        <v>2753</v>
      </c>
    </row>
    <row r="1208" spans="2:65" s="1" customFormat="1">
      <c r="B1208" s="21"/>
      <c r="D1208" s="106" t="s">
        <v>109</v>
      </c>
      <c r="F1208" s="107" t="s">
        <v>2752</v>
      </c>
      <c r="L1208" s="21"/>
      <c r="M1208" s="108"/>
      <c r="T1208" s="42"/>
      <c r="AT1208" s="10" t="s">
        <v>109</v>
      </c>
      <c r="AU1208" s="10" t="s">
        <v>80</v>
      </c>
    </row>
    <row r="1209" spans="2:65" s="1" customFormat="1" ht="16.5" customHeight="1">
      <c r="B1209" s="21"/>
      <c r="C1209" s="93" t="s">
        <v>2754</v>
      </c>
      <c r="D1209" s="93" t="s">
        <v>103</v>
      </c>
      <c r="E1209" s="94" t="s">
        <v>2755</v>
      </c>
      <c r="F1209" s="95" t="s">
        <v>2756</v>
      </c>
      <c r="G1209" s="96" t="s">
        <v>269</v>
      </c>
      <c r="H1209" s="97">
        <v>4</v>
      </c>
      <c r="I1209" s="98">
        <v>686</v>
      </c>
      <c r="J1209" s="98">
        <f>ROUND(I1209*H1209,2)</f>
        <v>2744</v>
      </c>
      <c r="K1209" s="99"/>
      <c r="L1209" s="21"/>
      <c r="M1209" s="100" t="s">
        <v>1</v>
      </c>
      <c r="N1209" s="101" t="s">
        <v>35</v>
      </c>
      <c r="O1209" s="102">
        <v>0</v>
      </c>
      <c r="P1209" s="102">
        <f>O1209*H1209</f>
        <v>0</v>
      </c>
      <c r="Q1209" s="102">
        <v>0</v>
      </c>
      <c r="R1209" s="102">
        <f>Q1209*H1209</f>
        <v>0</v>
      </c>
      <c r="S1209" s="102">
        <v>0</v>
      </c>
      <c r="T1209" s="103">
        <f>S1209*H1209</f>
        <v>0</v>
      </c>
      <c r="AR1209" s="104" t="s">
        <v>844</v>
      </c>
      <c r="AT1209" s="104" t="s">
        <v>103</v>
      </c>
      <c r="AU1209" s="104" t="s">
        <v>80</v>
      </c>
      <c r="AY1209" s="10" t="s">
        <v>100</v>
      </c>
      <c r="BE1209" s="105">
        <f>IF(N1209="základní",J1209,0)</f>
        <v>2744</v>
      </c>
      <c r="BF1209" s="105">
        <f>IF(N1209="snížená",J1209,0)</f>
        <v>0</v>
      </c>
      <c r="BG1209" s="105">
        <f>IF(N1209="zákl. přenesená",J1209,0)</f>
        <v>0</v>
      </c>
      <c r="BH1209" s="105">
        <f>IF(N1209="sníž. přenesená",J1209,0)</f>
        <v>0</v>
      </c>
      <c r="BI1209" s="105">
        <f>IF(N1209="nulová",J1209,0)</f>
        <v>0</v>
      </c>
      <c r="BJ1209" s="10" t="s">
        <v>78</v>
      </c>
      <c r="BK1209" s="105">
        <f>ROUND(I1209*H1209,2)</f>
        <v>2744</v>
      </c>
      <c r="BL1209" s="10" t="s">
        <v>844</v>
      </c>
      <c r="BM1209" s="104" t="s">
        <v>2757</v>
      </c>
    </row>
    <row r="1210" spans="2:65" s="1" customFormat="1">
      <c r="B1210" s="21"/>
      <c r="D1210" s="106" t="s">
        <v>109</v>
      </c>
      <c r="F1210" s="107" t="s">
        <v>2756</v>
      </c>
      <c r="L1210" s="21"/>
      <c r="M1210" s="108"/>
      <c r="T1210" s="42"/>
      <c r="AT1210" s="10" t="s">
        <v>109</v>
      </c>
      <c r="AU1210" s="10" t="s">
        <v>80</v>
      </c>
    </row>
    <row r="1211" spans="2:65" s="1" customFormat="1" ht="16.5" customHeight="1">
      <c r="B1211" s="21"/>
      <c r="C1211" s="93" t="s">
        <v>2758</v>
      </c>
      <c r="D1211" s="93" t="s">
        <v>103</v>
      </c>
      <c r="E1211" s="94" t="s">
        <v>2759</v>
      </c>
      <c r="F1211" s="95" t="s">
        <v>2760</v>
      </c>
      <c r="G1211" s="96" t="s">
        <v>269</v>
      </c>
      <c r="H1211" s="97">
        <v>4</v>
      </c>
      <c r="I1211" s="98">
        <v>823</v>
      </c>
      <c r="J1211" s="98">
        <f>ROUND(I1211*H1211,2)</f>
        <v>3292</v>
      </c>
      <c r="K1211" s="99"/>
      <c r="L1211" s="21"/>
      <c r="M1211" s="100" t="s">
        <v>1</v>
      </c>
      <c r="N1211" s="101" t="s">
        <v>35</v>
      </c>
      <c r="O1211" s="102">
        <v>0</v>
      </c>
      <c r="P1211" s="102">
        <f>O1211*H1211</f>
        <v>0</v>
      </c>
      <c r="Q1211" s="102">
        <v>0</v>
      </c>
      <c r="R1211" s="102">
        <f>Q1211*H1211</f>
        <v>0</v>
      </c>
      <c r="S1211" s="102">
        <v>0</v>
      </c>
      <c r="T1211" s="103">
        <f>S1211*H1211</f>
        <v>0</v>
      </c>
      <c r="AR1211" s="104" t="s">
        <v>844</v>
      </c>
      <c r="AT1211" s="104" t="s">
        <v>103</v>
      </c>
      <c r="AU1211" s="104" t="s">
        <v>80</v>
      </c>
      <c r="AY1211" s="10" t="s">
        <v>100</v>
      </c>
      <c r="BE1211" s="105">
        <f>IF(N1211="základní",J1211,0)</f>
        <v>3292</v>
      </c>
      <c r="BF1211" s="105">
        <f>IF(N1211="snížená",J1211,0)</f>
        <v>0</v>
      </c>
      <c r="BG1211" s="105">
        <f>IF(N1211="zákl. přenesená",J1211,0)</f>
        <v>0</v>
      </c>
      <c r="BH1211" s="105">
        <f>IF(N1211="sníž. přenesená",J1211,0)</f>
        <v>0</v>
      </c>
      <c r="BI1211" s="105">
        <f>IF(N1211="nulová",J1211,0)</f>
        <v>0</v>
      </c>
      <c r="BJ1211" s="10" t="s">
        <v>78</v>
      </c>
      <c r="BK1211" s="105">
        <f>ROUND(I1211*H1211,2)</f>
        <v>3292</v>
      </c>
      <c r="BL1211" s="10" t="s">
        <v>844</v>
      </c>
      <c r="BM1211" s="104" t="s">
        <v>2761</v>
      </c>
    </row>
    <row r="1212" spans="2:65" s="1" customFormat="1">
      <c r="B1212" s="21"/>
      <c r="D1212" s="106" t="s">
        <v>109</v>
      </c>
      <c r="F1212" s="107" t="s">
        <v>2760</v>
      </c>
      <c r="L1212" s="21"/>
      <c r="M1212" s="108"/>
      <c r="T1212" s="42"/>
      <c r="AT1212" s="10" t="s">
        <v>109</v>
      </c>
      <c r="AU1212" s="10" t="s">
        <v>80</v>
      </c>
    </row>
    <row r="1213" spans="2:65" s="1" customFormat="1" ht="16.5" customHeight="1">
      <c r="B1213" s="21"/>
      <c r="C1213" s="93" t="s">
        <v>2762</v>
      </c>
      <c r="D1213" s="93" t="s">
        <v>103</v>
      </c>
      <c r="E1213" s="94" t="s">
        <v>2763</v>
      </c>
      <c r="F1213" s="95" t="s">
        <v>2764</v>
      </c>
      <c r="G1213" s="96" t="s">
        <v>269</v>
      </c>
      <c r="H1213" s="97">
        <v>4</v>
      </c>
      <c r="I1213" s="98">
        <v>68.8</v>
      </c>
      <c r="J1213" s="98">
        <f>ROUND(I1213*H1213,2)</f>
        <v>275.2</v>
      </c>
      <c r="K1213" s="99"/>
      <c r="L1213" s="21"/>
      <c r="M1213" s="100" t="s">
        <v>1</v>
      </c>
      <c r="N1213" s="101" t="s">
        <v>35</v>
      </c>
      <c r="O1213" s="102">
        <v>0</v>
      </c>
      <c r="P1213" s="102">
        <f>O1213*H1213</f>
        <v>0</v>
      </c>
      <c r="Q1213" s="102">
        <v>0</v>
      </c>
      <c r="R1213" s="102">
        <f>Q1213*H1213</f>
        <v>0</v>
      </c>
      <c r="S1213" s="102">
        <v>0</v>
      </c>
      <c r="T1213" s="103">
        <f>S1213*H1213</f>
        <v>0</v>
      </c>
      <c r="AR1213" s="104" t="s">
        <v>844</v>
      </c>
      <c r="AT1213" s="104" t="s">
        <v>103</v>
      </c>
      <c r="AU1213" s="104" t="s">
        <v>80</v>
      </c>
      <c r="AY1213" s="10" t="s">
        <v>100</v>
      </c>
      <c r="BE1213" s="105">
        <f>IF(N1213="základní",J1213,0)</f>
        <v>275.2</v>
      </c>
      <c r="BF1213" s="105">
        <f>IF(N1213="snížená",J1213,0)</f>
        <v>0</v>
      </c>
      <c r="BG1213" s="105">
        <f>IF(N1213="zákl. přenesená",J1213,0)</f>
        <v>0</v>
      </c>
      <c r="BH1213" s="105">
        <f>IF(N1213="sníž. přenesená",J1213,0)</f>
        <v>0</v>
      </c>
      <c r="BI1213" s="105">
        <f>IF(N1213="nulová",J1213,0)</f>
        <v>0</v>
      </c>
      <c r="BJ1213" s="10" t="s">
        <v>78</v>
      </c>
      <c r="BK1213" s="105">
        <f>ROUND(I1213*H1213,2)</f>
        <v>275.2</v>
      </c>
      <c r="BL1213" s="10" t="s">
        <v>844</v>
      </c>
      <c r="BM1213" s="104" t="s">
        <v>2765</v>
      </c>
    </row>
    <row r="1214" spans="2:65" s="1" customFormat="1">
      <c r="B1214" s="21"/>
      <c r="D1214" s="106" t="s">
        <v>109</v>
      </c>
      <c r="F1214" s="107" t="s">
        <v>2764</v>
      </c>
      <c r="L1214" s="21"/>
      <c r="M1214" s="108"/>
      <c r="T1214" s="42"/>
      <c r="AT1214" s="10" t="s">
        <v>109</v>
      </c>
      <c r="AU1214" s="10" t="s">
        <v>80</v>
      </c>
    </row>
    <row r="1215" spans="2:65" s="1" customFormat="1" ht="16.5" customHeight="1">
      <c r="B1215" s="21"/>
      <c r="C1215" s="93" t="s">
        <v>2766</v>
      </c>
      <c r="D1215" s="93" t="s">
        <v>103</v>
      </c>
      <c r="E1215" s="94" t="s">
        <v>2767</v>
      </c>
      <c r="F1215" s="95" t="s">
        <v>2768</v>
      </c>
      <c r="G1215" s="96" t="s">
        <v>269</v>
      </c>
      <c r="H1215" s="97">
        <v>4</v>
      </c>
      <c r="I1215" s="98">
        <v>68.8</v>
      </c>
      <c r="J1215" s="98">
        <f>ROUND(I1215*H1215,2)</f>
        <v>275.2</v>
      </c>
      <c r="K1215" s="99"/>
      <c r="L1215" s="21"/>
      <c r="M1215" s="100" t="s">
        <v>1</v>
      </c>
      <c r="N1215" s="101" t="s">
        <v>35</v>
      </c>
      <c r="O1215" s="102">
        <v>0</v>
      </c>
      <c r="P1215" s="102">
        <f>O1215*H1215</f>
        <v>0</v>
      </c>
      <c r="Q1215" s="102">
        <v>0</v>
      </c>
      <c r="R1215" s="102">
        <f>Q1215*H1215</f>
        <v>0</v>
      </c>
      <c r="S1215" s="102">
        <v>0</v>
      </c>
      <c r="T1215" s="103">
        <f>S1215*H1215</f>
        <v>0</v>
      </c>
      <c r="AR1215" s="104" t="s">
        <v>844</v>
      </c>
      <c r="AT1215" s="104" t="s">
        <v>103</v>
      </c>
      <c r="AU1215" s="104" t="s">
        <v>80</v>
      </c>
      <c r="AY1215" s="10" t="s">
        <v>100</v>
      </c>
      <c r="BE1215" s="105">
        <f>IF(N1215="základní",J1215,0)</f>
        <v>275.2</v>
      </c>
      <c r="BF1215" s="105">
        <f>IF(N1215="snížená",J1215,0)</f>
        <v>0</v>
      </c>
      <c r="BG1215" s="105">
        <f>IF(N1215="zákl. přenesená",J1215,0)</f>
        <v>0</v>
      </c>
      <c r="BH1215" s="105">
        <f>IF(N1215="sníž. přenesená",J1215,0)</f>
        <v>0</v>
      </c>
      <c r="BI1215" s="105">
        <f>IF(N1215="nulová",J1215,0)</f>
        <v>0</v>
      </c>
      <c r="BJ1215" s="10" t="s">
        <v>78</v>
      </c>
      <c r="BK1215" s="105">
        <f>ROUND(I1215*H1215,2)</f>
        <v>275.2</v>
      </c>
      <c r="BL1215" s="10" t="s">
        <v>844</v>
      </c>
      <c r="BM1215" s="104" t="s">
        <v>2769</v>
      </c>
    </row>
    <row r="1216" spans="2:65" s="1" customFormat="1">
      <c r="B1216" s="21"/>
      <c r="D1216" s="106" t="s">
        <v>109</v>
      </c>
      <c r="F1216" s="107" t="s">
        <v>2768</v>
      </c>
      <c r="L1216" s="21"/>
      <c r="M1216" s="108"/>
      <c r="T1216" s="42"/>
      <c r="AT1216" s="10" t="s">
        <v>109</v>
      </c>
      <c r="AU1216" s="10" t="s">
        <v>80</v>
      </c>
    </row>
    <row r="1217" spans="2:65" s="1" customFormat="1" ht="16.5" customHeight="1">
      <c r="B1217" s="21"/>
      <c r="C1217" s="93" t="s">
        <v>2770</v>
      </c>
      <c r="D1217" s="93" t="s">
        <v>103</v>
      </c>
      <c r="E1217" s="94" t="s">
        <v>2771</v>
      </c>
      <c r="F1217" s="95" t="s">
        <v>2772</v>
      </c>
      <c r="G1217" s="96" t="s">
        <v>269</v>
      </c>
      <c r="H1217" s="97">
        <v>400</v>
      </c>
      <c r="I1217" s="98">
        <v>319</v>
      </c>
      <c r="J1217" s="98">
        <f>ROUND(I1217*H1217,2)</f>
        <v>127600</v>
      </c>
      <c r="K1217" s="99"/>
      <c r="L1217" s="21"/>
      <c r="M1217" s="100" t="s">
        <v>1</v>
      </c>
      <c r="N1217" s="101" t="s">
        <v>35</v>
      </c>
      <c r="O1217" s="102">
        <v>0</v>
      </c>
      <c r="P1217" s="102">
        <f>O1217*H1217</f>
        <v>0</v>
      </c>
      <c r="Q1217" s="102">
        <v>0</v>
      </c>
      <c r="R1217" s="102">
        <f>Q1217*H1217</f>
        <v>0</v>
      </c>
      <c r="S1217" s="102">
        <v>0</v>
      </c>
      <c r="T1217" s="103">
        <f>S1217*H1217</f>
        <v>0</v>
      </c>
      <c r="AR1217" s="104" t="s">
        <v>107</v>
      </c>
      <c r="AT1217" s="104" t="s">
        <v>103</v>
      </c>
      <c r="AU1217" s="104" t="s">
        <v>80</v>
      </c>
      <c r="AY1217" s="10" t="s">
        <v>100</v>
      </c>
      <c r="BE1217" s="105">
        <f>IF(N1217="základní",J1217,0)</f>
        <v>127600</v>
      </c>
      <c r="BF1217" s="105">
        <f>IF(N1217="snížená",J1217,0)</f>
        <v>0</v>
      </c>
      <c r="BG1217" s="105">
        <f>IF(N1217="zákl. přenesená",J1217,0)</f>
        <v>0</v>
      </c>
      <c r="BH1217" s="105">
        <f>IF(N1217="sníž. přenesená",J1217,0)</f>
        <v>0</v>
      </c>
      <c r="BI1217" s="105">
        <f>IF(N1217="nulová",J1217,0)</f>
        <v>0</v>
      </c>
      <c r="BJ1217" s="10" t="s">
        <v>78</v>
      </c>
      <c r="BK1217" s="105">
        <f>ROUND(I1217*H1217,2)</f>
        <v>127600</v>
      </c>
      <c r="BL1217" s="10" t="s">
        <v>107</v>
      </c>
      <c r="BM1217" s="104" t="s">
        <v>2773</v>
      </c>
    </row>
    <row r="1218" spans="2:65" s="1" customFormat="1" ht="19.5">
      <c r="B1218" s="21"/>
      <c r="D1218" s="106" t="s">
        <v>109</v>
      </c>
      <c r="F1218" s="107" t="s">
        <v>2774</v>
      </c>
      <c r="L1218" s="21"/>
      <c r="M1218" s="108"/>
      <c r="T1218" s="42"/>
      <c r="AT1218" s="10" t="s">
        <v>109</v>
      </c>
      <c r="AU1218" s="10" t="s">
        <v>80</v>
      </c>
    </row>
    <row r="1219" spans="2:65" s="1" customFormat="1" ht="16.5" customHeight="1">
      <c r="B1219" s="21"/>
      <c r="C1219" s="93" t="s">
        <v>2775</v>
      </c>
      <c r="D1219" s="93" t="s">
        <v>103</v>
      </c>
      <c r="E1219" s="94" t="s">
        <v>2776</v>
      </c>
      <c r="F1219" s="95" t="s">
        <v>2777</v>
      </c>
      <c r="G1219" s="96" t="s">
        <v>269</v>
      </c>
      <c r="H1219" s="97">
        <v>4</v>
      </c>
      <c r="I1219" s="98">
        <v>229</v>
      </c>
      <c r="J1219" s="98">
        <f>ROUND(I1219*H1219,2)</f>
        <v>916</v>
      </c>
      <c r="K1219" s="99"/>
      <c r="L1219" s="21"/>
      <c r="M1219" s="100" t="s">
        <v>1</v>
      </c>
      <c r="N1219" s="101" t="s">
        <v>35</v>
      </c>
      <c r="O1219" s="102">
        <v>0</v>
      </c>
      <c r="P1219" s="102">
        <f>O1219*H1219</f>
        <v>0</v>
      </c>
      <c r="Q1219" s="102">
        <v>0</v>
      </c>
      <c r="R1219" s="102">
        <f>Q1219*H1219</f>
        <v>0</v>
      </c>
      <c r="S1219" s="102">
        <v>0</v>
      </c>
      <c r="T1219" s="103">
        <f>S1219*H1219</f>
        <v>0</v>
      </c>
      <c r="AR1219" s="104" t="s">
        <v>844</v>
      </c>
      <c r="AT1219" s="104" t="s">
        <v>103</v>
      </c>
      <c r="AU1219" s="104" t="s">
        <v>80</v>
      </c>
      <c r="AY1219" s="10" t="s">
        <v>100</v>
      </c>
      <c r="BE1219" s="105">
        <f>IF(N1219="základní",J1219,0)</f>
        <v>916</v>
      </c>
      <c r="BF1219" s="105">
        <f>IF(N1219="snížená",J1219,0)</f>
        <v>0</v>
      </c>
      <c r="BG1219" s="105">
        <f>IF(N1219="zákl. přenesená",J1219,0)</f>
        <v>0</v>
      </c>
      <c r="BH1219" s="105">
        <f>IF(N1219="sníž. přenesená",J1219,0)</f>
        <v>0</v>
      </c>
      <c r="BI1219" s="105">
        <f>IF(N1219="nulová",J1219,0)</f>
        <v>0</v>
      </c>
      <c r="BJ1219" s="10" t="s">
        <v>78</v>
      </c>
      <c r="BK1219" s="105">
        <f>ROUND(I1219*H1219,2)</f>
        <v>916</v>
      </c>
      <c r="BL1219" s="10" t="s">
        <v>844</v>
      </c>
      <c r="BM1219" s="104" t="s">
        <v>2778</v>
      </c>
    </row>
    <row r="1220" spans="2:65" s="1" customFormat="1">
      <c r="B1220" s="21"/>
      <c r="D1220" s="106" t="s">
        <v>109</v>
      </c>
      <c r="F1220" s="107" t="s">
        <v>2777</v>
      </c>
      <c r="L1220" s="21"/>
      <c r="M1220" s="108"/>
      <c r="T1220" s="42"/>
      <c r="AT1220" s="10" t="s">
        <v>109</v>
      </c>
      <c r="AU1220" s="10" t="s">
        <v>80</v>
      </c>
    </row>
    <row r="1221" spans="2:65" s="1" customFormat="1" ht="16.5" customHeight="1">
      <c r="B1221" s="21"/>
      <c r="C1221" s="93" t="s">
        <v>2779</v>
      </c>
      <c r="D1221" s="93" t="s">
        <v>103</v>
      </c>
      <c r="E1221" s="94" t="s">
        <v>2780</v>
      </c>
      <c r="F1221" s="95" t="s">
        <v>2781</v>
      </c>
      <c r="G1221" s="96" t="s">
        <v>269</v>
      </c>
      <c r="H1221" s="97">
        <v>4</v>
      </c>
      <c r="I1221" s="98">
        <v>422</v>
      </c>
      <c r="J1221" s="98">
        <f>ROUND(I1221*H1221,2)</f>
        <v>1688</v>
      </c>
      <c r="K1221" s="99"/>
      <c r="L1221" s="21"/>
      <c r="M1221" s="100" t="s">
        <v>1</v>
      </c>
      <c r="N1221" s="101" t="s">
        <v>35</v>
      </c>
      <c r="O1221" s="102">
        <v>0</v>
      </c>
      <c r="P1221" s="102">
        <f>O1221*H1221</f>
        <v>0</v>
      </c>
      <c r="Q1221" s="102">
        <v>0</v>
      </c>
      <c r="R1221" s="102">
        <f>Q1221*H1221</f>
        <v>0</v>
      </c>
      <c r="S1221" s="102">
        <v>0</v>
      </c>
      <c r="T1221" s="103">
        <f>S1221*H1221</f>
        <v>0</v>
      </c>
      <c r="AR1221" s="104" t="s">
        <v>844</v>
      </c>
      <c r="AT1221" s="104" t="s">
        <v>103</v>
      </c>
      <c r="AU1221" s="104" t="s">
        <v>80</v>
      </c>
      <c r="AY1221" s="10" t="s">
        <v>100</v>
      </c>
      <c r="BE1221" s="105">
        <f>IF(N1221="základní",J1221,0)</f>
        <v>1688</v>
      </c>
      <c r="BF1221" s="105">
        <f>IF(N1221="snížená",J1221,0)</f>
        <v>0</v>
      </c>
      <c r="BG1221" s="105">
        <f>IF(N1221="zákl. přenesená",J1221,0)</f>
        <v>0</v>
      </c>
      <c r="BH1221" s="105">
        <f>IF(N1221="sníž. přenesená",J1221,0)</f>
        <v>0</v>
      </c>
      <c r="BI1221" s="105">
        <f>IF(N1221="nulová",J1221,0)</f>
        <v>0</v>
      </c>
      <c r="BJ1221" s="10" t="s">
        <v>78</v>
      </c>
      <c r="BK1221" s="105">
        <f>ROUND(I1221*H1221,2)</f>
        <v>1688</v>
      </c>
      <c r="BL1221" s="10" t="s">
        <v>844</v>
      </c>
      <c r="BM1221" s="104" t="s">
        <v>2782</v>
      </c>
    </row>
    <row r="1222" spans="2:65" s="1" customFormat="1">
      <c r="B1222" s="21"/>
      <c r="D1222" s="106" t="s">
        <v>109</v>
      </c>
      <c r="F1222" s="107" t="s">
        <v>2781</v>
      </c>
      <c r="L1222" s="21"/>
      <c r="M1222" s="108"/>
      <c r="T1222" s="42"/>
      <c r="AT1222" s="10" t="s">
        <v>109</v>
      </c>
      <c r="AU1222" s="10" t="s">
        <v>80</v>
      </c>
    </row>
    <row r="1223" spans="2:65" s="1" customFormat="1" ht="16.5" customHeight="1">
      <c r="B1223" s="21"/>
      <c r="C1223" s="93" t="s">
        <v>2783</v>
      </c>
      <c r="D1223" s="93" t="s">
        <v>103</v>
      </c>
      <c r="E1223" s="94" t="s">
        <v>2784</v>
      </c>
      <c r="F1223" s="95" t="s">
        <v>2785</v>
      </c>
      <c r="G1223" s="96" t="s">
        <v>269</v>
      </c>
      <c r="H1223" s="97">
        <v>4</v>
      </c>
      <c r="I1223" s="98">
        <v>183</v>
      </c>
      <c r="J1223" s="98">
        <f>ROUND(I1223*H1223,2)</f>
        <v>732</v>
      </c>
      <c r="K1223" s="99"/>
      <c r="L1223" s="21"/>
      <c r="M1223" s="100" t="s">
        <v>1</v>
      </c>
      <c r="N1223" s="101" t="s">
        <v>35</v>
      </c>
      <c r="O1223" s="102">
        <v>0</v>
      </c>
      <c r="P1223" s="102">
        <f>O1223*H1223</f>
        <v>0</v>
      </c>
      <c r="Q1223" s="102">
        <v>0</v>
      </c>
      <c r="R1223" s="102">
        <f>Q1223*H1223</f>
        <v>0</v>
      </c>
      <c r="S1223" s="102">
        <v>0</v>
      </c>
      <c r="T1223" s="103">
        <f>S1223*H1223</f>
        <v>0</v>
      </c>
      <c r="AR1223" s="104" t="s">
        <v>844</v>
      </c>
      <c r="AT1223" s="104" t="s">
        <v>103</v>
      </c>
      <c r="AU1223" s="104" t="s">
        <v>80</v>
      </c>
      <c r="AY1223" s="10" t="s">
        <v>100</v>
      </c>
      <c r="BE1223" s="105">
        <f>IF(N1223="základní",J1223,0)</f>
        <v>732</v>
      </c>
      <c r="BF1223" s="105">
        <f>IF(N1223="snížená",J1223,0)</f>
        <v>0</v>
      </c>
      <c r="BG1223" s="105">
        <f>IF(N1223="zákl. přenesená",J1223,0)</f>
        <v>0</v>
      </c>
      <c r="BH1223" s="105">
        <f>IF(N1223="sníž. přenesená",J1223,0)</f>
        <v>0</v>
      </c>
      <c r="BI1223" s="105">
        <f>IF(N1223="nulová",J1223,0)</f>
        <v>0</v>
      </c>
      <c r="BJ1223" s="10" t="s">
        <v>78</v>
      </c>
      <c r="BK1223" s="105">
        <f>ROUND(I1223*H1223,2)</f>
        <v>732</v>
      </c>
      <c r="BL1223" s="10" t="s">
        <v>844</v>
      </c>
      <c r="BM1223" s="104" t="s">
        <v>2786</v>
      </c>
    </row>
    <row r="1224" spans="2:65" s="1" customFormat="1">
      <c r="B1224" s="21"/>
      <c r="D1224" s="106" t="s">
        <v>109</v>
      </c>
      <c r="F1224" s="107" t="s">
        <v>2785</v>
      </c>
      <c r="L1224" s="21"/>
      <c r="M1224" s="108"/>
      <c r="T1224" s="42"/>
      <c r="AT1224" s="10" t="s">
        <v>109</v>
      </c>
      <c r="AU1224" s="10" t="s">
        <v>80</v>
      </c>
    </row>
    <row r="1225" spans="2:65" s="1" customFormat="1" ht="24.2" customHeight="1">
      <c r="B1225" s="21"/>
      <c r="C1225" s="93" t="s">
        <v>2787</v>
      </c>
      <c r="D1225" s="93" t="s">
        <v>103</v>
      </c>
      <c r="E1225" s="94" t="s">
        <v>2788</v>
      </c>
      <c r="F1225" s="95" t="s">
        <v>2789</v>
      </c>
      <c r="G1225" s="96" t="s">
        <v>269</v>
      </c>
      <c r="H1225" s="97">
        <v>4</v>
      </c>
      <c r="I1225" s="98">
        <v>236</v>
      </c>
      <c r="J1225" s="98">
        <f>ROUND(I1225*H1225,2)</f>
        <v>944</v>
      </c>
      <c r="K1225" s="99"/>
      <c r="L1225" s="21"/>
      <c r="M1225" s="100" t="s">
        <v>1</v>
      </c>
      <c r="N1225" s="101" t="s">
        <v>35</v>
      </c>
      <c r="O1225" s="102">
        <v>0</v>
      </c>
      <c r="P1225" s="102">
        <f>O1225*H1225</f>
        <v>0</v>
      </c>
      <c r="Q1225" s="102">
        <v>0</v>
      </c>
      <c r="R1225" s="102">
        <f>Q1225*H1225</f>
        <v>0</v>
      </c>
      <c r="S1225" s="102">
        <v>0</v>
      </c>
      <c r="T1225" s="103">
        <f>S1225*H1225</f>
        <v>0</v>
      </c>
      <c r="AR1225" s="104" t="s">
        <v>844</v>
      </c>
      <c r="AT1225" s="104" t="s">
        <v>103</v>
      </c>
      <c r="AU1225" s="104" t="s">
        <v>80</v>
      </c>
      <c r="AY1225" s="10" t="s">
        <v>100</v>
      </c>
      <c r="BE1225" s="105">
        <f>IF(N1225="základní",J1225,0)</f>
        <v>944</v>
      </c>
      <c r="BF1225" s="105">
        <f>IF(N1225="snížená",J1225,0)</f>
        <v>0</v>
      </c>
      <c r="BG1225" s="105">
        <f>IF(N1225="zákl. přenesená",J1225,0)</f>
        <v>0</v>
      </c>
      <c r="BH1225" s="105">
        <f>IF(N1225="sníž. přenesená",J1225,0)</f>
        <v>0</v>
      </c>
      <c r="BI1225" s="105">
        <f>IF(N1225="nulová",J1225,0)</f>
        <v>0</v>
      </c>
      <c r="BJ1225" s="10" t="s">
        <v>78</v>
      </c>
      <c r="BK1225" s="105">
        <f>ROUND(I1225*H1225,2)</f>
        <v>944</v>
      </c>
      <c r="BL1225" s="10" t="s">
        <v>844</v>
      </c>
      <c r="BM1225" s="104" t="s">
        <v>2790</v>
      </c>
    </row>
    <row r="1226" spans="2:65" s="1" customFormat="1" ht="19.5">
      <c r="B1226" s="21"/>
      <c r="D1226" s="106" t="s">
        <v>109</v>
      </c>
      <c r="F1226" s="107" t="s">
        <v>2791</v>
      </c>
      <c r="L1226" s="21"/>
      <c r="M1226" s="108"/>
      <c r="T1226" s="42"/>
      <c r="AT1226" s="10" t="s">
        <v>109</v>
      </c>
      <c r="AU1226" s="10" t="s">
        <v>80</v>
      </c>
    </row>
    <row r="1227" spans="2:65" s="1" customFormat="1" ht="16.5" customHeight="1">
      <c r="B1227" s="21"/>
      <c r="C1227" s="93" t="s">
        <v>2792</v>
      </c>
      <c r="D1227" s="93" t="s">
        <v>103</v>
      </c>
      <c r="E1227" s="94" t="s">
        <v>2793</v>
      </c>
      <c r="F1227" s="95" t="s">
        <v>2794</v>
      </c>
      <c r="G1227" s="96" t="s">
        <v>269</v>
      </c>
      <c r="H1227" s="97">
        <v>4</v>
      </c>
      <c r="I1227" s="98">
        <v>422</v>
      </c>
      <c r="J1227" s="98">
        <f>ROUND(I1227*H1227,2)</f>
        <v>1688</v>
      </c>
      <c r="K1227" s="99"/>
      <c r="L1227" s="21"/>
      <c r="M1227" s="100" t="s">
        <v>1</v>
      </c>
      <c r="N1227" s="101" t="s">
        <v>35</v>
      </c>
      <c r="O1227" s="102">
        <v>0</v>
      </c>
      <c r="P1227" s="102">
        <f>O1227*H1227</f>
        <v>0</v>
      </c>
      <c r="Q1227" s="102">
        <v>0</v>
      </c>
      <c r="R1227" s="102">
        <f>Q1227*H1227</f>
        <v>0</v>
      </c>
      <c r="S1227" s="102">
        <v>0</v>
      </c>
      <c r="T1227" s="103">
        <f>S1227*H1227</f>
        <v>0</v>
      </c>
      <c r="AR1227" s="104" t="s">
        <v>844</v>
      </c>
      <c r="AT1227" s="104" t="s">
        <v>103</v>
      </c>
      <c r="AU1227" s="104" t="s">
        <v>80</v>
      </c>
      <c r="AY1227" s="10" t="s">
        <v>100</v>
      </c>
      <c r="BE1227" s="105">
        <f>IF(N1227="základní",J1227,0)</f>
        <v>1688</v>
      </c>
      <c r="BF1227" s="105">
        <f>IF(N1227="snížená",J1227,0)</f>
        <v>0</v>
      </c>
      <c r="BG1227" s="105">
        <f>IF(N1227="zákl. přenesená",J1227,0)</f>
        <v>0</v>
      </c>
      <c r="BH1227" s="105">
        <f>IF(N1227="sníž. přenesená",J1227,0)</f>
        <v>0</v>
      </c>
      <c r="BI1227" s="105">
        <f>IF(N1227="nulová",J1227,0)</f>
        <v>0</v>
      </c>
      <c r="BJ1227" s="10" t="s">
        <v>78</v>
      </c>
      <c r="BK1227" s="105">
        <f>ROUND(I1227*H1227,2)</f>
        <v>1688</v>
      </c>
      <c r="BL1227" s="10" t="s">
        <v>844</v>
      </c>
      <c r="BM1227" s="104" t="s">
        <v>2795</v>
      </c>
    </row>
    <row r="1228" spans="2:65" s="1" customFormat="1">
      <c r="B1228" s="21"/>
      <c r="D1228" s="106" t="s">
        <v>109</v>
      </c>
      <c r="F1228" s="107" t="s">
        <v>2796</v>
      </c>
      <c r="L1228" s="21"/>
      <c r="M1228" s="108"/>
      <c r="T1228" s="42"/>
      <c r="AT1228" s="10" t="s">
        <v>109</v>
      </c>
      <c r="AU1228" s="10" t="s">
        <v>80</v>
      </c>
    </row>
    <row r="1229" spans="2:65" s="1" customFormat="1" ht="16.5" customHeight="1">
      <c r="B1229" s="21"/>
      <c r="C1229" s="93" t="s">
        <v>2797</v>
      </c>
      <c r="D1229" s="93" t="s">
        <v>103</v>
      </c>
      <c r="E1229" s="94" t="s">
        <v>2798</v>
      </c>
      <c r="F1229" s="95" t="s">
        <v>2799</v>
      </c>
      <c r="G1229" s="96" t="s">
        <v>269</v>
      </c>
      <c r="H1229" s="97">
        <v>4</v>
      </c>
      <c r="I1229" s="98">
        <v>2160</v>
      </c>
      <c r="J1229" s="98">
        <f>ROUND(I1229*H1229,2)</f>
        <v>8640</v>
      </c>
      <c r="K1229" s="99"/>
      <c r="L1229" s="21"/>
      <c r="M1229" s="100" t="s">
        <v>1</v>
      </c>
      <c r="N1229" s="101" t="s">
        <v>35</v>
      </c>
      <c r="O1229" s="102">
        <v>0</v>
      </c>
      <c r="P1229" s="102">
        <f>O1229*H1229</f>
        <v>0</v>
      </c>
      <c r="Q1229" s="102">
        <v>0</v>
      </c>
      <c r="R1229" s="102">
        <f>Q1229*H1229</f>
        <v>0</v>
      </c>
      <c r="S1229" s="102">
        <v>0</v>
      </c>
      <c r="T1229" s="103">
        <f>S1229*H1229</f>
        <v>0</v>
      </c>
      <c r="AR1229" s="104" t="s">
        <v>844</v>
      </c>
      <c r="AT1229" s="104" t="s">
        <v>103</v>
      </c>
      <c r="AU1229" s="104" t="s">
        <v>80</v>
      </c>
      <c r="AY1229" s="10" t="s">
        <v>100</v>
      </c>
      <c r="BE1229" s="105">
        <f>IF(N1229="základní",J1229,0)</f>
        <v>8640</v>
      </c>
      <c r="BF1229" s="105">
        <f>IF(N1229="snížená",J1229,0)</f>
        <v>0</v>
      </c>
      <c r="BG1229" s="105">
        <f>IF(N1229="zákl. přenesená",J1229,0)</f>
        <v>0</v>
      </c>
      <c r="BH1229" s="105">
        <f>IF(N1229="sníž. přenesená",J1229,0)</f>
        <v>0</v>
      </c>
      <c r="BI1229" s="105">
        <f>IF(N1229="nulová",J1229,0)</f>
        <v>0</v>
      </c>
      <c r="BJ1229" s="10" t="s">
        <v>78</v>
      </c>
      <c r="BK1229" s="105">
        <f>ROUND(I1229*H1229,2)</f>
        <v>8640</v>
      </c>
      <c r="BL1229" s="10" t="s">
        <v>844</v>
      </c>
      <c r="BM1229" s="104" t="s">
        <v>2800</v>
      </c>
    </row>
    <row r="1230" spans="2:65" s="1" customFormat="1">
      <c r="B1230" s="21"/>
      <c r="D1230" s="106" t="s">
        <v>109</v>
      </c>
      <c r="F1230" s="107" t="s">
        <v>2801</v>
      </c>
      <c r="L1230" s="21"/>
      <c r="M1230" s="108"/>
      <c r="T1230" s="42"/>
      <c r="AT1230" s="10" t="s">
        <v>109</v>
      </c>
      <c r="AU1230" s="10" t="s">
        <v>80</v>
      </c>
    </row>
    <row r="1231" spans="2:65" s="1" customFormat="1" ht="16.5" customHeight="1">
      <c r="B1231" s="21"/>
      <c r="C1231" s="93" t="s">
        <v>2802</v>
      </c>
      <c r="D1231" s="93" t="s">
        <v>103</v>
      </c>
      <c r="E1231" s="94" t="s">
        <v>2803</v>
      </c>
      <c r="F1231" s="95" t="s">
        <v>2804</v>
      </c>
      <c r="G1231" s="96" t="s">
        <v>269</v>
      </c>
      <c r="H1231" s="97">
        <v>4</v>
      </c>
      <c r="I1231" s="98">
        <v>422</v>
      </c>
      <c r="J1231" s="98">
        <f>ROUND(I1231*H1231,2)</f>
        <v>1688</v>
      </c>
      <c r="K1231" s="99"/>
      <c r="L1231" s="21"/>
      <c r="M1231" s="100" t="s">
        <v>1</v>
      </c>
      <c r="N1231" s="101" t="s">
        <v>35</v>
      </c>
      <c r="O1231" s="102">
        <v>0</v>
      </c>
      <c r="P1231" s="102">
        <f>O1231*H1231</f>
        <v>0</v>
      </c>
      <c r="Q1231" s="102">
        <v>0</v>
      </c>
      <c r="R1231" s="102">
        <f>Q1231*H1231</f>
        <v>0</v>
      </c>
      <c r="S1231" s="102">
        <v>0</v>
      </c>
      <c r="T1231" s="103">
        <f>S1231*H1231</f>
        <v>0</v>
      </c>
      <c r="AR1231" s="104" t="s">
        <v>844</v>
      </c>
      <c r="AT1231" s="104" t="s">
        <v>103</v>
      </c>
      <c r="AU1231" s="104" t="s">
        <v>80</v>
      </c>
      <c r="AY1231" s="10" t="s">
        <v>100</v>
      </c>
      <c r="BE1231" s="105">
        <f>IF(N1231="základní",J1231,0)</f>
        <v>1688</v>
      </c>
      <c r="BF1231" s="105">
        <f>IF(N1231="snížená",J1231,0)</f>
        <v>0</v>
      </c>
      <c r="BG1231" s="105">
        <f>IF(N1231="zákl. přenesená",J1231,0)</f>
        <v>0</v>
      </c>
      <c r="BH1231" s="105">
        <f>IF(N1231="sníž. přenesená",J1231,0)</f>
        <v>0</v>
      </c>
      <c r="BI1231" s="105">
        <f>IF(N1231="nulová",J1231,0)</f>
        <v>0</v>
      </c>
      <c r="BJ1231" s="10" t="s">
        <v>78</v>
      </c>
      <c r="BK1231" s="105">
        <f>ROUND(I1231*H1231,2)</f>
        <v>1688</v>
      </c>
      <c r="BL1231" s="10" t="s">
        <v>844</v>
      </c>
      <c r="BM1231" s="104" t="s">
        <v>2805</v>
      </c>
    </row>
    <row r="1232" spans="2:65" s="1" customFormat="1">
      <c r="B1232" s="21"/>
      <c r="D1232" s="106" t="s">
        <v>109</v>
      </c>
      <c r="F1232" s="107" t="s">
        <v>2806</v>
      </c>
      <c r="L1232" s="21"/>
      <c r="M1232" s="108"/>
      <c r="T1232" s="42"/>
      <c r="AT1232" s="10" t="s">
        <v>109</v>
      </c>
      <c r="AU1232" s="10" t="s">
        <v>80</v>
      </c>
    </row>
    <row r="1233" spans="2:65" s="1" customFormat="1" ht="16.5" customHeight="1">
      <c r="B1233" s="21"/>
      <c r="C1233" s="93" t="s">
        <v>2807</v>
      </c>
      <c r="D1233" s="93" t="s">
        <v>103</v>
      </c>
      <c r="E1233" s="94" t="s">
        <v>2808</v>
      </c>
      <c r="F1233" s="95" t="s">
        <v>2809</v>
      </c>
      <c r="G1233" s="96" t="s">
        <v>269</v>
      </c>
      <c r="H1233" s="97">
        <v>4</v>
      </c>
      <c r="I1233" s="98">
        <v>2310</v>
      </c>
      <c r="J1233" s="98">
        <f>ROUND(I1233*H1233,2)</f>
        <v>9240</v>
      </c>
      <c r="K1233" s="99"/>
      <c r="L1233" s="21"/>
      <c r="M1233" s="100" t="s">
        <v>1</v>
      </c>
      <c r="N1233" s="101" t="s">
        <v>35</v>
      </c>
      <c r="O1233" s="102">
        <v>0</v>
      </c>
      <c r="P1233" s="102">
        <f>O1233*H1233</f>
        <v>0</v>
      </c>
      <c r="Q1233" s="102">
        <v>0</v>
      </c>
      <c r="R1233" s="102">
        <f>Q1233*H1233</f>
        <v>0</v>
      </c>
      <c r="S1233" s="102">
        <v>0</v>
      </c>
      <c r="T1233" s="103">
        <f>S1233*H1233</f>
        <v>0</v>
      </c>
      <c r="AR1233" s="104" t="s">
        <v>844</v>
      </c>
      <c r="AT1233" s="104" t="s">
        <v>103</v>
      </c>
      <c r="AU1233" s="104" t="s">
        <v>80</v>
      </c>
      <c r="AY1233" s="10" t="s">
        <v>100</v>
      </c>
      <c r="BE1233" s="105">
        <f>IF(N1233="základní",J1233,0)</f>
        <v>9240</v>
      </c>
      <c r="BF1233" s="105">
        <f>IF(N1233="snížená",J1233,0)</f>
        <v>0</v>
      </c>
      <c r="BG1233" s="105">
        <f>IF(N1233="zákl. přenesená",J1233,0)</f>
        <v>0</v>
      </c>
      <c r="BH1233" s="105">
        <f>IF(N1233="sníž. přenesená",J1233,0)</f>
        <v>0</v>
      </c>
      <c r="BI1233" s="105">
        <f>IF(N1233="nulová",J1233,0)</f>
        <v>0</v>
      </c>
      <c r="BJ1233" s="10" t="s">
        <v>78</v>
      </c>
      <c r="BK1233" s="105">
        <f>ROUND(I1233*H1233,2)</f>
        <v>9240</v>
      </c>
      <c r="BL1233" s="10" t="s">
        <v>844</v>
      </c>
      <c r="BM1233" s="104" t="s">
        <v>2810</v>
      </c>
    </row>
    <row r="1234" spans="2:65" s="1" customFormat="1">
      <c r="B1234" s="21"/>
      <c r="D1234" s="106" t="s">
        <v>109</v>
      </c>
      <c r="F1234" s="107" t="s">
        <v>2811</v>
      </c>
      <c r="L1234" s="21"/>
      <c r="M1234" s="108"/>
      <c r="T1234" s="42"/>
      <c r="AT1234" s="10" t="s">
        <v>109</v>
      </c>
      <c r="AU1234" s="10" t="s">
        <v>80</v>
      </c>
    </row>
    <row r="1235" spans="2:65" s="1" customFormat="1" ht="16.5" customHeight="1">
      <c r="B1235" s="21"/>
      <c r="C1235" s="93" t="s">
        <v>2812</v>
      </c>
      <c r="D1235" s="93" t="s">
        <v>103</v>
      </c>
      <c r="E1235" s="94" t="s">
        <v>2813</v>
      </c>
      <c r="F1235" s="95" t="s">
        <v>2814</v>
      </c>
      <c r="G1235" s="96" t="s">
        <v>269</v>
      </c>
      <c r="H1235" s="97">
        <v>4</v>
      </c>
      <c r="I1235" s="98">
        <v>525</v>
      </c>
      <c r="J1235" s="98">
        <f>ROUND(I1235*H1235,2)</f>
        <v>2100</v>
      </c>
      <c r="K1235" s="99"/>
      <c r="L1235" s="21"/>
      <c r="M1235" s="100" t="s">
        <v>1</v>
      </c>
      <c r="N1235" s="101" t="s">
        <v>35</v>
      </c>
      <c r="O1235" s="102">
        <v>0</v>
      </c>
      <c r="P1235" s="102">
        <f>O1235*H1235</f>
        <v>0</v>
      </c>
      <c r="Q1235" s="102">
        <v>0</v>
      </c>
      <c r="R1235" s="102">
        <f>Q1235*H1235</f>
        <v>0</v>
      </c>
      <c r="S1235" s="102">
        <v>0</v>
      </c>
      <c r="T1235" s="103">
        <f>S1235*H1235</f>
        <v>0</v>
      </c>
      <c r="AR1235" s="104" t="s">
        <v>844</v>
      </c>
      <c r="AT1235" s="104" t="s">
        <v>103</v>
      </c>
      <c r="AU1235" s="104" t="s">
        <v>80</v>
      </c>
      <c r="AY1235" s="10" t="s">
        <v>100</v>
      </c>
      <c r="BE1235" s="105">
        <f>IF(N1235="základní",J1235,0)</f>
        <v>2100</v>
      </c>
      <c r="BF1235" s="105">
        <f>IF(N1235="snížená",J1235,0)</f>
        <v>0</v>
      </c>
      <c r="BG1235" s="105">
        <f>IF(N1235="zákl. přenesená",J1235,0)</f>
        <v>0</v>
      </c>
      <c r="BH1235" s="105">
        <f>IF(N1235="sníž. přenesená",J1235,0)</f>
        <v>0</v>
      </c>
      <c r="BI1235" s="105">
        <f>IF(N1235="nulová",J1235,0)</f>
        <v>0</v>
      </c>
      <c r="BJ1235" s="10" t="s">
        <v>78</v>
      </c>
      <c r="BK1235" s="105">
        <f>ROUND(I1235*H1235,2)</f>
        <v>2100</v>
      </c>
      <c r="BL1235" s="10" t="s">
        <v>844</v>
      </c>
      <c r="BM1235" s="104" t="s">
        <v>2815</v>
      </c>
    </row>
    <row r="1236" spans="2:65" s="1" customFormat="1">
      <c r="B1236" s="21"/>
      <c r="D1236" s="106" t="s">
        <v>109</v>
      </c>
      <c r="F1236" s="107" t="s">
        <v>2816</v>
      </c>
      <c r="L1236" s="21"/>
      <c r="M1236" s="108"/>
      <c r="T1236" s="42"/>
      <c r="AT1236" s="10" t="s">
        <v>109</v>
      </c>
      <c r="AU1236" s="10" t="s">
        <v>80</v>
      </c>
    </row>
    <row r="1237" spans="2:65" s="1" customFormat="1" ht="16.5" customHeight="1">
      <c r="B1237" s="21"/>
      <c r="C1237" s="93" t="s">
        <v>2817</v>
      </c>
      <c r="D1237" s="93" t="s">
        <v>103</v>
      </c>
      <c r="E1237" s="94" t="s">
        <v>2818</v>
      </c>
      <c r="F1237" s="95" t="s">
        <v>2819</v>
      </c>
      <c r="G1237" s="96" t="s">
        <v>269</v>
      </c>
      <c r="H1237" s="97">
        <v>4</v>
      </c>
      <c r="I1237" s="98">
        <v>440</v>
      </c>
      <c r="J1237" s="98">
        <f>ROUND(I1237*H1237,2)</f>
        <v>1760</v>
      </c>
      <c r="K1237" s="99"/>
      <c r="L1237" s="21"/>
      <c r="M1237" s="100" t="s">
        <v>1</v>
      </c>
      <c r="N1237" s="101" t="s">
        <v>35</v>
      </c>
      <c r="O1237" s="102">
        <v>0</v>
      </c>
      <c r="P1237" s="102">
        <f>O1237*H1237</f>
        <v>0</v>
      </c>
      <c r="Q1237" s="102">
        <v>0</v>
      </c>
      <c r="R1237" s="102">
        <f>Q1237*H1237</f>
        <v>0</v>
      </c>
      <c r="S1237" s="102">
        <v>0</v>
      </c>
      <c r="T1237" s="103">
        <f>S1237*H1237</f>
        <v>0</v>
      </c>
      <c r="AR1237" s="104" t="s">
        <v>844</v>
      </c>
      <c r="AT1237" s="104" t="s">
        <v>103</v>
      </c>
      <c r="AU1237" s="104" t="s">
        <v>80</v>
      </c>
      <c r="AY1237" s="10" t="s">
        <v>100</v>
      </c>
      <c r="BE1237" s="105">
        <f>IF(N1237="základní",J1237,0)</f>
        <v>1760</v>
      </c>
      <c r="BF1237" s="105">
        <f>IF(N1237="snížená",J1237,0)</f>
        <v>0</v>
      </c>
      <c r="BG1237" s="105">
        <f>IF(N1237="zákl. přenesená",J1237,0)</f>
        <v>0</v>
      </c>
      <c r="BH1237" s="105">
        <f>IF(N1237="sníž. přenesená",J1237,0)</f>
        <v>0</v>
      </c>
      <c r="BI1237" s="105">
        <f>IF(N1237="nulová",J1237,0)</f>
        <v>0</v>
      </c>
      <c r="BJ1237" s="10" t="s">
        <v>78</v>
      </c>
      <c r="BK1237" s="105">
        <f>ROUND(I1237*H1237,2)</f>
        <v>1760</v>
      </c>
      <c r="BL1237" s="10" t="s">
        <v>844</v>
      </c>
      <c r="BM1237" s="104" t="s">
        <v>2820</v>
      </c>
    </row>
    <row r="1238" spans="2:65" s="1" customFormat="1">
      <c r="B1238" s="21"/>
      <c r="D1238" s="106" t="s">
        <v>109</v>
      </c>
      <c r="F1238" s="107" t="s">
        <v>2821</v>
      </c>
      <c r="L1238" s="21"/>
      <c r="M1238" s="108"/>
      <c r="T1238" s="42"/>
      <c r="AT1238" s="10" t="s">
        <v>109</v>
      </c>
      <c r="AU1238" s="10" t="s">
        <v>80</v>
      </c>
    </row>
    <row r="1239" spans="2:65" s="1" customFormat="1" ht="16.5" customHeight="1">
      <c r="B1239" s="21"/>
      <c r="C1239" s="93" t="s">
        <v>2822</v>
      </c>
      <c r="D1239" s="93" t="s">
        <v>103</v>
      </c>
      <c r="E1239" s="94" t="s">
        <v>2823</v>
      </c>
      <c r="F1239" s="95" t="s">
        <v>2824</v>
      </c>
      <c r="G1239" s="96" t="s">
        <v>269</v>
      </c>
      <c r="H1239" s="97">
        <v>4</v>
      </c>
      <c r="I1239" s="98">
        <v>68.5</v>
      </c>
      <c r="J1239" s="98">
        <f>ROUND(I1239*H1239,2)</f>
        <v>274</v>
      </c>
      <c r="K1239" s="99"/>
      <c r="L1239" s="21"/>
      <c r="M1239" s="100" t="s">
        <v>1</v>
      </c>
      <c r="N1239" s="101" t="s">
        <v>35</v>
      </c>
      <c r="O1239" s="102">
        <v>0</v>
      </c>
      <c r="P1239" s="102">
        <f>O1239*H1239</f>
        <v>0</v>
      </c>
      <c r="Q1239" s="102">
        <v>0</v>
      </c>
      <c r="R1239" s="102">
        <f>Q1239*H1239</f>
        <v>0</v>
      </c>
      <c r="S1239" s="102">
        <v>0</v>
      </c>
      <c r="T1239" s="103">
        <f>S1239*H1239</f>
        <v>0</v>
      </c>
      <c r="AR1239" s="104" t="s">
        <v>844</v>
      </c>
      <c r="AT1239" s="104" t="s">
        <v>103</v>
      </c>
      <c r="AU1239" s="104" t="s">
        <v>80</v>
      </c>
      <c r="AY1239" s="10" t="s">
        <v>100</v>
      </c>
      <c r="BE1239" s="105">
        <f>IF(N1239="základní",J1239,0)</f>
        <v>274</v>
      </c>
      <c r="BF1239" s="105">
        <f>IF(N1239="snížená",J1239,0)</f>
        <v>0</v>
      </c>
      <c r="BG1239" s="105">
        <f>IF(N1239="zákl. přenesená",J1239,0)</f>
        <v>0</v>
      </c>
      <c r="BH1239" s="105">
        <f>IF(N1239="sníž. přenesená",J1239,0)</f>
        <v>0</v>
      </c>
      <c r="BI1239" s="105">
        <f>IF(N1239="nulová",J1239,0)</f>
        <v>0</v>
      </c>
      <c r="BJ1239" s="10" t="s">
        <v>78</v>
      </c>
      <c r="BK1239" s="105">
        <f>ROUND(I1239*H1239,2)</f>
        <v>274</v>
      </c>
      <c r="BL1239" s="10" t="s">
        <v>844</v>
      </c>
      <c r="BM1239" s="104" t="s">
        <v>2825</v>
      </c>
    </row>
    <row r="1240" spans="2:65" s="1" customFormat="1">
      <c r="B1240" s="21"/>
      <c r="D1240" s="106" t="s">
        <v>109</v>
      </c>
      <c r="F1240" s="107" t="s">
        <v>2824</v>
      </c>
      <c r="L1240" s="21"/>
      <c r="M1240" s="108"/>
      <c r="T1240" s="42"/>
      <c r="AT1240" s="10" t="s">
        <v>109</v>
      </c>
      <c r="AU1240" s="10" t="s">
        <v>80</v>
      </c>
    </row>
    <row r="1241" spans="2:65" s="1" customFormat="1" ht="16.5" customHeight="1">
      <c r="B1241" s="21"/>
      <c r="C1241" s="93" t="s">
        <v>2826</v>
      </c>
      <c r="D1241" s="93" t="s">
        <v>103</v>
      </c>
      <c r="E1241" s="94" t="s">
        <v>2827</v>
      </c>
      <c r="F1241" s="95" t="s">
        <v>2828</v>
      </c>
      <c r="G1241" s="96" t="s">
        <v>269</v>
      </c>
      <c r="H1241" s="97">
        <v>4</v>
      </c>
      <c r="I1241" s="98">
        <v>126</v>
      </c>
      <c r="J1241" s="98">
        <f>ROUND(I1241*H1241,2)</f>
        <v>504</v>
      </c>
      <c r="K1241" s="99"/>
      <c r="L1241" s="21"/>
      <c r="M1241" s="100" t="s">
        <v>1</v>
      </c>
      <c r="N1241" s="101" t="s">
        <v>35</v>
      </c>
      <c r="O1241" s="102">
        <v>0</v>
      </c>
      <c r="P1241" s="102">
        <f>O1241*H1241</f>
        <v>0</v>
      </c>
      <c r="Q1241" s="102">
        <v>0</v>
      </c>
      <c r="R1241" s="102">
        <f>Q1241*H1241</f>
        <v>0</v>
      </c>
      <c r="S1241" s="102">
        <v>0</v>
      </c>
      <c r="T1241" s="103">
        <f>S1241*H1241</f>
        <v>0</v>
      </c>
      <c r="AR1241" s="104" t="s">
        <v>844</v>
      </c>
      <c r="AT1241" s="104" t="s">
        <v>103</v>
      </c>
      <c r="AU1241" s="104" t="s">
        <v>80</v>
      </c>
      <c r="AY1241" s="10" t="s">
        <v>100</v>
      </c>
      <c r="BE1241" s="105">
        <f>IF(N1241="základní",J1241,0)</f>
        <v>504</v>
      </c>
      <c r="BF1241" s="105">
        <f>IF(N1241="snížená",J1241,0)</f>
        <v>0</v>
      </c>
      <c r="BG1241" s="105">
        <f>IF(N1241="zákl. přenesená",J1241,0)</f>
        <v>0</v>
      </c>
      <c r="BH1241" s="105">
        <f>IF(N1241="sníž. přenesená",J1241,0)</f>
        <v>0</v>
      </c>
      <c r="BI1241" s="105">
        <f>IF(N1241="nulová",J1241,0)</f>
        <v>0</v>
      </c>
      <c r="BJ1241" s="10" t="s">
        <v>78</v>
      </c>
      <c r="BK1241" s="105">
        <f>ROUND(I1241*H1241,2)</f>
        <v>504</v>
      </c>
      <c r="BL1241" s="10" t="s">
        <v>844</v>
      </c>
      <c r="BM1241" s="104" t="s">
        <v>2829</v>
      </c>
    </row>
    <row r="1242" spans="2:65" s="1" customFormat="1">
      <c r="B1242" s="21"/>
      <c r="D1242" s="106" t="s">
        <v>109</v>
      </c>
      <c r="F1242" s="107" t="s">
        <v>2828</v>
      </c>
      <c r="L1242" s="21"/>
      <c r="M1242" s="108"/>
      <c r="T1242" s="42"/>
      <c r="AT1242" s="10" t="s">
        <v>109</v>
      </c>
      <c r="AU1242" s="10" t="s">
        <v>80</v>
      </c>
    </row>
    <row r="1243" spans="2:65" s="1" customFormat="1" ht="16.5" customHeight="1">
      <c r="B1243" s="21"/>
      <c r="C1243" s="93" t="s">
        <v>2830</v>
      </c>
      <c r="D1243" s="93" t="s">
        <v>103</v>
      </c>
      <c r="E1243" s="94" t="s">
        <v>2831</v>
      </c>
      <c r="F1243" s="95" t="s">
        <v>2832</v>
      </c>
      <c r="G1243" s="96" t="s">
        <v>269</v>
      </c>
      <c r="H1243" s="97">
        <v>4</v>
      </c>
      <c r="I1243" s="98">
        <v>55.2</v>
      </c>
      <c r="J1243" s="98">
        <f>ROUND(I1243*H1243,2)</f>
        <v>220.8</v>
      </c>
      <c r="K1243" s="99"/>
      <c r="L1243" s="21"/>
      <c r="M1243" s="100" t="s">
        <v>1</v>
      </c>
      <c r="N1243" s="101" t="s">
        <v>35</v>
      </c>
      <c r="O1243" s="102">
        <v>0</v>
      </c>
      <c r="P1243" s="102">
        <f>O1243*H1243</f>
        <v>0</v>
      </c>
      <c r="Q1243" s="102">
        <v>0</v>
      </c>
      <c r="R1243" s="102">
        <f>Q1243*H1243</f>
        <v>0</v>
      </c>
      <c r="S1243" s="102">
        <v>0</v>
      </c>
      <c r="T1243" s="103">
        <f>S1243*H1243</f>
        <v>0</v>
      </c>
      <c r="AR1243" s="104" t="s">
        <v>844</v>
      </c>
      <c r="AT1243" s="104" t="s">
        <v>103</v>
      </c>
      <c r="AU1243" s="104" t="s">
        <v>80</v>
      </c>
      <c r="AY1243" s="10" t="s">
        <v>100</v>
      </c>
      <c r="BE1243" s="105">
        <f>IF(N1243="základní",J1243,0)</f>
        <v>220.8</v>
      </c>
      <c r="BF1243" s="105">
        <f>IF(N1243="snížená",J1243,0)</f>
        <v>0</v>
      </c>
      <c r="BG1243" s="105">
        <f>IF(N1243="zákl. přenesená",J1243,0)</f>
        <v>0</v>
      </c>
      <c r="BH1243" s="105">
        <f>IF(N1243="sníž. přenesená",J1243,0)</f>
        <v>0</v>
      </c>
      <c r="BI1243" s="105">
        <f>IF(N1243="nulová",J1243,0)</f>
        <v>0</v>
      </c>
      <c r="BJ1243" s="10" t="s">
        <v>78</v>
      </c>
      <c r="BK1243" s="105">
        <f>ROUND(I1243*H1243,2)</f>
        <v>220.8</v>
      </c>
      <c r="BL1243" s="10" t="s">
        <v>844</v>
      </c>
      <c r="BM1243" s="104" t="s">
        <v>2833</v>
      </c>
    </row>
    <row r="1244" spans="2:65" s="1" customFormat="1">
      <c r="B1244" s="21"/>
      <c r="D1244" s="106" t="s">
        <v>109</v>
      </c>
      <c r="F1244" s="107" t="s">
        <v>2832</v>
      </c>
      <c r="L1244" s="21"/>
      <c r="M1244" s="108"/>
      <c r="T1244" s="42"/>
      <c r="AT1244" s="10" t="s">
        <v>109</v>
      </c>
      <c r="AU1244" s="10" t="s">
        <v>80</v>
      </c>
    </row>
    <row r="1245" spans="2:65" s="1" customFormat="1" ht="16.5" customHeight="1">
      <c r="B1245" s="21"/>
      <c r="C1245" s="93" t="s">
        <v>2834</v>
      </c>
      <c r="D1245" s="93" t="s">
        <v>103</v>
      </c>
      <c r="E1245" s="94" t="s">
        <v>2835</v>
      </c>
      <c r="F1245" s="95" t="s">
        <v>2836</v>
      </c>
      <c r="G1245" s="96" t="s">
        <v>269</v>
      </c>
      <c r="H1245" s="97">
        <v>4</v>
      </c>
      <c r="I1245" s="98">
        <v>126</v>
      </c>
      <c r="J1245" s="98">
        <f>ROUND(I1245*H1245,2)</f>
        <v>504</v>
      </c>
      <c r="K1245" s="99"/>
      <c r="L1245" s="21"/>
      <c r="M1245" s="100" t="s">
        <v>1</v>
      </c>
      <c r="N1245" s="101" t="s">
        <v>35</v>
      </c>
      <c r="O1245" s="102">
        <v>0</v>
      </c>
      <c r="P1245" s="102">
        <f>O1245*H1245</f>
        <v>0</v>
      </c>
      <c r="Q1245" s="102">
        <v>0</v>
      </c>
      <c r="R1245" s="102">
        <f>Q1245*H1245</f>
        <v>0</v>
      </c>
      <c r="S1245" s="102">
        <v>0</v>
      </c>
      <c r="T1245" s="103">
        <f>S1245*H1245</f>
        <v>0</v>
      </c>
      <c r="AR1245" s="104" t="s">
        <v>844</v>
      </c>
      <c r="AT1245" s="104" t="s">
        <v>103</v>
      </c>
      <c r="AU1245" s="104" t="s">
        <v>80</v>
      </c>
      <c r="AY1245" s="10" t="s">
        <v>100</v>
      </c>
      <c r="BE1245" s="105">
        <f>IF(N1245="základní",J1245,0)</f>
        <v>504</v>
      </c>
      <c r="BF1245" s="105">
        <f>IF(N1245="snížená",J1245,0)</f>
        <v>0</v>
      </c>
      <c r="BG1245" s="105">
        <f>IF(N1245="zákl. přenesená",J1245,0)</f>
        <v>0</v>
      </c>
      <c r="BH1245" s="105">
        <f>IF(N1245="sníž. přenesená",J1245,0)</f>
        <v>0</v>
      </c>
      <c r="BI1245" s="105">
        <f>IF(N1245="nulová",J1245,0)</f>
        <v>0</v>
      </c>
      <c r="BJ1245" s="10" t="s">
        <v>78</v>
      </c>
      <c r="BK1245" s="105">
        <f>ROUND(I1245*H1245,2)</f>
        <v>504</v>
      </c>
      <c r="BL1245" s="10" t="s">
        <v>844</v>
      </c>
      <c r="BM1245" s="104" t="s">
        <v>2837</v>
      </c>
    </row>
    <row r="1246" spans="2:65" s="1" customFormat="1">
      <c r="B1246" s="21"/>
      <c r="D1246" s="106" t="s">
        <v>109</v>
      </c>
      <c r="F1246" s="107" t="s">
        <v>2836</v>
      </c>
      <c r="L1246" s="21"/>
      <c r="M1246" s="108"/>
      <c r="T1246" s="42"/>
      <c r="AT1246" s="10" t="s">
        <v>109</v>
      </c>
      <c r="AU1246" s="10" t="s">
        <v>80</v>
      </c>
    </row>
    <row r="1247" spans="2:65" s="1" customFormat="1" ht="16.5" customHeight="1">
      <c r="B1247" s="21"/>
      <c r="C1247" s="93" t="s">
        <v>2838</v>
      </c>
      <c r="D1247" s="93" t="s">
        <v>103</v>
      </c>
      <c r="E1247" s="94" t="s">
        <v>2839</v>
      </c>
      <c r="F1247" s="95" t="s">
        <v>2840</v>
      </c>
      <c r="G1247" s="96" t="s">
        <v>269</v>
      </c>
      <c r="H1247" s="97">
        <v>4</v>
      </c>
      <c r="I1247" s="98">
        <v>649</v>
      </c>
      <c r="J1247" s="98">
        <f>ROUND(I1247*H1247,2)</f>
        <v>2596</v>
      </c>
      <c r="K1247" s="99"/>
      <c r="L1247" s="21"/>
      <c r="M1247" s="100" t="s">
        <v>1</v>
      </c>
      <c r="N1247" s="101" t="s">
        <v>35</v>
      </c>
      <c r="O1247" s="102">
        <v>0</v>
      </c>
      <c r="P1247" s="102">
        <f>O1247*H1247</f>
        <v>0</v>
      </c>
      <c r="Q1247" s="102">
        <v>0</v>
      </c>
      <c r="R1247" s="102">
        <f>Q1247*H1247</f>
        <v>0</v>
      </c>
      <c r="S1247" s="102">
        <v>0</v>
      </c>
      <c r="T1247" s="103">
        <f>S1247*H1247</f>
        <v>0</v>
      </c>
      <c r="AR1247" s="104" t="s">
        <v>844</v>
      </c>
      <c r="AT1247" s="104" t="s">
        <v>103</v>
      </c>
      <c r="AU1247" s="104" t="s">
        <v>80</v>
      </c>
      <c r="AY1247" s="10" t="s">
        <v>100</v>
      </c>
      <c r="BE1247" s="105">
        <f>IF(N1247="základní",J1247,0)</f>
        <v>2596</v>
      </c>
      <c r="BF1247" s="105">
        <f>IF(N1247="snížená",J1247,0)</f>
        <v>0</v>
      </c>
      <c r="BG1247" s="105">
        <f>IF(N1247="zákl. přenesená",J1247,0)</f>
        <v>0</v>
      </c>
      <c r="BH1247" s="105">
        <f>IF(N1247="sníž. přenesená",J1247,0)</f>
        <v>0</v>
      </c>
      <c r="BI1247" s="105">
        <f>IF(N1247="nulová",J1247,0)</f>
        <v>0</v>
      </c>
      <c r="BJ1247" s="10" t="s">
        <v>78</v>
      </c>
      <c r="BK1247" s="105">
        <f>ROUND(I1247*H1247,2)</f>
        <v>2596</v>
      </c>
      <c r="BL1247" s="10" t="s">
        <v>844</v>
      </c>
      <c r="BM1247" s="104" t="s">
        <v>2841</v>
      </c>
    </row>
    <row r="1248" spans="2:65" s="1" customFormat="1">
      <c r="B1248" s="21"/>
      <c r="D1248" s="106" t="s">
        <v>109</v>
      </c>
      <c r="F1248" s="107" t="s">
        <v>2840</v>
      </c>
      <c r="L1248" s="21"/>
      <c r="M1248" s="108"/>
      <c r="T1248" s="42"/>
      <c r="AT1248" s="10" t="s">
        <v>109</v>
      </c>
      <c r="AU1248" s="10" t="s">
        <v>80</v>
      </c>
    </row>
    <row r="1249" spans="2:65" s="1" customFormat="1" ht="16.5" customHeight="1">
      <c r="B1249" s="21"/>
      <c r="C1249" s="93" t="s">
        <v>2842</v>
      </c>
      <c r="D1249" s="93" t="s">
        <v>103</v>
      </c>
      <c r="E1249" s="94" t="s">
        <v>2843</v>
      </c>
      <c r="F1249" s="95" t="s">
        <v>2844</v>
      </c>
      <c r="G1249" s="96" t="s">
        <v>269</v>
      </c>
      <c r="H1249" s="97">
        <v>4</v>
      </c>
      <c r="I1249" s="98">
        <v>126</v>
      </c>
      <c r="J1249" s="98">
        <f>ROUND(I1249*H1249,2)</f>
        <v>504</v>
      </c>
      <c r="K1249" s="99"/>
      <c r="L1249" s="21"/>
      <c r="M1249" s="100" t="s">
        <v>1</v>
      </c>
      <c r="N1249" s="101" t="s">
        <v>35</v>
      </c>
      <c r="O1249" s="102">
        <v>0</v>
      </c>
      <c r="P1249" s="102">
        <f>O1249*H1249</f>
        <v>0</v>
      </c>
      <c r="Q1249" s="102">
        <v>0</v>
      </c>
      <c r="R1249" s="102">
        <f>Q1249*H1249</f>
        <v>0</v>
      </c>
      <c r="S1249" s="102">
        <v>0</v>
      </c>
      <c r="T1249" s="103">
        <f>S1249*H1249</f>
        <v>0</v>
      </c>
      <c r="AR1249" s="104" t="s">
        <v>844</v>
      </c>
      <c r="AT1249" s="104" t="s">
        <v>103</v>
      </c>
      <c r="AU1249" s="104" t="s">
        <v>80</v>
      </c>
      <c r="AY1249" s="10" t="s">
        <v>100</v>
      </c>
      <c r="BE1249" s="105">
        <f>IF(N1249="základní",J1249,0)</f>
        <v>504</v>
      </c>
      <c r="BF1249" s="105">
        <f>IF(N1249="snížená",J1249,0)</f>
        <v>0</v>
      </c>
      <c r="BG1249" s="105">
        <f>IF(N1249="zákl. přenesená",J1249,0)</f>
        <v>0</v>
      </c>
      <c r="BH1249" s="105">
        <f>IF(N1249="sníž. přenesená",J1249,0)</f>
        <v>0</v>
      </c>
      <c r="BI1249" s="105">
        <f>IF(N1249="nulová",J1249,0)</f>
        <v>0</v>
      </c>
      <c r="BJ1249" s="10" t="s">
        <v>78</v>
      </c>
      <c r="BK1249" s="105">
        <f>ROUND(I1249*H1249,2)</f>
        <v>504</v>
      </c>
      <c r="BL1249" s="10" t="s">
        <v>844</v>
      </c>
      <c r="BM1249" s="104" t="s">
        <v>2845</v>
      </c>
    </row>
    <row r="1250" spans="2:65" s="1" customFormat="1">
      <c r="B1250" s="21"/>
      <c r="D1250" s="106" t="s">
        <v>109</v>
      </c>
      <c r="F1250" s="107" t="s">
        <v>2844</v>
      </c>
      <c r="L1250" s="21"/>
      <c r="M1250" s="108"/>
      <c r="T1250" s="42"/>
      <c r="AT1250" s="10" t="s">
        <v>109</v>
      </c>
      <c r="AU1250" s="10" t="s">
        <v>80</v>
      </c>
    </row>
    <row r="1251" spans="2:65" s="1" customFormat="1" ht="16.5" customHeight="1">
      <c r="B1251" s="21"/>
      <c r="C1251" s="93" t="s">
        <v>2846</v>
      </c>
      <c r="D1251" s="93" t="s">
        <v>103</v>
      </c>
      <c r="E1251" s="94" t="s">
        <v>2847</v>
      </c>
      <c r="F1251" s="95" t="s">
        <v>2848</v>
      </c>
      <c r="G1251" s="96" t="s">
        <v>269</v>
      </c>
      <c r="H1251" s="97">
        <v>4</v>
      </c>
      <c r="I1251" s="98">
        <v>694</v>
      </c>
      <c r="J1251" s="98">
        <f>ROUND(I1251*H1251,2)</f>
        <v>2776</v>
      </c>
      <c r="K1251" s="99"/>
      <c r="L1251" s="21"/>
      <c r="M1251" s="100" t="s">
        <v>1</v>
      </c>
      <c r="N1251" s="101" t="s">
        <v>35</v>
      </c>
      <c r="O1251" s="102">
        <v>0</v>
      </c>
      <c r="P1251" s="102">
        <f>O1251*H1251</f>
        <v>0</v>
      </c>
      <c r="Q1251" s="102">
        <v>0</v>
      </c>
      <c r="R1251" s="102">
        <f>Q1251*H1251</f>
        <v>0</v>
      </c>
      <c r="S1251" s="102">
        <v>0</v>
      </c>
      <c r="T1251" s="103">
        <f>S1251*H1251</f>
        <v>0</v>
      </c>
      <c r="AR1251" s="104" t="s">
        <v>844</v>
      </c>
      <c r="AT1251" s="104" t="s">
        <v>103</v>
      </c>
      <c r="AU1251" s="104" t="s">
        <v>80</v>
      </c>
      <c r="AY1251" s="10" t="s">
        <v>100</v>
      </c>
      <c r="BE1251" s="105">
        <f>IF(N1251="základní",J1251,0)</f>
        <v>2776</v>
      </c>
      <c r="BF1251" s="105">
        <f>IF(N1251="snížená",J1251,0)</f>
        <v>0</v>
      </c>
      <c r="BG1251" s="105">
        <f>IF(N1251="zákl. přenesená",J1251,0)</f>
        <v>0</v>
      </c>
      <c r="BH1251" s="105">
        <f>IF(N1251="sníž. přenesená",J1251,0)</f>
        <v>0</v>
      </c>
      <c r="BI1251" s="105">
        <f>IF(N1251="nulová",J1251,0)</f>
        <v>0</v>
      </c>
      <c r="BJ1251" s="10" t="s">
        <v>78</v>
      </c>
      <c r="BK1251" s="105">
        <f>ROUND(I1251*H1251,2)</f>
        <v>2776</v>
      </c>
      <c r="BL1251" s="10" t="s">
        <v>844</v>
      </c>
      <c r="BM1251" s="104" t="s">
        <v>2849</v>
      </c>
    </row>
    <row r="1252" spans="2:65" s="1" customFormat="1">
      <c r="B1252" s="21"/>
      <c r="D1252" s="106" t="s">
        <v>109</v>
      </c>
      <c r="F1252" s="107" t="s">
        <v>2848</v>
      </c>
      <c r="L1252" s="21"/>
      <c r="M1252" s="108"/>
      <c r="T1252" s="42"/>
      <c r="AT1252" s="10" t="s">
        <v>109</v>
      </c>
      <c r="AU1252" s="10" t="s">
        <v>80</v>
      </c>
    </row>
    <row r="1253" spans="2:65" s="1" customFormat="1" ht="16.5" customHeight="1">
      <c r="B1253" s="21"/>
      <c r="C1253" s="93" t="s">
        <v>2850</v>
      </c>
      <c r="D1253" s="93" t="s">
        <v>103</v>
      </c>
      <c r="E1253" s="94" t="s">
        <v>2851</v>
      </c>
      <c r="F1253" s="95" t="s">
        <v>2852</v>
      </c>
      <c r="G1253" s="96" t="s">
        <v>269</v>
      </c>
      <c r="H1253" s="97">
        <v>4</v>
      </c>
      <c r="I1253" s="98">
        <v>158</v>
      </c>
      <c r="J1253" s="98">
        <f>ROUND(I1253*H1253,2)</f>
        <v>632</v>
      </c>
      <c r="K1253" s="99"/>
      <c r="L1253" s="21"/>
      <c r="M1253" s="100" t="s">
        <v>1</v>
      </c>
      <c r="N1253" s="101" t="s">
        <v>35</v>
      </c>
      <c r="O1253" s="102">
        <v>0</v>
      </c>
      <c r="P1253" s="102">
        <f>O1253*H1253</f>
        <v>0</v>
      </c>
      <c r="Q1253" s="102">
        <v>0</v>
      </c>
      <c r="R1253" s="102">
        <f>Q1253*H1253</f>
        <v>0</v>
      </c>
      <c r="S1253" s="102">
        <v>0</v>
      </c>
      <c r="T1253" s="103">
        <f>S1253*H1253</f>
        <v>0</v>
      </c>
      <c r="AR1253" s="104" t="s">
        <v>844</v>
      </c>
      <c r="AT1253" s="104" t="s">
        <v>103</v>
      </c>
      <c r="AU1253" s="104" t="s">
        <v>80</v>
      </c>
      <c r="AY1253" s="10" t="s">
        <v>100</v>
      </c>
      <c r="BE1253" s="105">
        <f>IF(N1253="základní",J1253,0)</f>
        <v>632</v>
      </c>
      <c r="BF1253" s="105">
        <f>IF(N1253="snížená",J1253,0)</f>
        <v>0</v>
      </c>
      <c r="BG1253" s="105">
        <f>IF(N1253="zákl. přenesená",J1253,0)</f>
        <v>0</v>
      </c>
      <c r="BH1253" s="105">
        <f>IF(N1253="sníž. přenesená",J1253,0)</f>
        <v>0</v>
      </c>
      <c r="BI1253" s="105">
        <f>IF(N1253="nulová",J1253,0)</f>
        <v>0</v>
      </c>
      <c r="BJ1253" s="10" t="s">
        <v>78</v>
      </c>
      <c r="BK1253" s="105">
        <f>ROUND(I1253*H1253,2)</f>
        <v>632</v>
      </c>
      <c r="BL1253" s="10" t="s">
        <v>844</v>
      </c>
      <c r="BM1253" s="104" t="s">
        <v>2853</v>
      </c>
    </row>
    <row r="1254" spans="2:65" s="1" customFormat="1">
      <c r="B1254" s="21"/>
      <c r="D1254" s="106" t="s">
        <v>109</v>
      </c>
      <c r="F1254" s="107" t="s">
        <v>2852</v>
      </c>
      <c r="L1254" s="21"/>
      <c r="M1254" s="108"/>
      <c r="T1254" s="42"/>
      <c r="AT1254" s="10" t="s">
        <v>109</v>
      </c>
      <c r="AU1254" s="10" t="s">
        <v>80</v>
      </c>
    </row>
    <row r="1255" spans="2:65" s="1" customFormat="1" ht="16.5" customHeight="1">
      <c r="B1255" s="21"/>
      <c r="C1255" s="93" t="s">
        <v>2854</v>
      </c>
      <c r="D1255" s="93" t="s">
        <v>103</v>
      </c>
      <c r="E1255" s="94" t="s">
        <v>2855</v>
      </c>
      <c r="F1255" s="95" t="s">
        <v>2856</v>
      </c>
      <c r="G1255" s="96" t="s">
        <v>269</v>
      </c>
      <c r="H1255" s="97">
        <v>4</v>
      </c>
      <c r="I1255" s="98">
        <v>247</v>
      </c>
      <c r="J1255" s="98">
        <f>ROUND(I1255*H1255,2)</f>
        <v>988</v>
      </c>
      <c r="K1255" s="99"/>
      <c r="L1255" s="21"/>
      <c r="M1255" s="100" t="s">
        <v>1</v>
      </c>
      <c r="N1255" s="101" t="s">
        <v>35</v>
      </c>
      <c r="O1255" s="102">
        <v>0</v>
      </c>
      <c r="P1255" s="102">
        <f>O1255*H1255</f>
        <v>0</v>
      </c>
      <c r="Q1255" s="102">
        <v>0</v>
      </c>
      <c r="R1255" s="102">
        <f>Q1255*H1255</f>
        <v>0</v>
      </c>
      <c r="S1255" s="102">
        <v>0</v>
      </c>
      <c r="T1255" s="103">
        <f>S1255*H1255</f>
        <v>0</v>
      </c>
      <c r="AR1255" s="104" t="s">
        <v>844</v>
      </c>
      <c r="AT1255" s="104" t="s">
        <v>103</v>
      </c>
      <c r="AU1255" s="104" t="s">
        <v>80</v>
      </c>
      <c r="AY1255" s="10" t="s">
        <v>100</v>
      </c>
      <c r="BE1255" s="105">
        <f>IF(N1255="základní",J1255,0)</f>
        <v>988</v>
      </c>
      <c r="BF1255" s="105">
        <f>IF(N1255="snížená",J1255,0)</f>
        <v>0</v>
      </c>
      <c r="BG1255" s="105">
        <f>IF(N1255="zákl. přenesená",J1255,0)</f>
        <v>0</v>
      </c>
      <c r="BH1255" s="105">
        <f>IF(N1255="sníž. přenesená",J1255,0)</f>
        <v>0</v>
      </c>
      <c r="BI1255" s="105">
        <f>IF(N1255="nulová",J1255,0)</f>
        <v>0</v>
      </c>
      <c r="BJ1255" s="10" t="s">
        <v>78</v>
      </c>
      <c r="BK1255" s="105">
        <f>ROUND(I1255*H1255,2)</f>
        <v>988</v>
      </c>
      <c r="BL1255" s="10" t="s">
        <v>844</v>
      </c>
      <c r="BM1255" s="104" t="s">
        <v>2857</v>
      </c>
    </row>
    <row r="1256" spans="2:65" s="1" customFormat="1">
      <c r="B1256" s="21"/>
      <c r="D1256" s="106" t="s">
        <v>109</v>
      </c>
      <c r="F1256" s="107" t="s">
        <v>2856</v>
      </c>
      <c r="L1256" s="21"/>
      <c r="M1256" s="108"/>
      <c r="T1256" s="42"/>
      <c r="AT1256" s="10" t="s">
        <v>109</v>
      </c>
      <c r="AU1256" s="10" t="s">
        <v>80</v>
      </c>
    </row>
    <row r="1257" spans="2:65" s="1" customFormat="1" ht="16.5" customHeight="1">
      <c r="B1257" s="21"/>
      <c r="C1257" s="93" t="s">
        <v>2858</v>
      </c>
      <c r="D1257" s="93" t="s">
        <v>103</v>
      </c>
      <c r="E1257" s="94" t="s">
        <v>2859</v>
      </c>
      <c r="F1257" s="95" t="s">
        <v>2860</v>
      </c>
      <c r="G1257" s="96" t="s">
        <v>269</v>
      </c>
      <c r="H1257" s="97">
        <v>4</v>
      </c>
      <c r="I1257" s="98">
        <v>132</v>
      </c>
      <c r="J1257" s="98">
        <f>ROUND(I1257*H1257,2)</f>
        <v>528</v>
      </c>
      <c r="K1257" s="99"/>
      <c r="L1257" s="21"/>
      <c r="M1257" s="100" t="s">
        <v>1</v>
      </c>
      <c r="N1257" s="101" t="s">
        <v>35</v>
      </c>
      <c r="O1257" s="102">
        <v>0</v>
      </c>
      <c r="P1257" s="102">
        <f>O1257*H1257</f>
        <v>0</v>
      </c>
      <c r="Q1257" s="102">
        <v>0</v>
      </c>
      <c r="R1257" s="102">
        <f>Q1257*H1257</f>
        <v>0</v>
      </c>
      <c r="S1257" s="102">
        <v>0</v>
      </c>
      <c r="T1257" s="103">
        <f>S1257*H1257</f>
        <v>0</v>
      </c>
      <c r="AR1257" s="104" t="s">
        <v>844</v>
      </c>
      <c r="AT1257" s="104" t="s">
        <v>103</v>
      </c>
      <c r="AU1257" s="104" t="s">
        <v>80</v>
      </c>
      <c r="AY1257" s="10" t="s">
        <v>100</v>
      </c>
      <c r="BE1257" s="105">
        <f>IF(N1257="základní",J1257,0)</f>
        <v>528</v>
      </c>
      <c r="BF1257" s="105">
        <f>IF(N1257="snížená",J1257,0)</f>
        <v>0</v>
      </c>
      <c r="BG1257" s="105">
        <f>IF(N1257="zákl. přenesená",J1257,0)</f>
        <v>0</v>
      </c>
      <c r="BH1257" s="105">
        <f>IF(N1257="sníž. přenesená",J1257,0)</f>
        <v>0</v>
      </c>
      <c r="BI1257" s="105">
        <f>IF(N1257="nulová",J1257,0)</f>
        <v>0</v>
      </c>
      <c r="BJ1257" s="10" t="s">
        <v>78</v>
      </c>
      <c r="BK1257" s="105">
        <f>ROUND(I1257*H1257,2)</f>
        <v>528</v>
      </c>
      <c r="BL1257" s="10" t="s">
        <v>844</v>
      </c>
      <c r="BM1257" s="104" t="s">
        <v>2861</v>
      </c>
    </row>
    <row r="1258" spans="2:65" s="1" customFormat="1">
      <c r="B1258" s="21"/>
      <c r="D1258" s="106" t="s">
        <v>109</v>
      </c>
      <c r="F1258" s="107" t="s">
        <v>2860</v>
      </c>
      <c r="L1258" s="21"/>
      <c r="M1258" s="108"/>
      <c r="T1258" s="42"/>
      <c r="AT1258" s="10" t="s">
        <v>109</v>
      </c>
      <c r="AU1258" s="10" t="s">
        <v>80</v>
      </c>
    </row>
    <row r="1259" spans="2:65" s="1" customFormat="1" ht="16.5" customHeight="1">
      <c r="B1259" s="21"/>
      <c r="C1259" s="93" t="s">
        <v>2862</v>
      </c>
      <c r="D1259" s="93" t="s">
        <v>103</v>
      </c>
      <c r="E1259" s="94" t="s">
        <v>2863</v>
      </c>
      <c r="F1259" s="95" t="s">
        <v>2864</v>
      </c>
      <c r="G1259" s="96" t="s">
        <v>269</v>
      </c>
      <c r="H1259" s="97">
        <v>4</v>
      </c>
      <c r="I1259" s="98">
        <v>204</v>
      </c>
      <c r="J1259" s="98">
        <f>ROUND(I1259*H1259,2)</f>
        <v>816</v>
      </c>
      <c r="K1259" s="99"/>
      <c r="L1259" s="21"/>
      <c r="M1259" s="100" t="s">
        <v>1</v>
      </c>
      <c r="N1259" s="101" t="s">
        <v>35</v>
      </c>
      <c r="O1259" s="102">
        <v>0</v>
      </c>
      <c r="P1259" s="102">
        <f>O1259*H1259</f>
        <v>0</v>
      </c>
      <c r="Q1259" s="102">
        <v>0</v>
      </c>
      <c r="R1259" s="102">
        <f>Q1259*H1259</f>
        <v>0</v>
      </c>
      <c r="S1259" s="102">
        <v>0</v>
      </c>
      <c r="T1259" s="103">
        <f>S1259*H1259</f>
        <v>0</v>
      </c>
      <c r="AR1259" s="104" t="s">
        <v>844</v>
      </c>
      <c r="AT1259" s="104" t="s">
        <v>103</v>
      </c>
      <c r="AU1259" s="104" t="s">
        <v>80</v>
      </c>
      <c r="AY1259" s="10" t="s">
        <v>100</v>
      </c>
      <c r="BE1259" s="105">
        <f>IF(N1259="základní",J1259,0)</f>
        <v>816</v>
      </c>
      <c r="BF1259" s="105">
        <f>IF(N1259="snížená",J1259,0)</f>
        <v>0</v>
      </c>
      <c r="BG1259" s="105">
        <f>IF(N1259="zákl. přenesená",J1259,0)</f>
        <v>0</v>
      </c>
      <c r="BH1259" s="105">
        <f>IF(N1259="sníž. přenesená",J1259,0)</f>
        <v>0</v>
      </c>
      <c r="BI1259" s="105">
        <f>IF(N1259="nulová",J1259,0)</f>
        <v>0</v>
      </c>
      <c r="BJ1259" s="10" t="s">
        <v>78</v>
      </c>
      <c r="BK1259" s="105">
        <f>ROUND(I1259*H1259,2)</f>
        <v>816</v>
      </c>
      <c r="BL1259" s="10" t="s">
        <v>844</v>
      </c>
      <c r="BM1259" s="104" t="s">
        <v>2865</v>
      </c>
    </row>
    <row r="1260" spans="2:65" s="1" customFormat="1">
      <c r="B1260" s="21"/>
      <c r="D1260" s="106" t="s">
        <v>109</v>
      </c>
      <c r="F1260" s="107" t="s">
        <v>2864</v>
      </c>
      <c r="L1260" s="21"/>
      <c r="M1260" s="108"/>
      <c r="T1260" s="42"/>
      <c r="AT1260" s="10" t="s">
        <v>109</v>
      </c>
      <c r="AU1260" s="10" t="s">
        <v>80</v>
      </c>
    </row>
    <row r="1261" spans="2:65" s="1" customFormat="1" ht="16.5" customHeight="1">
      <c r="B1261" s="21"/>
      <c r="C1261" s="109" t="s">
        <v>2866</v>
      </c>
      <c r="D1261" s="109" t="s">
        <v>112</v>
      </c>
      <c r="E1261" s="110" t="s">
        <v>2867</v>
      </c>
      <c r="F1261" s="111" t="s">
        <v>2868</v>
      </c>
      <c r="G1261" s="112" t="s">
        <v>269</v>
      </c>
      <c r="H1261" s="113">
        <v>80</v>
      </c>
      <c r="I1261" s="114">
        <v>37</v>
      </c>
      <c r="J1261" s="114">
        <f>ROUND(I1261*H1261,2)</f>
        <v>2960</v>
      </c>
      <c r="K1261" s="115"/>
      <c r="L1261" s="116"/>
      <c r="M1261" s="117" t="s">
        <v>1</v>
      </c>
      <c r="N1261" s="118" t="s">
        <v>35</v>
      </c>
      <c r="O1261" s="102">
        <v>0</v>
      </c>
      <c r="P1261" s="102">
        <f>O1261*H1261</f>
        <v>0</v>
      </c>
      <c r="Q1261" s="102">
        <v>0</v>
      </c>
      <c r="R1261" s="102">
        <f>Q1261*H1261</f>
        <v>0</v>
      </c>
      <c r="S1261" s="102">
        <v>0</v>
      </c>
      <c r="T1261" s="103">
        <f>S1261*H1261</f>
        <v>0</v>
      </c>
      <c r="AR1261" s="104" t="s">
        <v>116</v>
      </c>
      <c r="AT1261" s="104" t="s">
        <v>112</v>
      </c>
      <c r="AU1261" s="104" t="s">
        <v>80</v>
      </c>
      <c r="AY1261" s="10" t="s">
        <v>100</v>
      </c>
      <c r="BE1261" s="105">
        <f>IF(N1261="základní",J1261,0)</f>
        <v>2960</v>
      </c>
      <c r="BF1261" s="105">
        <f>IF(N1261="snížená",J1261,0)</f>
        <v>0</v>
      </c>
      <c r="BG1261" s="105">
        <f>IF(N1261="zákl. přenesená",J1261,0)</f>
        <v>0</v>
      </c>
      <c r="BH1261" s="105">
        <f>IF(N1261="sníž. přenesená",J1261,0)</f>
        <v>0</v>
      </c>
      <c r="BI1261" s="105">
        <f>IF(N1261="nulová",J1261,0)</f>
        <v>0</v>
      </c>
      <c r="BJ1261" s="10" t="s">
        <v>78</v>
      </c>
      <c r="BK1261" s="105">
        <f>ROUND(I1261*H1261,2)</f>
        <v>2960</v>
      </c>
      <c r="BL1261" s="10" t="s">
        <v>107</v>
      </c>
      <c r="BM1261" s="104" t="s">
        <v>2869</v>
      </c>
    </row>
    <row r="1262" spans="2:65" s="1" customFormat="1">
      <c r="B1262" s="21"/>
      <c r="D1262" s="106" t="s">
        <v>109</v>
      </c>
      <c r="F1262" s="107" t="s">
        <v>2868</v>
      </c>
      <c r="L1262" s="21"/>
      <c r="M1262" s="108"/>
      <c r="T1262" s="42"/>
      <c r="AT1262" s="10" t="s">
        <v>109</v>
      </c>
      <c r="AU1262" s="10" t="s">
        <v>80</v>
      </c>
    </row>
    <row r="1263" spans="2:65" s="1" customFormat="1" ht="21.75" customHeight="1">
      <c r="B1263" s="21"/>
      <c r="C1263" s="109" t="s">
        <v>2870</v>
      </c>
      <c r="D1263" s="109" t="s">
        <v>112</v>
      </c>
      <c r="E1263" s="110" t="s">
        <v>2871</v>
      </c>
      <c r="F1263" s="111" t="s">
        <v>2872</v>
      </c>
      <c r="G1263" s="112" t="s">
        <v>269</v>
      </c>
      <c r="H1263" s="113">
        <v>20</v>
      </c>
      <c r="I1263" s="114">
        <v>202</v>
      </c>
      <c r="J1263" s="114">
        <f>ROUND(I1263*H1263,2)</f>
        <v>4040</v>
      </c>
      <c r="K1263" s="115"/>
      <c r="L1263" s="116"/>
      <c r="M1263" s="117" t="s">
        <v>1</v>
      </c>
      <c r="N1263" s="118" t="s">
        <v>35</v>
      </c>
      <c r="O1263" s="102">
        <v>0</v>
      </c>
      <c r="P1263" s="102">
        <f>O1263*H1263</f>
        <v>0</v>
      </c>
      <c r="Q1263" s="102">
        <v>0</v>
      </c>
      <c r="R1263" s="102">
        <f>Q1263*H1263</f>
        <v>0</v>
      </c>
      <c r="S1263" s="102">
        <v>0</v>
      </c>
      <c r="T1263" s="103">
        <f>S1263*H1263</f>
        <v>0</v>
      </c>
      <c r="AR1263" s="104" t="s">
        <v>116</v>
      </c>
      <c r="AT1263" s="104" t="s">
        <v>112</v>
      </c>
      <c r="AU1263" s="104" t="s">
        <v>80</v>
      </c>
      <c r="AY1263" s="10" t="s">
        <v>100</v>
      </c>
      <c r="BE1263" s="105">
        <f>IF(N1263="základní",J1263,0)</f>
        <v>4040</v>
      </c>
      <c r="BF1263" s="105">
        <f>IF(N1263="snížená",J1263,0)</f>
        <v>0</v>
      </c>
      <c r="BG1263" s="105">
        <f>IF(N1263="zákl. přenesená",J1263,0)</f>
        <v>0</v>
      </c>
      <c r="BH1263" s="105">
        <f>IF(N1263="sníž. přenesená",J1263,0)</f>
        <v>0</v>
      </c>
      <c r="BI1263" s="105">
        <f>IF(N1263="nulová",J1263,0)</f>
        <v>0</v>
      </c>
      <c r="BJ1263" s="10" t="s">
        <v>78</v>
      </c>
      <c r="BK1263" s="105">
        <f>ROUND(I1263*H1263,2)</f>
        <v>4040</v>
      </c>
      <c r="BL1263" s="10" t="s">
        <v>107</v>
      </c>
      <c r="BM1263" s="104" t="s">
        <v>2873</v>
      </c>
    </row>
    <row r="1264" spans="2:65" s="1" customFormat="1">
      <c r="B1264" s="21"/>
      <c r="D1264" s="106" t="s">
        <v>109</v>
      </c>
      <c r="F1264" s="107" t="s">
        <v>2872</v>
      </c>
      <c r="L1264" s="21"/>
      <c r="M1264" s="108"/>
      <c r="T1264" s="42"/>
      <c r="AT1264" s="10" t="s">
        <v>109</v>
      </c>
      <c r="AU1264" s="10" t="s">
        <v>80</v>
      </c>
    </row>
    <row r="1265" spans="2:65" s="1" customFormat="1" ht="21.75" customHeight="1">
      <c r="B1265" s="21"/>
      <c r="C1265" s="109" t="s">
        <v>2874</v>
      </c>
      <c r="D1265" s="109" t="s">
        <v>112</v>
      </c>
      <c r="E1265" s="110" t="s">
        <v>2875</v>
      </c>
      <c r="F1265" s="111" t="s">
        <v>2876</v>
      </c>
      <c r="G1265" s="112" t="s">
        <v>269</v>
      </c>
      <c r="H1265" s="113">
        <v>80</v>
      </c>
      <c r="I1265" s="114">
        <v>190</v>
      </c>
      <c r="J1265" s="114">
        <f>ROUND(I1265*H1265,2)</f>
        <v>15200</v>
      </c>
      <c r="K1265" s="115"/>
      <c r="L1265" s="116"/>
      <c r="M1265" s="117" t="s">
        <v>1</v>
      </c>
      <c r="N1265" s="118" t="s">
        <v>35</v>
      </c>
      <c r="O1265" s="102">
        <v>0</v>
      </c>
      <c r="P1265" s="102">
        <f>O1265*H1265</f>
        <v>0</v>
      </c>
      <c r="Q1265" s="102">
        <v>0</v>
      </c>
      <c r="R1265" s="102">
        <f>Q1265*H1265</f>
        <v>0</v>
      </c>
      <c r="S1265" s="102">
        <v>0</v>
      </c>
      <c r="T1265" s="103">
        <f>S1265*H1265</f>
        <v>0</v>
      </c>
      <c r="AR1265" s="104" t="s">
        <v>116</v>
      </c>
      <c r="AT1265" s="104" t="s">
        <v>112</v>
      </c>
      <c r="AU1265" s="104" t="s">
        <v>80</v>
      </c>
      <c r="AY1265" s="10" t="s">
        <v>100</v>
      </c>
      <c r="BE1265" s="105">
        <f>IF(N1265="základní",J1265,0)</f>
        <v>15200</v>
      </c>
      <c r="BF1265" s="105">
        <f>IF(N1265="snížená",J1265,0)</f>
        <v>0</v>
      </c>
      <c r="BG1265" s="105">
        <f>IF(N1265="zákl. přenesená",J1265,0)</f>
        <v>0</v>
      </c>
      <c r="BH1265" s="105">
        <f>IF(N1265="sníž. přenesená",J1265,0)</f>
        <v>0</v>
      </c>
      <c r="BI1265" s="105">
        <f>IF(N1265="nulová",J1265,0)</f>
        <v>0</v>
      </c>
      <c r="BJ1265" s="10" t="s">
        <v>78</v>
      </c>
      <c r="BK1265" s="105">
        <f>ROUND(I1265*H1265,2)</f>
        <v>15200</v>
      </c>
      <c r="BL1265" s="10" t="s">
        <v>107</v>
      </c>
      <c r="BM1265" s="104" t="s">
        <v>2877</v>
      </c>
    </row>
    <row r="1266" spans="2:65" s="1" customFormat="1">
      <c r="B1266" s="21"/>
      <c r="D1266" s="106" t="s">
        <v>109</v>
      </c>
      <c r="F1266" s="107" t="s">
        <v>2876</v>
      </c>
      <c r="L1266" s="21"/>
      <c r="M1266" s="108"/>
      <c r="T1266" s="42"/>
      <c r="AT1266" s="10" t="s">
        <v>109</v>
      </c>
      <c r="AU1266" s="10" t="s">
        <v>80</v>
      </c>
    </row>
    <row r="1267" spans="2:65" s="1" customFormat="1" ht="24.2" customHeight="1">
      <c r="B1267" s="21"/>
      <c r="C1267" s="109" t="s">
        <v>2878</v>
      </c>
      <c r="D1267" s="109" t="s">
        <v>112</v>
      </c>
      <c r="E1267" s="110" t="s">
        <v>2879</v>
      </c>
      <c r="F1267" s="111" t="s">
        <v>2880</v>
      </c>
      <c r="G1267" s="112" t="s">
        <v>269</v>
      </c>
      <c r="H1267" s="113">
        <v>80</v>
      </c>
      <c r="I1267" s="114">
        <v>292</v>
      </c>
      <c r="J1267" s="114">
        <f>ROUND(I1267*H1267,2)</f>
        <v>23360</v>
      </c>
      <c r="K1267" s="115"/>
      <c r="L1267" s="116"/>
      <c r="M1267" s="117" t="s">
        <v>1</v>
      </c>
      <c r="N1267" s="118" t="s">
        <v>35</v>
      </c>
      <c r="O1267" s="102">
        <v>0</v>
      </c>
      <c r="P1267" s="102">
        <f>O1267*H1267</f>
        <v>0</v>
      </c>
      <c r="Q1267" s="102">
        <v>0</v>
      </c>
      <c r="R1267" s="102">
        <f>Q1267*H1267</f>
        <v>0</v>
      </c>
      <c r="S1267" s="102">
        <v>0</v>
      </c>
      <c r="T1267" s="103">
        <f>S1267*H1267</f>
        <v>0</v>
      </c>
      <c r="AR1267" s="104" t="s">
        <v>116</v>
      </c>
      <c r="AT1267" s="104" t="s">
        <v>112</v>
      </c>
      <c r="AU1267" s="104" t="s">
        <v>80</v>
      </c>
      <c r="AY1267" s="10" t="s">
        <v>100</v>
      </c>
      <c r="BE1267" s="105">
        <f>IF(N1267="základní",J1267,0)</f>
        <v>23360</v>
      </c>
      <c r="BF1267" s="105">
        <f>IF(N1267="snížená",J1267,0)</f>
        <v>0</v>
      </c>
      <c r="BG1267" s="105">
        <f>IF(N1267="zákl. přenesená",J1267,0)</f>
        <v>0</v>
      </c>
      <c r="BH1267" s="105">
        <f>IF(N1267="sníž. přenesená",J1267,0)</f>
        <v>0</v>
      </c>
      <c r="BI1267" s="105">
        <f>IF(N1267="nulová",J1267,0)</f>
        <v>0</v>
      </c>
      <c r="BJ1267" s="10" t="s">
        <v>78</v>
      </c>
      <c r="BK1267" s="105">
        <f>ROUND(I1267*H1267,2)</f>
        <v>23360</v>
      </c>
      <c r="BL1267" s="10" t="s">
        <v>107</v>
      </c>
      <c r="BM1267" s="104" t="s">
        <v>2881</v>
      </c>
    </row>
    <row r="1268" spans="2:65" s="1" customFormat="1">
      <c r="B1268" s="21"/>
      <c r="D1268" s="106" t="s">
        <v>109</v>
      </c>
      <c r="F1268" s="107" t="s">
        <v>2880</v>
      </c>
      <c r="L1268" s="21"/>
      <c r="M1268" s="108"/>
      <c r="T1268" s="42"/>
      <c r="AT1268" s="10" t="s">
        <v>109</v>
      </c>
      <c r="AU1268" s="10" t="s">
        <v>80</v>
      </c>
    </row>
    <row r="1269" spans="2:65" s="1" customFormat="1" ht="21.75" customHeight="1">
      <c r="B1269" s="21"/>
      <c r="C1269" s="109" t="s">
        <v>2882</v>
      </c>
      <c r="D1269" s="109" t="s">
        <v>112</v>
      </c>
      <c r="E1269" s="110" t="s">
        <v>2883</v>
      </c>
      <c r="F1269" s="111" t="s">
        <v>2884</v>
      </c>
      <c r="G1269" s="112" t="s">
        <v>269</v>
      </c>
      <c r="H1269" s="113">
        <v>80</v>
      </c>
      <c r="I1269" s="114">
        <v>1030</v>
      </c>
      <c r="J1269" s="114">
        <f>ROUND(I1269*H1269,2)</f>
        <v>82400</v>
      </c>
      <c r="K1269" s="115"/>
      <c r="L1269" s="116"/>
      <c r="M1269" s="117" t="s">
        <v>1</v>
      </c>
      <c r="N1269" s="118" t="s">
        <v>35</v>
      </c>
      <c r="O1269" s="102">
        <v>0</v>
      </c>
      <c r="P1269" s="102">
        <f>O1269*H1269</f>
        <v>0</v>
      </c>
      <c r="Q1269" s="102">
        <v>0</v>
      </c>
      <c r="R1269" s="102">
        <f>Q1269*H1269</f>
        <v>0</v>
      </c>
      <c r="S1269" s="102">
        <v>0</v>
      </c>
      <c r="T1269" s="103">
        <f>S1269*H1269</f>
        <v>0</v>
      </c>
      <c r="AR1269" s="104" t="s">
        <v>116</v>
      </c>
      <c r="AT1269" s="104" t="s">
        <v>112</v>
      </c>
      <c r="AU1269" s="104" t="s">
        <v>80</v>
      </c>
      <c r="AY1269" s="10" t="s">
        <v>100</v>
      </c>
      <c r="BE1269" s="105">
        <f>IF(N1269="základní",J1269,0)</f>
        <v>82400</v>
      </c>
      <c r="BF1269" s="105">
        <f>IF(N1269="snížená",J1269,0)</f>
        <v>0</v>
      </c>
      <c r="BG1269" s="105">
        <f>IF(N1269="zákl. přenesená",J1269,0)</f>
        <v>0</v>
      </c>
      <c r="BH1269" s="105">
        <f>IF(N1269="sníž. přenesená",J1269,0)</f>
        <v>0</v>
      </c>
      <c r="BI1269" s="105">
        <f>IF(N1269="nulová",J1269,0)</f>
        <v>0</v>
      </c>
      <c r="BJ1269" s="10" t="s">
        <v>78</v>
      </c>
      <c r="BK1269" s="105">
        <f>ROUND(I1269*H1269,2)</f>
        <v>82400</v>
      </c>
      <c r="BL1269" s="10" t="s">
        <v>107</v>
      </c>
      <c r="BM1269" s="104" t="s">
        <v>2885</v>
      </c>
    </row>
    <row r="1270" spans="2:65" s="1" customFormat="1">
      <c r="B1270" s="21"/>
      <c r="D1270" s="106" t="s">
        <v>109</v>
      </c>
      <c r="F1270" s="107" t="s">
        <v>2884</v>
      </c>
      <c r="L1270" s="21"/>
      <c r="M1270" s="108"/>
      <c r="T1270" s="42"/>
      <c r="AT1270" s="10" t="s">
        <v>109</v>
      </c>
      <c r="AU1270" s="10" t="s">
        <v>80</v>
      </c>
    </row>
    <row r="1271" spans="2:65" s="1" customFormat="1" ht="21.75" customHeight="1">
      <c r="B1271" s="21"/>
      <c r="C1271" s="109" t="s">
        <v>2886</v>
      </c>
      <c r="D1271" s="109" t="s">
        <v>112</v>
      </c>
      <c r="E1271" s="110" t="s">
        <v>2887</v>
      </c>
      <c r="F1271" s="111" t="s">
        <v>2888</v>
      </c>
      <c r="G1271" s="112" t="s">
        <v>269</v>
      </c>
      <c r="H1271" s="113">
        <v>8</v>
      </c>
      <c r="I1271" s="114">
        <v>314</v>
      </c>
      <c r="J1271" s="114">
        <f>ROUND(I1271*H1271,2)</f>
        <v>2512</v>
      </c>
      <c r="K1271" s="115"/>
      <c r="L1271" s="116"/>
      <c r="M1271" s="117" t="s">
        <v>1</v>
      </c>
      <c r="N1271" s="118" t="s">
        <v>35</v>
      </c>
      <c r="O1271" s="102">
        <v>0</v>
      </c>
      <c r="P1271" s="102">
        <f>O1271*H1271</f>
        <v>0</v>
      </c>
      <c r="Q1271" s="102">
        <v>0</v>
      </c>
      <c r="R1271" s="102">
        <f>Q1271*H1271</f>
        <v>0</v>
      </c>
      <c r="S1271" s="102">
        <v>0</v>
      </c>
      <c r="T1271" s="103">
        <f>S1271*H1271</f>
        <v>0</v>
      </c>
      <c r="AR1271" s="104" t="s">
        <v>116</v>
      </c>
      <c r="AT1271" s="104" t="s">
        <v>112</v>
      </c>
      <c r="AU1271" s="104" t="s">
        <v>80</v>
      </c>
      <c r="AY1271" s="10" t="s">
        <v>100</v>
      </c>
      <c r="BE1271" s="105">
        <f>IF(N1271="základní",J1271,0)</f>
        <v>2512</v>
      </c>
      <c r="BF1271" s="105">
        <f>IF(N1271="snížená",J1271,0)</f>
        <v>0</v>
      </c>
      <c r="BG1271" s="105">
        <f>IF(N1271="zákl. přenesená",J1271,0)</f>
        <v>0</v>
      </c>
      <c r="BH1271" s="105">
        <f>IF(N1271="sníž. přenesená",J1271,0)</f>
        <v>0</v>
      </c>
      <c r="BI1271" s="105">
        <f>IF(N1271="nulová",J1271,0)</f>
        <v>0</v>
      </c>
      <c r="BJ1271" s="10" t="s">
        <v>78</v>
      </c>
      <c r="BK1271" s="105">
        <f>ROUND(I1271*H1271,2)</f>
        <v>2512</v>
      </c>
      <c r="BL1271" s="10" t="s">
        <v>107</v>
      </c>
      <c r="BM1271" s="104" t="s">
        <v>2889</v>
      </c>
    </row>
    <row r="1272" spans="2:65" s="1" customFormat="1">
      <c r="B1272" s="21"/>
      <c r="D1272" s="106" t="s">
        <v>109</v>
      </c>
      <c r="F1272" s="107" t="s">
        <v>2888</v>
      </c>
      <c r="L1272" s="21"/>
      <c r="M1272" s="108"/>
      <c r="T1272" s="42"/>
      <c r="AT1272" s="10" t="s">
        <v>109</v>
      </c>
      <c r="AU1272" s="10" t="s">
        <v>80</v>
      </c>
    </row>
    <row r="1273" spans="2:65" s="1" customFormat="1" ht="24.2" customHeight="1">
      <c r="B1273" s="21"/>
      <c r="C1273" s="109" t="s">
        <v>2890</v>
      </c>
      <c r="D1273" s="109" t="s">
        <v>112</v>
      </c>
      <c r="E1273" s="110" t="s">
        <v>2891</v>
      </c>
      <c r="F1273" s="111" t="s">
        <v>2892</v>
      </c>
      <c r="G1273" s="112" t="s">
        <v>269</v>
      </c>
      <c r="H1273" s="113">
        <v>80</v>
      </c>
      <c r="I1273" s="114">
        <v>8460</v>
      </c>
      <c r="J1273" s="114">
        <f>ROUND(I1273*H1273,2)</f>
        <v>676800</v>
      </c>
      <c r="K1273" s="115"/>
      <c r="L1273" s="116"/>
      <c r="M1273" s="117" t="s">
        <v>1</v>
      </c>
      <c r="N1273" s="118" t="s">
        <v>35</v>
      </c>
      <c r="O1273" s="102">
        <v>0</v>
      </c>
      <c r="P1273" s="102">
        <f>O1273*H1273</f>
        <v>0</v>
      </c>
      <c r="Q1273" s="102">
        <v>0</v>
      </c>
      <c r="R1273" s="102">
        <f>Q1273*H1273</f>
        <v>0</v>
      </c>
      <c r="S1273" s="102">
        <v>0</v>
      </c>
      <c r="T1273" s="103">
        <f>S1273*H1273</f>
        <v>0</v>
      </c>
      <c r="AR1273" s="104" t="s">
        <v>116</v>
      </c>
      <c r="AT1273" s="104" t="s">
        <v>112</v>
      </c>
      <c r="AU1273" s="104" t="s">
        <v>80</v>
      </c>
      <c r="AY1273" s="10" t="s">
        <v>100</v>
      </c>
      <c r="BE1273" s="105">
        <f>IF(N1273="základní",J1273,0)</f>
        <v>676800</v>
      </c>
      <c r="BF1273" s="105">
        <f>IF(N1273="snížená",J1273,0)</f>
        <v>0</v>
      </c>
      <c r="BG1273" s="105">
        <f>IF(N1273="zákl. přenesená",J1273,0)</f>
        <v>0</v>
      </c>
      <c r="BH1273" s="105">
        <f>IF(N1273="sníž. přenesená",J1273,0)</f>
        <v>0</v>
      </c>
      <c r="BI1273" s="105">
        <f>IF(N1273="nulová",J1273,0)</f>
        <v>0</v>
      </c>
      <c r="BJ1273" s="10" t="s">
        <v>78</v>
      </c>
      <c r="BK1273" s="105">
        <f>ROUND(I1273*H1273,2)</f>
        <v>676800</v>
      </c>
      <c r="BL1273" s="10" t="s">
        <v>107</v>
      </c>
      <c r="BM1273" s="104" t="s">
        <v>2893</v>
      </c>
    </row>
    <row r="1274" spans="2:65" s="1" customFormat="1" ht="19.5">
      <c r="B1274" s="21"/>
      <c r="D1274" s="106" t="s">
        <v>109</v>
      </c>
      <c r="F1274" s="107" t="s">
        <v>2892</v>
      </c>
      <c r="L1274" s="21"/>
      <c r="M1274" s="108"/>
      <c r="T1274" s="42"/>
      <c r="AT1274" s="10" t="s">
        <v>109</v>
      </c>
      <c r="AU1274" s="10" t="s">
        <v>80</v>
      </c>
    </row>
    <row r="1275" spans="2:65" s="1" customFormat="1" ht="24.2" customHeight="1">
      <c r="B1275" s="21"/>
      <c r="C1275" s="109" t="s">
        <v>2894</v>
      </c>
      <c r="D1275" s="109" t="s">
        <v>112</v>
      </c>
      <c r="E1275" s="110" t="s">
        <v>2895</v>
      </c>
      <c r="F1275" s="111" t="s">
        <v>2896</v>
      </c>
      <c r="G1275" s="112" t="s">
        <v>269</v>
      </c>
      <c r="H1275" s="113">
        <v>80</v>
      </c>
      <c r="I1275" s="114">
        <v>10100</v>
      </c>
      <c r="J1275" s="114">
        <f>ROUND(I1275*H1275,2)</f>
        <v>808000</v>
      </c>
      <c r="K1275" s="115"/>
      <c r="L1275" s="116"/>
      <c r="M1275" s="117" t="s">
        <v>1</v>
      </c>
      <c r="N1275" s="118" t="s">
        <v>35</v>
      </c>
      <c r="O1275" s="102">
        <v>0</v>
      </c>
      <c r="P1275" s="102">
        <f>O1275*H1275</f>
        <v>0</v>
      </c>
      <c r="Q1275" s="102">
        <v>0</v>
      </c>
      <c r="R1275" s="102">
        <f>Q1275*H1275</f>
        <v>0</v>
      </c>
      <c r="S1275" s="102">
        <v>0</v>
      </c>
      <c r="T1275" s="103">
        <f>S1275*H1275</f>
        <v>0</v>
      </c>
      <c r="AR1275" s="104" t="s">
        <v>116</v>
      </c>
      <c r="AT1275" s="104" t="s">
        <v>112</v>
      </c>
      <c r="AU1275" s="104" t="s">
        <v>80</v>
      </c>
      <c r="AY1275" s="10" t="s">
        <v>100</v>
      </c>
      <c r="BE1275" s="105">
        <f>IF(N1275="základní",J1275,0)</f>
        <v>808000</v>
      </c>
      <c r="BF1275" s="105">
        <f>IF(N1275="snížená",J1275,0)</f>
        <v>0</v>
      </c>
      <c r="BG1275" s="105">
        <f>IF(N1275="zákl. přenesená",J1275,0)</f>
        <v>0</v>
      </c>
      <c r="BH1275" s="105">
        <f>IF(N1275="sníž. přenesená",J1275,0)</f>
        <v>0</v>
      </c>
      <c r="BI1275" s="105">
        <f>IF(N1275="nulová",J1275,0)</f>
        <v>0</v>
      </c>
      <c r="BJ1275" s="10" t="s">
        <v>78</v>
      </c>
      <c r="BK1275" s="105">
        <f>ROUND(I1275*H1275,2)</f>
        <v>808000</v>
      </c>
      <c r="BL1275" s="10" t="s">
        <v>107</v>
      </c>
      <c r="BM1275" s="104" t="s">
        <v>2897</v>
      </c>
    </row>
    <row r="1276" spans="2:65" s="1" customFormat="1">
      <c r="B1276" s="21"/>
      <c r="D1276" s="106" t="s">
        <v>109</v>
      </c>
      <c r="F1276" s="107" t="s">
        <v>2896</v>
      </c>
      <c r="L1276" s="21"/>
      <c r="M1276" s="108"/>
      <c r="T1276" s="42"/>
      <c r="AT1276" s="10" t="s">
        <v>109</v>
      </c>
      <c r="AU1276" s="10" t="s">
        <v>80</v>
      </c>
    </row>
    <row r="1277" spans="2:65" s="1" customFormat="1" ht="24.2" customHeight="1">
      <c r="B1277" s="21"/>
      <c r="C1277" s="109" t="s">
        <v>2898</v>
      </c>
      <c r="D1277" s="109" t="s">
        <v>112</v>
      </c>
      <c r="E1277" s="110" t="s">
        <v>2899</v>
      </c>
      <c r="F1277" s="111" t="s">
        <v>2900</v>
      </c>
      <c r="G1277" s="112" t="s">
        <v>269</v>
      </c>
      <c r="H1277" s="113">
        <v>80</v>
      </c>
      <c r="I1277" s="114">
        <v>3150</v>
      </c>
      <c r="J1277" s="114">
        <f>ROUND(I1277*H1277,2)</f>
        <v>252000</v>
      </c>
      <c r="K1277" s="115"/>
      <c r="L1277" s="116"/>
      <c r="M1277" s="117" t="s">
        <v>1</v>
      </c>
      <c r="N1277" s="118" t="s">
        <v>35</v>
      </c>
      <c r="O1277" s="102">
        <v>0</v>
      </c>
      <c r="P1277" s="102">
        <f>O1277*H1277</f>
        <v>0</v>
      </c>
      <c r="Q1277" s="102">
        <v>0</v>
      </c>
      <c r="R1277" s="102">
        <f>Q1277*H1277</f>
        <v>0</v>
      </c>
      <c r="S1277" s="102">
        <v>0</v>
      </c>
      <c r="T1277" s="103">
        <f>S1277*H1277</f>
        <v>0</v>
      </c>
      <c r="AR1277" s="104" t="s">
        <v>116</v>
      </c>
      <c r="AT1277" s="104" t="s">
        <v>112</v>
      </c>
      <c r="AU1277" s="104" t="s">
        <v>80</v>
      </c>
      <c r="AY1277" s="10" t="s">
        <v>100</v>
      </c>
      <c r="BE1277" s="105">
        <f>IF(N1277="základní",J1277,0)</f>
        <v>252000</v>
      </c>
      <c r="BF1277" s="105">
        <f>IF(N1277="snížená",J1277,0)</f>
        <v>0</v>
      </c>
      <c r="BG1277" s="105">
        <f>IF(N1277="zákl. přenesená",J1277,0)</f>
        <v>0</v>
      </c>
      <c r="BH1277" s="105">
        <f>IF(N1277="sníž. přenesená",J1277,0)</f>
        <v>0</v>
      </c>
      <c r="BI1277" s="105">
        <f>IF(N1277="nulová",J1277,0)</f>
        <v>0</v>
      </c>
      <c r="BJ1277" s="10" t="s">
        <v>78</v>
      </c>
      <c r="BK1277" s="105">
        <f>ROUND(I1277*H1277,2)</f>
        <v>252000</v>
      </c>
      <c r="BL1277" s="10" t="s">
        <v>107</v>
      </c>
      <c r="BM1277" s="104" t="s">
        <v>2901</v>
      </c>
    </row>
    <row r="1278" spans="2:65" s="1" customFormat="1" ht="19.5">
      <c r="B1278" s="21"/>
      <c r="D1278" s="106" t="s">
        <v>109</v>
      </c>
      <c r="F1278" s="107" t="s">
        <v>2900</v>
      </c>
      <c r="L1278" s="21"/>
      <c r="M1278" s="108"/>
      <c r="T1278" s="42"/>
      <c r="AT1278" s="10" t="s">
        <v>109</v>
      </c>
      <c r="AU1278" s="10" t="s">
        <v>80</v>
      </c>
    </row>
    <row r="1279" spans="2:65" s="1" customFormat="1" ht="49.15" customHeight="1">
      <c r="B1279" s="21"/>
      <c r="C1279" s="109" t="s">
        <v>2902</v>
      </c>
      <c r="D1279" s="109" t="s">
        <v>112</v>
      </c>
      <c r="E1279" s="110" t="s">
        <v>2903</v>
      </c>
      <c r="F1279" s="111" t="s">
        <v>2904</v>
      </c>
      <c r="G1279" s="112" t="s">
        <v>269</v>
      </c>
      <c r="H1279" s="113">
        <v>80</v>
      </c>
      <c r="I1279" s="114">
        <v>21300</v>
      </c>
      <c r="J1279" s="114">
        <f>ROUND(I1279*H1279,2)</f>
        <v>1704000</v>
      </c>
      <c r="K1279" s="115"/>
      <c r="L1279" s="116"/>
      <c r="M1279" s="117" t="s">
        <v>1</v>
      </c>
      <c r="N1279" s="118" t="s">
        <v>35</v>
      </c>
      <c r="O1279" s="102">
        <v>0</v>
      </c>
      <c r="P1279" s="102">
        <f>O1279*H1279</f>
        <v>0</v>
      </c>
      <c r="Q1279" s="102">
        <v>0</v>
      </c>
      <c r="R1279" s="102">
        <f>Q1279*H1279</f>
        <v>0</v>
      </c>
      <c r="S1279" s="102">
        <v>0</v>
      </c>
      <c r="T1279" s="103">
        <f>S1279*H1279</f>
        <v>0</v>
      </c>
      <c r="AR1279" s="104" t="s">
        <v>116</v>
      </c>
      <c r="AT1279" s="104" t="s">
        <v>112</v>
      </c>
      <c r="AU1279" s="104" t="s">
        <v>80</v>
      </c>
      <c r="AY1279" s="10" t="s">
        <v>100</v>
      </c>
      <c r="BE1279" s="105">
        <f>IF(N1279="základní",J1279,0)</f>
        <v>1704000</v>
      </c>
      <c r="BF1279" s="105">
        <f>IF(N1279="snížená",J1279,0)</f>
        <v>0</v>
      </c>
      <c r="BG1279" s="105">
        <f>IF(N1279="zákl. přenesená",J1279,0)</f>
        <v>0</v>
      </c>
      <c r="BH1279" s="105">
        <f>IF(N1279="sníž. přenesená",J1279,0)</f>
        <v>0</v>
      </c>
      <c r="BI1279" s="105">
        <f>IF(N1279="nulová",J1279,0)</f>
        <v>0</v>
      </c>
      <c r="BJ1279" s="10" t="s">
        <v>78</v>
      </c>
      <c r="BK1279" s="105">
        <f>ROUND(I1279*H1279,2)</f>
        <v>1704000</v>
      </c>
      <c r="BL1279" s="10" t="s">
        <v>107</v>
      </c>
      <c r="BM1279" s="104" t="s">
        <v>2905</v>
      </c>
    </row>
    <row r="1280" spans="2:65" s="1" customFormat="1" ht="29.25">
      <c r="B1280" s="21"/>
      <c r="D1280" s="106" t="s">
        <v>109</v>
      </c>
      <c r="F1280" s="107" t="s">
        <v>2904</v>
      </c>
      <c r="L1280" s="21"/>
      <c r="M1280" s="108"/>
      <c r="T1280" s="42"/>
      <c r="AT1280" s="10" t="s">
        <v>109</v>
      </c>
      <c r="AU1280" s="10" t="s">
        <v>80</v>
      </c>
    </row>
    <row r="1281" spans="2:65" s="1" customFormat="1" ht="24.2" customHeight="1">
      <c r="B1281" s="21"/>
      <c r="C1281" s="109" t="s">
        <v>2906</v>
      </c>
      <c r="D1281" s="109" t="s">
        <v>112</v>
      </c>
      <c r="E1281" s="110" t="s">
        <v>2907</v>
      </c>
      <c r="F1281" s="111" t="s">
        <v>2908</v>
      </c>
      <c r="G1281" s="112" t="s">
        <v>269</v>
      </c>
      <c r="H1281" s="113">
        <v>80</v>
      </c>
      <c r="I1281" s="114">
        <v>14400</v>
      </c>
      <c r="J1281" s="114">
        <f>ROUND(I1281*H1281,2)</f>
        <v>1152000</v>
      </c>
      <c r="K1281" s="115"/>
      <c r="L1281" s="116"/>
      <c r="M1281" s="117" t="s">
        <v>1</v>
      </c>
      <c r="N1281" s="118" t="s">
        <v>35</v>
      </c>
      <c r="O1281" s="102">
        <v>0</v>
      </c>
      <c r="P1281" s="102">
        <f>O1281*H1281</f>
        <v>0</v>
      </c>
      <c r="Q1281" s="102">
        <v>0</v>
      </c>
      <c r="R1281" s="102">
        <f>Q1281*H1281</f>
        <v>0</v>
      </c>
      <c r="S1281" s="102">
        <v>0</v>
      </c>
      <c r="T1281" s="103">
        <f>S1281*H1281</f>
        <v>0</v>
      </c>
      <c r="AR1281" s="104" t="s">
        <v>116</v>
      </c>
      <c r="AT1281" s="104" t="s">
        <v>112</v>
      </c>
      <c r="AU1281" s="104" t="s">
        <v>80</v>
      </c>
      <c r="AY1281" s="10" t="s">
        <v>100</v>
      </c>
      <c r="BE1281" s="105">
        <f>IF(N1281="základní",J1281,0)</f>
        <v>1152000</v>
      </c>
      <c r="BF1281" s="105">
        <f>IF(N1281="snížená",J1281,0)</f>
        <v>0</v>
      </c>
      <c r="BG1281" s="105">
        <f>IF(N1281="zákl. přenesená",J1281,0)</f>
        <v>0</v>
      </c>
      <c r="BH1281" s="105">
        <f>IF(N1281="sníž. přenesená",J1281,0)</f>
        <v>0</v>
      </c>
      <c r="BI1281" s="105">
        <f>IF(N1281="nulová",J1281,0)</f>
        <v>0</v>
      </c>
      <c r="BJ1281" s="10" t="s">
        <v>78</v>
      </c>
      <c r="BK1281" s="105">
        <f>ROUND(I1281*H1281,2)</f>
        <v>1152000</v>
      </c>
      <c r="BL1281" s="10" t="s">
        <v>107</v>
      </c>
      <c r="BM1281" s="104" t="s">
        <v>2909</v>
      </c>
    </row>
    <row r="1282" spans="2:65" s="1" customFormat="1">
      <c r="B1282" s="21"/>
      <c r="D1282" s="106" t="s">
        <v>109</v>
      </c>
      <c r="F1282" s="107" t="s">
        <v>2908</v>
      </c>
      <c r="L1282" s="21"/>
      <c r="M1282" s="108"/>
      <c r="T1282" s="42"/>
      <c r="AT1282" s="10" t="s">
        <v>109</v>
      </c>
      <c r="AU1282" s="10" t="s">
        <v>80</v>
      </c>
    </row>
    <row r="1283" spans="2:65" s="1" customFormat="1" ht="21.75" customHeight="1">
      <c r="B1283" s="21"/>
      <c r="C1283" s="109" t="s">
        <v>2910</v>
      </c>
      <c r="D1283" s="109" t="s">
        <v>112</v>
      </c>
      <c r="E1283" s="110" t="s">
        <v>2911</v>
      </c>
      <c r="F1283" s="111" t="s">
        <v>2912</v>
      </c>
      <c r="G1283" s="112" t="s">
        <v>269</v>
      </c>
      <c r="H1283" s="113">
        <v>80</v>
      </c>
      <c r="I1283" s="114">
        <v>16</v>
      </c>
      <c r="J1283" s="114">
        <f>ROUND(I1283*H1283,2)</f>
        <v>1280</v>
      </c>
      <c r="K1283" s="115"/>
      <c r="L1283" s="116"/>
      <c r="M1283" s="117" t="s">
        <v>1</v>
      </c>
      <c r="N1283" s="118" t="s">
        <v>35</v>
      </c>
      <c r="O1283" s="102">
        <v>0</v>
      </c>
      <c r="P1283" s="102">
        <f>O1283*H1283</f>
        <v>0</v>
      </c>
      <c r="Q1283" s="102">
        <v>0</v>
      </c>
      <c r="R1283" s="102">
        <f>Q1283*H1283</f>
        <v>0</v>
      </c>
      <c r="S1283" s="102">
        <v>0</v>
      </c>
      <c r="T1283" s="103">
        <f>S1283*H1283</f>
        <v>0</v>
      </c>
      <c r="AR1283" s="104" t="s">
        <v>116</v>
      </c>
      <c r="AT1283" s="104" t="s">
        <v>112</v>
      </c>
      <c r="AU1283" s="104" t="s">
        <v>80</v>
      </c>
      <c r="AY1283" s="10" t="s">
        <v>100</v>
      </c>
      <c r="BE1283" s="105">
        <f>IF(N1283="základní",J1283,0)</f>
        <v>1280</v>
      </c>
      <c r="BF1283" s="105">
        <f>IF(N1283="snížená",J1283,0)</f>
        <v>0</v>
      </c>
      <c r="BG1283" s="105">
        <f>IF(N1283="zákl. přenesená",J1283,0)</f>
        <v>0</v>
      </c>
      <c r="BH1283" s="105">
        <f>IF(N1283="sníž. přenesená",J1283,0)</f>
        <v>0</v>
      </c>
      <c r="BI1283" s="105">
        <f>IF(N1283="nulová",J1283,0)</f>
        <v>0</v>
      </c>
      <c r="BJ1283" s="10" t="s">
        <v>78</v>
      </c>
      <c r="BK1283" s="105">
        <f>ROUND(I1283*H1283,2)</f>
        <v>1280</v>
      </c>
      <c r="BL1283" s="10" t="s">
        <v>107</v>
      </c>
      <c r="BM1283" s="104" t="s">
        <v>2913</v>
      </c>
    </row>
    <row r="1284" spans="2:65" s="1" customFormat="1">
      <c r="B1284" s="21"/>
      <c r="D1284" s="106" t="s">
        <v>109</v>
      </c>
      <c r="F1284" s="107" t="s">
        <v>2912</v>
      </c>
      <c r="L1284" s="21"/>
      <c r="M1284" s="108"/>
      <c r="T1284" s="42"/>
      <c r="AT1284" s="10" t="s">
        <v>109</v>
      </c>
      <c r="AU1284" s="10" t="s">
        <v>80</v>
      </c>
    </row>
    <row r="1285" spans="2:65" s="1" customFormat="1" ht="24.2" customHeight="1">
      <c r="B1285" s="21"/>
      <c r="C1285" s="109" t="s">
        <v>2914</v>
      </c>
      <c r="D1285" s="109" t="s">
        <v>112</v>
      </c>
      <c r="E1285" s="110" t="s">
        <v>2915</v>
      </c>
      <c r="F1285" s="111" t="s">
        <v>2916</v>
      </c>
      <c r="G1285" s="112" t="s">
        <v>269</v>
      </c>
      <c r="H1285" s="113">
        <v>4</v>
      </c>
      <c r="I1285" s="114">
        <v>26800</v>
      </c>
      <c r="J1285" s="114">
        <f>ROUND(I1285*H1285,2)</f>
        <v>107200</v>
      </c>
      <c r="K1285" s="115"/>
      <c r="L1285" s="116"/>
      <c r="M1285" s="117" t="s">
        <v>1</v>
      </c>
      <c r="N1285" s="118" t="s">
        <v>35</v>
      </c>
      <c r="O1285" s="102">
        <v>0</v>
      </c>
      <c r="P1285" s="102">
        <f>O1285*H1285</f>
        <v>0</v>
      </c>
      <c r="Q1285" s="102">
        <v>0</v>
      </c>
      <c r="R1285" s="102">
        <f>Q1285*H1285</f>
        <v>0</v>
      </c>
      <c r="S1285" s="102">
        <v>0</v>
      </c>
      <c r="T1285" s="103">
        <f>S1285*H1285</f>
        <v>0</v>
      </c>
      <c r="AR1285" s="104" t="s">
        <v>116</v>
      </c>
      <c r="AT1285" s="104" t="s">
        <v>112</v>
      </c>
      <c r="AU1285" s="104" t="s">
        <v>80</v>
      </c>
      <c r="AY1285" s="10" t="s">
        <v>100</v>
      </c>
      <c r="BE1285" s="105">
        <f>IF(N1285="základní",J1285,0)</f>
        <v>107200</v>
      </c>
      <c r="BF1285" s="105">
        <f>IF(N1285="snížená",J1285,0)</f>
        <v>0</v>
      </c>
      <c r="BG1285" s="105">
        <f>IF(N1285="zákl. přenesená",J1285,0)</f>
        <v>0</v>
      </c>
      <c r="BH1285" s="105">
        <f>IF(N1285="sníž. přenesená",J1285,0)</f>
        <v>0</v>
      </c>
      <c r="BI1285" s="105">
        <f>IF(N1285="nulová",J1285,0)</f>
        <v>0</v>
      </c>
      <c r="BJ1285" s="10" t="s">
        <v>78</v>
      </c>
      <c r="BK1285" s="105">
        <f>ROUND(I1285*H1285,2)</f>
        <v>107200</v>
      </c>
      <c r="BL1285" s="10" t="s">
        <v>107</v>
      </c>
      <c r="BM1285" s="104" t="s">
        <v>2917</v>
      </c>
    </row>
    <row r="1286" spans="2:65" s="1" customFormat="1">
      <c r="B1286" s="21"/>
      <c r="D1286" s="106" t="s">
        <v>109</v>
      </c>
      <c r="F1286" s="107" t="s">
        <v>2916</v>
      </c>
      <c r="L1286" s="21"/>
      <c r="M1286" s="108"/>
      <c r="T1286" s="42"/>
      <c r="AT1286" s="10" t="s">
        <v>109</v>
      </c>
      <c r="AU1286" s="10" t="s">
        <v>80</v>
      </c>
    </row>
    <row r="1287" spans="2:65" s="1" customFormat="1" ht="16.5" customHeight="1">
      <c r="B1287" s="21"/>
      <c r="C1287" s="109" t="s">
        <v>2918</v>
      </c>
      <c r="D1287" s="109" t="s">
        <v>112</v>
      </c>
      <c r="E1287" s="110" t="s">
        <v>2919</v>
      </c>
      <c r="F1287" s="111" t="s">
        <v>2920</v>
      </c>
      <c r="G1287" s="112" t="s">
        <v>269</v>
      </c>
      <c r="H1287" s="113">
        <v>80</v>
      </c>
      <c r="I1287" s="114">
        <v>156</v>
      </c>
      <c r="J1287" s="114">
        <f>ROUND(I1287*H1287,2)</f>
        <v>12480</v>
      </c>
      <c r="K1287" s="115"/>
      <c r="L1287" s="116"/>
      <c r="M1287" s="117" t="s">
        <v>1</v>
      </c>
      <c r="N1287" s="118" t="s">
        <v>35</v>
      </c>
      <c r="O1287" s="102">
        <v>0</v>
      </c>
      <c r="P1287" s="102">
        <f>O1287*H1287</f>
        <v>0</v>
      </c>
      <c r="Q1287" s="102">
        <v>0</v>
      </c>
      <c r="R1287" s="102">
        <f>Q1287*H1287</f>
        <v>0</v>
      </c>
      <c r="S1287" s="102">
        <v>0</v>
      </c>
      <c r="T1287" s="103">
        <f>S1287*H1287</f>
        <v>0</v>
      </c>
      <c r="AR1287" s="104" t="s">
        <v>116</v>
      </c>
      <c r="AT1287" s="104" t="s">
        <v>112</v>
      </c>
      <c r="AU1287" s="104" t="s">
        <v>80</v>
      </c>
      <c r="AY1287" s="10" t="s">
        <v>100</v>
      </c>
      <c r="BE1287" s="105">
        <f>IF(N1287="základní",J1287,0)</f>
        <v>12480</v>
      </c>
      <c r="BF1287" s="105">
        <f>IF(N1287="snížená",J1287,0)</f>
        <v>0</v>
      </c>
      <c r="BG1287" s="105">
        <f>IF(N1287="zákl. přenesená",J1287,0)</f>
        <v>0</v>
      </c>
      <c r="BH1287" s="105">
        <f>IF(N1287="sníž. přenesená",J1287,0)</f>
        <v>0</v>
      </c>
      <c r="BI1287" s="105">
        <f>IF(N1287="nulová",J1287,0)</f>
        <v>0</v>
      </c>
      <c r="BJ1287" s="10" t="s">
        <v>78</v>
      </c>
      <c r="BK1287" s="105">
        <f>ROUND(I1287*H1287,2)</f>
        <v>12480</v>
      </c>
      <c r="BL1287" s="10" t="s">
        <v>107</v>
      </c>
      <c r="BM1287" s="104" t="s">
        <v>2921</v>
      </c>
    </row>
    <row r="1288" spans="2:65" s="1" customFormat="1">
      <c r="B1288" s="21"/>
      <c r="D1288" s="106" t="s">
        <v>109</v>
      </c>
      <c r="F1288" s="107" t="s">
        <v>2920</v>
      </c>
      <c r="L1288" s="21"/>
      <c r="M1288" s="108"/>
      <c r="T1288" s="42"/>
      <c r="AT1288" s="10" t="s">
        <v>109</v>
      </c>
      <c r="AU1288" s="10" t="s">
        <v>80</v>
      </c>
    </row>
    <row r="1289" spans="2:65" s="1" customFormat="1" ht="16.5" customHeight="1">
      <c r="B1289" s="21"/>
      <c r="C1289" s="109" t="s">
        <v>2922</v>
      </c>
      <c r="D1289" s="109" t="s">
        <v>112</v>
      </c>
      <c r="E1289" s="110" t="s">
        <v>2923</v>
      </c>
      <c r="F1289" s="111" t="s">
        <v>2924</v>
      </c>
      <c r="G1289" s="112" t="s">
        <v>269</v>
      </c>
      <c r="H1289" s="113">
        <v>80</v>
      </c>
      <c r="I1289" s="114">
        <v>154</v>
      </c>
      <c r="J1289" s="114">
        <f>ROUND(I1289*H1289,2)</f>
        <v>12320</v>
      </c>
      <c r="K1289" s="115"/>
      <c r="L1289" s="116"/>
      <c r="M1289" s="117" t="s">
        <v>1</v>
      </c>
      <c r="N1289" s="118" t="s">
        <v>35</v>
      </c>
      <c r="O1289" s="102">
        <v>0</v>
      </c>
      <c r="P1289" s="102">
        <f>O1289*H1289</f>
        <v>0</v>
      </c>
      <c r="Q1289" s="102">
        <v>0</v>
      </c>
      <c r="R1289" s="102">
        <f>Q1289*H1289</f>
        <v>0</v>
      </c>
      <c r="S1289" s="102">
        <v>0</v>
      </c>
      <c r="T1289" s="103">
        <f>S1289*H1289</f>
        <v>0</v>
      </c>
      <c r="AR1289" s="104" t="s">
        <v>116</v>
      </c>
      <c r="AT1289" s="104" t="s">
        <v>112</v>
      </c>
      <c r="AU1289" s="104" t="s">
        <v>80</v>
      </c>
      <c r="AY1289" s="10" t="s">
        <v>100</v>
      </c>
      <c r="BE1289" s="105">
        <f>IF(N1289="základní",J1289,0)</f>
        <v>12320</v>
      </c>
      <c r="BF1289" s="105">
        <f>IF(N1289="snížená",J1289,0)</f>
        <v>0</v>
      </c>
      <c r="BG1289" s="105">
        <f>IF(N1289="zákl. přenesená",J1289,0)</f>
        <v>0</v>
      </c>
      <c r="BH1289" s="105">
        <f>IF(N1289="sníž. přenesená",J1289,0)</f>
        <v>0</v>
      </c>
      <c r="BI1289" s="105">
        <f>IF(N1289="nulová",J1289,0)</f>
        <v>0</v>
      </c>
      <c r="BJ1289" s="10" t="s">
        <v>78</v>
      </c>
      <c r="BK1289" s="105">
        <f>ROUND(I1289*H1289,2)</f>
        <v>12320</v>
      </c>
      <c r="BL1289" s="10" t="s">
        <v>107</v>
      </c>
      <c r="BM1289" s="104" t="s">
        <v>2925</v>
      </c>
    </row>
    <row r="1290" spans="2:65" s="1" customFormat="1">
      <c r="B1290" s="21"/>
      <c r="D1290" s="106" t="s">
        <v>109</v>
      </c>
      <c r="F1290" s="107" t="s">
        <v>2924</v>
      </c>
      <c r="L1290" s="21"/>
      <c r="M1290" s="108"/>
      <c r="T1290" s="42"/>
      <c r="AT1290" s="10" t="s">
        <v>109</v>
      </c>
      <c r="AU1290" s="10" t="s">
        <v>80</v>
      </c>
    </row>
    <row r="1291" spans="2:65" s="1" customFormat="1" ht="16.5" customHeight="1">
      <c r="B1291" s="21"/>
      <c r="C1291" s="109" t="s">
        <v>2926</v>
      </c>
      <c r="D1291" s="109" t="s">
        <v>112</v>
      </c>
      <c r="E1291" s="110" t="s">
        <v>2927</v>
      </c>
      <c r="F1291" s="111" t="s">
        <v>2928</v>
      </c>
      <c r="G1291" s="112" t="s">
        <v>269</v>
      </c>
      <c r="H1291" s="113">
        <v>80</v>
      </c>
      <c r="I1291" s="114">
        <v>158</v>
      </c>
      <c r="J1291" s="114">
        <f>ROUND(I1291*H1291,2)</f>
        <v>12640</v>
      </c>
      <c r="K1291" s="115"/>
      <c r="L1291" s="116"/>
      <c r="M1291" s="117" t="s">
        <v>1</v>
      </c>
      <c r="N1291" s="118" t="s">
        <v>35</v>
      </c>
      <c r="O1291" s="102">
        <v>0</v>
      </c>
      <c r="P1291" s="102">
        <f>O1291*H1291</f>
        <v>0</v>
      </c>
      <c r="Q1291" s="102">
        <v>0</v>
      </c>
      <c r="R1291" s="102">
        <f>Q1291*H1291</f>
        <v>0</v>
      </c>
      <c r="S1291" s="102">
        <v>0</v>
      </c>
      <c r="T1291" s="103">
        <f>S1291*H1291</f>
        <v>0</v>
      </c>
      <c r="AR1291" s="104" t="s">
        <v>116</v>
      </c>
      <c r="AT1291" s="104" t="s">
        <v>112</v>
      </c>
      <c r="AU1291" s="104" t="s">
        <v>80</v>
      </c>
      <c r="AY1291" s="10" t="s">
        <v>100</v>
      </c>
      <c r="BE1291" s="105">
        <f>IF(N1291="základní",J1291,0)</f>
        <v>12640</v>
      </c>
      <c r="BF1291" s="105">
        <f>IF(N1291="snížená",J1291,0)</f>
        <v>0</v>
      </c>
      <c r="BG1291" s="105">
        <f>IF(N1291="zákl. přenesená",J1291,0)</f>
        <v>0</v>
      </c>
      <c r="BH1291" s="105">
        <f>IF(N1291="sníž. přenesená",J1291,0)</f>
        <v>0</v>
      </c>
      <c r="BI1291" s="105">
        <f>IF(N1291="nulová",J1291,0)</f>
        <v>0</v>
      </c>
      <c r="BJ1291" s="10" t="s">
        <v>78</v>
      </c>
      <c r="BK1291" s="105">
        <f>ROUND(I1291*H1291,2)</f>
        <v>12640</v>
      </c>
      <c r="BL1291" s="10" t="s">
        <v>107</v>
      </c>
      <c r="BM1291" s="104" t="s">
        <v>2929</v>
      </c>
    </row>
    <row r="1292" spans="2:65" s="1" customFormat="1">
      <c r="B1292" s="21"/>
      <c r="D1292" s="106" t="s">
        <v>109</v>
      </c>
      <c r="F1292" s="107" t="s">
        <v>2928</v>
      </c>
      <c r="L1292" s="21"/>
      <c r="M1292" s="108"/>
      <c r="T1292" s="42"/>
      <c r="AT1292" s="10" t="s">
        <v>109</v>
      </c>
      <c r="AU1292" s="10" t="s">
        <v>80</v>
      </c>
    </row>
    <row r="1293" spans="2:65" s="1" customFormat="1" ht="16.5" customHeight="1">
      <c r="B1293" s="21"/>
      <c r="C1293" s="109" t="s">
        <v>2930</v>
      </c>
      <c r="D1293" s="109" t="s">
        <v>112</v>
      </c>
      <c r="E1293" s="110" t="s">
        <v>2931</v>
      </c>
      <c r="F1293" s="111" t="s">
        <v>2932</v>
      </c>
      <c r="G1293" s="112" t="s">
        <v>269</v>
      </c>
      <c r="H1293" s="113">
        <v>80</v>
      </c>
      <c r="I1293" s="114">
        <v>156</v>
      </c>
      <c r="J1293" s="114">
        <f>ROUND(I1293*H1293,2)</f>
        <v>12480</v>
      </c>
      <c r="K1293" s="115"/>
      <c r="L1293" s="116"/>
      <c r="M1293" s="117" t="s">
        <v>1</v>
      </c>
      <c r="N1293" s="118" t="s">
        <v>35</v>
      </c>
      <c r="O1293" s="102">
        <v>0</v>
      </c>
      <c r="P1293" s="102">
        <f>O1293*H1293</f>
        <v>0</v>
      </c>
      <c r="Q1293" s="102">
        <v>0</v>
      </c>
      <c r="R1293" s="102">
        <f>Q1293*H1293</f>
        <v>0</v>
      </c>
      <c r="S1293" s="102">
        <v>0</v>
      </c>
      <c r="T1293" s="103">
        <f>S1293*H1293</f>
        <v>0</v>
      </c>
      <c r="AR1293" s="104" t="s">
        <v>116</v>
      </c>
      <c r="AT1293" s="104" t="s">
        <v>112</v>
      </c>
      <c r="AU1293" s="104" t="s">
        <v>80</v>
      </c>
      <c r="AY1293" s="10" t="s">
        <v>100</v>
      </c>
      <c r="BE1293" s="105">
        <f>IF(N1293="základní",J1293,0)</f>
        <v>12480</v>
      </c>
      <c r="BF1293" s="105">
        <f>IF(N1293="snížená",J1293,0)</f>
        <v>0</v>
      </c>
      <c r="BG1293" s="105">
        <f>IF(N1293="zákl. přenesená",J1293,0)</f>
        <v>0</v>
      </c>
      <c r="BH1293" s="105">
        <f>IF(N1293="sníž. přenesená",J1293,0)</f>
        <v>0</v>
      </c>
      <c r="BI1293" s="105">
        <f>IF(N1293="nulová",J1293,0)</f>
        <v>0</v>
      </c>
      <c r="BJ1293" s="10" t="s">
        <v>78</v>
      </c>
      <c r="BK1293" s="105">
        <f>ROUND(I1293*H1293,2)</f>
        <v>12480</v>
      </c>
      <c r="BL1293" s="10" t="s">
        <v>107</v>
      </c>
      <c r="BM1293" s="104" t="s">
        <v>2933</v>
      </c>
    </row>
    <row r="1294" spans="2:65" s="1" customFormat="1">
      <c r="B1294" s="21"/>
      <c r="D1294" s="106" t="s">
        <v>109</v>
      </c>
      <c r="F1294" s="107" t="s">
        <v>2932</v>
      </c>
      <c r="L1294" s="21"/>
      <c r="M1294" s="108"/>
      <c r="T1294" s="42"/>
      <c r="AT1294" s="10" t="s">
        <v>109</v>
      </c>
      <c r="AU1294" s="10" t="s">
        <v>80</v>
      </c>
    </row>
    <row r="1295" spans="2:65" s="1" customFormat="1" ht="16.5" customHeight="1">
      <c r="B1295" s="21"/>
      <c r="C1295" s="109" t="s">
        <v>2934</v>
      </c>
      <c r="D1295" s="109" t="s">
        <v>112</v>
      </c>
      <c r="E1295" s="110" t="s">
        <v>2935</v>
      </c>
      <c r="F1295" s="111" t="s">
        <v>2936</v>
      </c>
      <c r="G1295" s="112" t="s">
        <v>269</v>
      </c>
      <c r="H1295" s="113">
        <v>80</v>
      </c>
      <c r="I1295" s="114">
        <v>178</v>
      </c>
      <c r="J1295" s="114">
        <f>ROUND(I1295*H1295,2)</f>
        <v>14240</v>
      </c>
      <c r="K1295" s="115"/>
      <c r="L1295" s="116"/>
      <c r="M1295" s="117" t="s">
        <v>1</v>
      </c>
      <c r="N1295" s="118" t="s">
        <v>35</v>
      </c>
      <c r="O1295" s="102">
        <v>0</v>
      </c>
      <c r="P1295" s="102">
        <f>O1295*H1295</f>
        <v>0</v>
      </c>
      <c r="Q1295" s="102">
        <v>0</v>
      </c>
      <c r="R1295" s="102">
        <f>Q1295*H1295</f>
        <v>0</v>
      </c>
      <c r="S1295" s="102">
        <v>0</v>
      </c>
      <c r="T1295" s="103">
        <f>S1295*H1295</f>
        <v>0</v>
      </c>
      <c r="AR1295" s="104" t="s">
        <v>116</v>
      </c>
      <c r="AT1295" s="104" t="s">
        <v>112</v>
      </c>
      <c r="AU1295" s="104" t="s">
        <v>80</v>
      </c>
      <c r="AY1295" s="10" t="s">
        <v>100</v>
      </c>
      <c r="BE1295" s="105">
        <f>IF(N1295="základní",J1295,0)</f>
        <v>14240</v>
      </c>
      <c r="BF1295" s="105">
        <f>IF(N1295="snížená",J1295,0)</f>
        <v>0</v>
      </c>
      <c r="BG1295" s="105">
        <f>IF(N1295="zákl. přenesená",J1295,0)</f>
        <v>0</v>
      </c>
      <c r="BH1295" s="105">
        <f>IF(N1295="sníž. přenesená",J1295,0)</f>
        <v>0</v>
      </c>
      <c r="BI1295" s="105">
        <f>IF(N1295="nulová",J1295,0)</f>
        <v>0</v>
      </c>
      <c r="BJ1295" s="10" t="s">
        <v>78</v>
      </c>
      <c r="BK1295" s="105">
        <f>ROUND(I1295*H1295,2)</f>
        <v>14240</v>
      </c>
      <c r="BL1295" s="10" t="s">
        <v>107</v>
      </c>
      <c r="BM1295" s="104" t="s">
        <v>2937</v>
      </c>
    </row>
    <row r="1296" spans="2:65" s="1" customFormat="1">
      <c r="B1296" s="21"/>
      <c r="D1296" s="106" t="s">
        <v>109</v>
      </c>
      <c r="F1296" s="107" t="s">
        <v>2936</v>
      </c>
      <c r="L1296" s="21"/>
      <c r="M1296" s="108"/>
      <c r="T1296" s="42"/>
      <c r="AT1296" s="10" t="s">
        <v>109</v>
      </c>
      <c r="AU1296" s="10" t="s">
        <v>80</v>
      </c>
    </row>
    <row r="1297" spans="2:65" s="1" customFormat="1" ht="16.5" customHeight="1">
      <c r="B1297" s="21"/>
      <c r="C1297" s="109" t="s">
        <v>2938</v>
      </c>
      <c r="D1297" s="109" t="s">
        <v>112</v>
      </c>
      <c r="E1297" s="110" t="s">
        <v>2939</v>
      </c>
      <c r="F1297" s="111" t="s">
        <v>2940</v>
      </c>
      <c r="G1297" s="112" t="s">
        <v>269</v>
      </c>
      <c r="H1297" s="113">
        <v>80</v>
      </c>
      <c r="I1297" s="114">
        <v>178</v>
      </c>
      <c r="J1297" s="114">
        <f>ROUND(I1297*H1297,2)</f>
        <v>14240</v>
      </c>
      <c r="K1297" s="115"/>
      <c r="L1297" s="116"/>
      <c r="M1297" s="117" t="s">
        <v>1</v>
      </c>
      <c r="N1297" s="118" t="s">
        <v>35</v>
      </c>
      <c r="O1297" s="102">
        <v>0</v>
      </c>
      <c r="P1297" s="102">
        <f>O1297*H1297</f>
        <v>0</v>
      </c>
      <c r="Q1297" s="102">
        <v>0</v>
      </c>
      <c r="R1297" s="102">
        <f>Q1297*H1297</f>
        <v>0</v>
      </c>
      <c r="S1297" s="102">
        <v>0</v>
      </c>
      <c r="T1297" s="103">
        <f>S1297*H1297</f>
        <v>0</v>
      </c>
      <c r="AR1297" s="104" t="s">
        <v>116</v>
      </c>
      <c r="AT1297" s="104" t="s">
        <v>112</v>
      </c>
      <c r="AU1297" s="104" t="s">
        <v>80</v>
      </c>
      <c r="AY1297" s="10" t="s">
        <v>100</v>
      </c>
      <c r="BE1297" s="105">
        <f>IF(N1297="základní",J1297,0)</f>
        <v>14240</v>
      </c>
      <c r="BF1297" s="105">
        <f>IF(N1297="snížená",J1297,0)</f>
        <v>0</v>
      </c>
      <c r="BG1297" s="105">
        <f>IF(N1297="zákl. přenesená",J1297,0)</f>
        <v>0</v>
      </c>
      <c r="BH1297" s="105">
        <f>IF(N1297="sníž. přenesená",J1297,0)</f>
        <v>0</v>
      </c>
      <c r="BI1297" s="105">
        <f>IF(N1297="nulová",J1297,0)</f>
        <v>0</v>
      </c>
      <c r="BJ1297" s="10" t="s">
        <v>78</v>
      </c>
      <c r="BK1297" s="105">
        <f>ROUND(I1297*H1297,2)</f>
        <v>14240</v>
      </c>
      <c r="BL1297" s="10" t="s">
        <v>107</v>
      </c>
      <c r="BM1297" s="104" t="s">
        <v>2941</v>
      </c>
    </row>
    <row r="1298" spans="2:65" s="1" customFormat="1">
      <c r="B1298" s="21"/>
      <c r="D1298" s="106" t="s">
        <v>109</v>
      </c>
      <c r="F1298" s="107" t="s">
        <v>2940</v>
      </c>
      <c r="L1298" s="21"/>
      <c r="M1298" s="108"/>
      <c r="T1298" s="42"/>
      <c r="AT1298" s="10" t="s">
        <v>109</v>
      </c>
      <c r="AU1298" s="10" t="s">
        <v>80</v>
      </c>
    </row>
    <row r="1299" spans="2:65" s="1" customFormat="1" ht="16.5" customHeight="1">
      <c r="B1299" s="21"/>
      <c r="C1299" s="109" t="s">
        <v>2942</v>
      </c>
      <c r="D1299" s="109" t="s">
        <v>112</v>
      </c>
      <c r="E1299" s="110" t="s">
        <v>2943</v>
      </c>
      <c r="F1299" s="111" t="s">
        <v>2944</v>
      </c>
      <c r="G1299" s="112" t="s">
        <v>269</v>
      </c>
      <c r="H1299" s="113">
        <v>80</v>
      </c>
      <c r="I1299" s="114">
        <v>186</v>
      </c>
      <c r="J1299" s="114">
        <f>ROUND(I1299*H1299,2)</f>
        <v>14880</v>
      </c>
      <c r="K1299" s="115"/>
      <c r="L1299" s="116"/>
      <c r="M1299" s="117" t="s">
        <v>1</v>
      </c>
      <c r="N1299" s="118" t="s">
        <v>35</v>
      </c>
      <c r="O1299" s="102">
        <v>0</v>
      </c>
      <c r="P1299" s="102">
        <f>O1299*H1299</f>
        <v>0</v>
      </c>
      <c r="Q1299" s="102">
        <v>0</v>
      </c>
      <c r="R1299" s="102">
        <f>Q1299*H1299</f>
        <v>0</v>
      </c>
      <c r="S1299" s="102">
        <v>0</v>
      </c>
      <c r="T1299" s="103">
        <f>S1299*H1299</f>
        <v>0</v>
      </c>
      <c r="AR1299" s="104" t="s">
        <v>116</v>
      </c>
      <c r="AT1299" s="104" t="s">
        <v>112</v>
      </c>
      <c r="AU1299" s="104" t="s">
        <v>80</v>
      </c>
      <c r="AY1299" s="10" t="s">
        <v>100</v>
      </c>
      <c r="BE1299" s="105">
        <f>IF(N1299="základní",J1299,0)</f>
        <v>14880</v>
      </c>
      <c r="BF1299" s="105">
        <f>IF(N1299="snížená",J1299,0)</f>
        <v>0</v>
      </c>
      <c r="BG1299" s="105">
        <f>IF(N1299="zákl. přenesená",J1299,0)</f>
        <v>0</v>
      </c>
      <c r="BH1299" s="105">
        <f>IF(N1299="sníž. přenesená",J1299,0)</f>
        <v>0</v>
      </c>
      <c r="BI1299" s="105">
        <f>IF(N1299="nulová",J1299,0)</f>
        <v>0</v>
      </c>
      <c r="BJ1299" s="10" t="s">
        <v>78</v>
      </c>
      <c r="BK1299" s="105">
        <f>ROUND(I1299*H1299,2)</f>
        <v>14880</v>
      </c>
      <c r="BL1299" s="10" t="s">
        <v>107</v>
      </c>
      <c r="BM1299" s="104" t="s">
        <v>2945</v>
      </c>
    </row>
    <row r="1300" spans="2:65" s="1" customFormat="1">
      <c r="B1300" s="21"/>
      <c r="D1300" s="106" t="s">
        <v>109</v>
      </c>
      <c r="F1300" s="107" t="s">
        <v>2944</v>
      </c>
      <c r="L1300" s="21"/>
      <c r="M1300" s="108"/>
      <c r="T1300" s="42"/>
      <c r="AT1300" s="10" t="s">
        <v>109</v>
      </c>
      <c r="AU1300" s="10" t="s">
        <v>80</v>
      </c>
    </row>
    <row r="1301" spans="2:65" s="1" customFormat="1" ht="16.5" customHeight="1">
      <c r="B1301" s="21"/>
      <c r="C1301" s="109" t="s">
        <v>2946</v>
      </c>
      <c r="D1301" s="109" t="s">
        <v>112</v>
      </c>
      <c r="E1301" s="110" t="s">
        <v>2947</v>
      </c>
      <c r="F1301" s="111" t="s">
        <v>2948</v>
      </c>
      <c r="G1301" s="112" t="s">
        <v>269</v>
      </c>
      <c r="H1301" s="113">
        <v>24</v>
      </c>
      <c r="I1301" s="114">
        <v>176</v>
      </c>
      <c r="J1301" s="114">
        <f>ROUND(I1301*H1301,2)</f>
        <v>4224</v>
      </c>
      <c r="K1301" s="115"/>
      <c r="L1301" s="116"/>
      <c r="M1301" s="117" t="s">
        <v>1</v>
      </c>
      <c r="N1301" s="118" t="s">
        <v>35</v>
      </c>
      <c r="O1301" s="102">
        <v>0</v>
      </c>
      <c r="P1301" s="102">
        <f>O1301*H1301</f>
        <v>0</v>
      </c>
      <c r="Q1301" s="102">
        <v>0</v>
      </c>
      <c r="R1301" s="102">
        <f>Q1301*H1301</f>
        <v>0</v>
      </c>
      <c r="S1301" s="102">
        <v>0</v>
      </c>
      <c r="T1301" s="103">
        <f>S1301*H1301</f>
        <v>0</v>
      </c>
      <c r="AR1301" s="104" t="s">
        <v>116</v>
      </c>
      <c r="AT1301" s="104" t="s">
        <v>112</v>
      </c>
      <c r="AU1301" s="104" t="s">
        <v>80</v>
      </c>
      <c r="AY1301" s="10" t="s">
        <v>100</v>
      </c>
      <c r="BE1301" s="105">
        <f>IF(N1301="základní",J1301,0)</f>
        <v>4224</v>
      </c>
      <c r="BF1301" s="105">
        <f>IF(N1301="snížená",J1301,0)</f>
        <v>0</v>
      </c>
      <c r="BG1301" s="105">
        <f>IF(N1301="zákl. přenesená",J1301,0)</f>
        <v>0</v>
      </c>
      <c r="BH1301" s="105">
        <f>IF(N1301="sníž. přenesená",J1301,0)</f>
        <v>0</v>
      </c>
      <c r="BI1301" s="105">
        <f>IF(N1301="nulová",J1301,0)</f>
        <v>0</v>
      </c>
      <c r="BJ1301" s="10" t="s">
        <v>78</v>
      </c>
      <c r="BK1301" s="105">
        <f>ROUND(I1301*H1301,2)</f>
        <v>4224</v>
      </c>
      <c r="BL1301" s="10" t="s">
        <v>107</v>
      </c>
      <c r="BM1301" s="104" t="s">
        <v>2949</v>
      </c>
    </row>
    <row r="1302" spans="2:65" s="1" customFormat="1">
      <c r="B1302" s="21"/>
      <c r="D1302" s="106" t="s">
        <v>109</v>
      </c>
      <c r="F1302" s="107" t="s">
        <v>2948</v>
      </c>
      <c r="L1302" s="21"/>
      <c r="M1302" s="108"/>
      <c r="T1302" s="42"/>
      <c r="AT1302" s="10" t="s">
        <v>109</v>
      </c>
      <c r="AU1302" s="10" t="s">
        <v>80</v>
      </c>
    </row>
    <row r="1303" spans="2:65" s="1" customFormat="1" ht="16.5" customHeight="1">
      <c r="B1303" s="21"/>
      <c r="C1303" s="109" t="s">
        <v>2950</v>
      </c>
      <c r="D1303" s="109" t="s">
        <v>112</v>
      </c>
      <c r="E1303" s="110" t="s">
        <v>2951</v>
      </c>
      <c r="F1303" s="111" t="s">
        <v>2952</v>
      </c>
      <c r="G1303" s="112" t="s">
        <v>269</v>
      </c>
      <c r="H1303" s="113">
        <v>80</v>
      </c>
      <c r="I1303" s="114">
        <v>260</v>
      </c>
      <c r="J1303" s="114">
        <f>ROUND(I1303*H1303,2)</f>
        <v>20800</v>
      </c>
      <c r="K1303" s="115"/>
      <c r="L1303" s="116"/>
      <c r="M1303" s="117" t="s">
        <v>1</v>
      </c>
      <c r="N1303" s="118" t="s">
        <v>35</v>
      </c>
      <c r="O1303" s="102">
        <v>0</v>
      </c>
      <c r="P1303" s="102">
        <f>O1303*H1303</f>
        <v>0</v>
      </c>
      <c r="Q1303" s="102">
        <v>0</v>
      </c>
      <c r="R1303" s="102">
        <f>Q1303*H1303</f>
        <v>0</v>
      </c>
      <c r="S1303" s="102">
        <v>0</v>
      </c>
      <c r="T1303" s="103">
        <f>S1303*H1303</f>
        <v>0</v>
      </c>
      <c r="AR1303" s="104" t="s">
        <v>116</v>
      </c>
      <c r="AT1303" s="104" t="s">
        <v>112</v>
      </c>
      <c r="AU1303" s="104" t="s">
        <v>80</v>
      </c>
      <c r="AY1303" s="10" t="s">
        <v>100</v>
      </c>
      <c r="BE1303" s="105">
        <f>IF(N1303="základní",J1303,0)</f>
        <v>20800</v>
      </c>
      <c r="BF1303" s="105">
        <f>IF(N1303="snížená",J1303,0)</f>
        <v>0</v>
      </c>
      <c r="BG1303" s="105">
        <f>IF(N1303="zákl. přenesená",J1303,0)</f>
        <v>0</v>
      </c>
      <c r="BH1303" s="105">
        <f>IF(N1303="sníž. přenesená",J1303,0)</f>
        <v>0</v>
      </c>
      <c r="BI1303" s="105">
        <f>IF(N1303="nulová",J1303,0)</f>
        <v>0</v>
      </c>
      <c r="BJ1303" s="10" t="s">
        <v>78</v>
      </c>
      <c r="BK1303" s="105">
        <f>ROUND(I1303*H1303,2)</f>
        <v>20800</v>
      </c>
      <c r="BL1303" s="10" t="s">
        <v>107</v>
      </c>
      <c r="BM1303" s="104" t="s">
        <v>2953</v>
      </c>
    </row>
    <row r="1304" spans="2:65" s="1" customFormat="1">
      <c r="B1304" s="21"/>
      <c r="D1304" s="106" t="s">
        <v>109</v>
      </c>
      <c r="F1304" s="107" t="s">
        <v>2952</v>
      </c>
      <c r="L1304" s="21"/>
      <c r="M1304" s="108"/>
      <c r="T1304" s="42"/>
      <c r="AT1304" s="10" t="s">
        <v>109</v>
      </c>
      <c r="AU1304" s="10" t="s">
        <v>80</v>
      </c>
    </row>
    <row r="1305" spans="2:65" s="1" customFormat="1" ht="16.5" customHeight="1">
      <c r="B1305" s="21"/>
      <c r="C1305" s="109" t="s">
        <v>2954</v>
      </c>
      <c r="D1305" s="109" t="s">
        <v>112</v>
      </c>
      <c r="E1305" s="110" t="s">
        <v>2955</v>
      </c>
      <c r="F1305" s="111" t="s">
        <v>2956</v>
      </c>
      <c r="G1305" s="112" t="s">
        <v>269</v>
      </c>
      <c r="H1305" s="113">
        <v>80</v>
      </c>
      <c r="I1305" s="114">
        <v>432</v>
      </c>
      <c r="J1305" s="114">
        <f>ROUND(I1305*H1305,2)</f>
        <v>34560</v>
      </c>
      <c r="K1305" s="115"/>
      <c r="L1305" s="116"/>
      <c r="M1305" s="117" t="s">
        <v>1</v>
      </c>
      <c r="N1305" s="118" t="s">
        <v>35</v>
      </c>
      <c r="O1305" s="102">
        <v>0</v>
      </c>
      <c r="P1305" s="102">
        <f>O1305*H1305</f>
        <v>0</v>
      </c>
      <c r="Q1305" s="102">
        <v>0</v>
      </c>
      <c r="R1305" s="102">
        <f>Q1305*H1305</f>
        <v>0</v>
      </c>
      <c r="S1305" s="102">
        <v>0</v>
      </c>
      <c r="T1305" s="103">
        <f>S1305*H1305</f>
        <v>0</v>
      </c>
      <c r="AR1305" s="104" t="s">
        <v>116</v>
      </c>
      <c r="AT1305" s="104" t="s">
        <v>112</v>
      </c>
      <c r="AU1305" s="104" t="s">
        <v>80</v>
      </c>
      <c r="AY1305" s="10" t="s">
        <v>100</v>
      </c>
      <c r="BE1305" s="105">
        <f>IF(N1305="základní",J1305,0)</f>
        <v>34560</v>
      </c>
      <c r="BF1305" s="105">
        <f>IF(N1305="snížená",J1305,0)</f>
        <v>0</v>
      </c>
      <c r="BG1305" s="105">
        <f>IF(N1305="zákl. přenesená",J1305,0)</f>
        <v>0</v>
      </c>
      <c r="BH1305" s="105">
        <f>IF(N1305="sníž. přenesená",J1305,0)</f>
        <v>0</v>
      </c>
      <c r="BI1305" s="105">
        <f>IF(N1305="nulová",J1305,0)</f>
        <v>0</v>
      </c>
      <c r="BJ1305" s="10" t="s">
        <v>78</v>
      </c>
      <c r="BK1305" s="105">
        <f>ROUND(I1305*H1305,2)</f>
        <v>34560</v>
      </c>
      <c r="BL1305" s="10" t="s">
        <v>107</v>
      </c>
      <c r="BM1305" s="104" t="s">
        <v>2957</v>
      </c>
    </row>
    <row r="1306" spans="2:65" s="1" customFormat="1">
      <c r="B1306" s="21"/>
      <c r="D1306" s="106" t="s">
        <v>109</v>
      </c>
      <c r="F1306" s="107" t="s">
        <v>2956</v>
      </c>
      <c r="L1306" s="21"/>
      <c r="M1306" s="108"/>
      <c r="T1306" s="42"/>
      <c r="AT1306" s="10" t="s">
        <v>109</v>
      </c>
      <c r="AU1306" s="10" t="s">
        <v>80</v>
      </c>
    </row>
    <row r="1307" spans="2:65" s="1" customFormat="1" ht="16.5" customHeight="1">
      <c r="B1307" s="21"/>
      <c r="C1307" s="109" t="s">
        <v>2958</v>
      </c>
      <c r="D1307" s="109" t="s">
        <v>112</v>
      </c>
      <c r="E1307" s="110" t="s">
        <v>2959</v>
      </c>
      <c r="F1307" s="111" t="s">
        <v>2960</v>
      </c>
      <c r="G1307" s="112" t="s">
        <v>269</v>
      </c>
      <c r="H1307" s="113">
        <v>80</v>
      </c>
      <c r="I1307" s="114">
        <v>584</v>
      </c>
      <c r="J1307" s="114">
        <f>ROUND(I1307*H1307,2)</f>
        <v>46720</v>
      </c>
      <c r="K1307" s="115"/>
      <c r="L1307" s="116"/>
      <c r="M1307" s="117" t="s">
        <v>1</v>
      </c>
      <c r="N1307" s="118" t="s">
        <v>35</v>
      </c>
      <c r="O1307" s="102">
        <v>0</v>
      </c>
      <c r="P1307" s="102">
        <f>O1307*H1307</f>
        <v>0</v>
      </c>
      <c r="Q1307" s="102">
        <v>0</v>
      </c>
      <c r="R1307" s="102">
        <f>Q1307*H1307</f>
        <v>0</v>
      </c>
      <c r="S1307" s="102">
        <v>0</v>
      </c>
      <c r="T1307" s="103">
        <f>S1307*H1307</f>
        <v>0</v>
      </c>
      <c r="AR1307" s="104" t="s">
        <v>116</v>
      </c>
      <c r="AT1307" s="104" t="s">
        <v>112</v>
      </c>
      <c r="AU1307" s="104" t="s">
        <v>80</v>
      </c>
      <c r="AY1307" s="10" t="s">
        <v>100</v>
      </c>
      <c r="BE1307" s="105">
        <f>IF(N1307="základní",J1307,0)</f>
        <v>46720</v>
      </c>
      <c r="BF1307" s="105">
        <f>IF(N1307="snížená",J1307,0)</f>
        <v>0</v>
      </c>
      <c r="BG1307" s="105">
        <f>IF(N1307="zákl. přenesená",J1307,0)</f>
        <v>0</v>
      </c>
      <c r="BH1307" s="105">
        <f>IF(N1307="sníž. přenesená",J1307,0)</f>
        <v>0</v>
      </c>
      <c r="BI1307" s="105">
        <f>IF(N1307="nulová",J1307,0)</f>
        <v>0</v>
      </c>
      <c r="BJ1307" s="10" t="s">
        <v>78</v>
      </c>
      <c r="BK1307" s="105">
        <f>ROUND(I1307*H1307,2)</f>
        <v>46720</v>
      </c>
      <c r="BL1307" s="10" t="s">
        <v>107</v>
      </c>
      <c r="BM1307" s="104" t="s">
        <v>2961</v>
      </c>
    </row>
    <row r="1308" spans="2:65" s="1" customFormat="1">
      <c r="B1308" s="21"/>
      <c r="D1308" s="106" t="s">
        <v>109</v>
      </c>
      <c r="F1308" s="107" t="s">
        <v>2960</v>
      </c>
      <c r="L1308" s="21"/>
      <c r="M1308" s="108"/>
      <c r="T1308" s="42"/>
      <c r="AT1308" s="10" t="s">
        <v>109</v>
      </c>
      <c r="AU1308" s="10" t="s">
        <v>80</v>
      </c>
    </row>
    <row r="1309" spans="2:65" s="1" customFormat="1" ht="16.5" customHeight="1">
      <c r="B1309" s="21"/>
      <c r="C1309" s="109" t="s">
        <v>2962</v>
      </c>
      <c r="D1309" s="109" t="s">
        <v>112</v>
      </c>
      <c r="E1309" s="110" t="s">
        <v>2963</v>
      </c>
      <c r="F1309" s="111" t="s">
        <v>2964</v>
      </c>
      <c r="G1309" s="112" t="s">
        <v>269</v>
      </c>
      <c r="H1309" s="113">
        <v>80</v>
      </c>
      <c r="I1309" s="114">
        <v>500</v>
      </c>
      <c r="J1309" s="114">
        <f>ROUND(I1309*H1309,2)</f>
        <v>40000</v>
      </c>
      <c r="K1309" s="115"/>
      <c r="L1309" s="116"/>
      <c r="M1309" s="117" t="s">
        <v>1</v>
      </c>
      <c r="N1309" s="118" t="s">
        <v>35</v>
      </c>
      <c r="O1309" s="102">
        <v>0</v>
      </c>
      <c r="P1309" s="102">
        <f>O1309*H1309</f>
        <v>0</v>
      </c>
      <c r="Q1309" s="102">
        <v>0</v>
      </c>
      <c r="R1309" s="102">
        <f>Q1309*H1309</f>
        <v>0</v>
      </c>
      <c r="S1309" s="102">
        <v>0</v>
      </c>
      <c r="T1309" s="103">
        <f>S1309*H1309</f>
        <v>0</v>
      </c>
      <c r="AR1309" s="104" t="s">
        <v>116</v>
      </c>
      <c r="AT1309" s="104" t="s">
        <v>112</v>
      </c>
      <c r="AU1309" s="104" t="s">
        <v>80</v>
      </c>
      <c r="AY1309" s="10" t="s">
        <v>100</v>
      </c>
      <c r="BE1309" s="105">
        <f>IF(N1309="základní",J1309,0)</f>
        <v>40000</v>
      </c>
      <c r="BF1309" s="105">
        <f>IF(N1309="snížená",J1309,0)</f>
        <v>0</v>
      </c>
      <c r="BG1309" s="105">
        <f>IF(N1309="zákl. přenesená",J1309,0)</f>
        <v>0</v>
      </c>
      <c r="BH1309" s="105">
        <f>IF(N1309="sníž. přenesená",J1309,0)</f>
        <v>0</v>
      </c>
      <c r="BI1309" s="105">
        <f>IF(N1309="nulová",J1309,0)</f>
        <v>0</v>
      </c>
      <c r="BJ1309" s="10" t="s">
        <v>78</v>
      </c>
      <c r="BK1309" s="105">
        <f>ROUND(I1309*H1309,2)</f>
        <v>40000</v>
      </c>
      <c r="BL1309" s="10" t="s">
        <v>107</v>
      </c>
      <c r="BM1309" s="104" t="s">
        <v>2965</v>
      </c>
    </row>
    <row r="1310" spans="2:65" s="1" customFormat="1">
      <c r="B1310" s="21"/>
      <c r="D1310" s="106" t="s">
        <v>109</v>
      </c>
      <c r="F1310" s="107" t="s">
        <v>2964</v>
      </c>
      <c r="L1310" s="21"/>
      <c r="M1310" s="108"/>
      <c r="T1310" s="42"/>
      <c r="AT1310" s="10" t="s">
        <v>109</v>
      </c>
      <c r="AU1310" s="10" t="s">
        <v>80</v>
      </c>
    </row>
    <row r="1311" spans="2:65" s="1" customFormat="1" ht="16.5" customHeight="1">
      <c r="B1311" s="21"/>
      <c r="C1311" s="109" t="s">
        <v>2966</v>
      </c>
      <c r="D1311" s="109" t="s">
        <v>112</v>
      </c>
      <c r="E1311" s="110" t="s">
        <v>2967</v>
      </c>
      <c r="F1311" s="111" t="s">
        <v>2968</v>
      </c>
      <c r="G1311" s="112" t="s">
        <v>269</v>
      </c>
      <c r="H1311" s="113">
        <v>80</v>
      </c>
      <c r="I1311" s="114">
        <v>562</v>
      </c>
      <c r="J1311" s="114">
        <f>ROUND(I1311*H1311,2)</f>
        <v>44960</v>
      </c>
      <c r="K1311" s="115"/>
      <c r="L1311" s="116"/>
      <c r="M1311" s="117" t="s">
        <v>1</v>
      </c>
      <c r="N1311" s="118" t="s">
        <v>35</v>
      </c>
      <c r="O1311" s="102">
        <v>0</v>
      </c>
      <c r="P1311" s="102">
        <f>O1311*H1311</f>
        <v>0</v>
      </c>
      <c r="Q1311" s="102">
        <v>0</v>
      </c>
      <c r="R1311" s="102">
        <f>Q1311*H1311</f>
        <v>0</v>
      </c>
      <c r="S1311" s="102">
        <v>0</v>
      </c>
      <c r="T1311" s="103">
        <f>S1311*H1311</f>
        <v>0</v>
      </c>
      <c r="AR1311" s="104" t="s">
        <v>116</v>
      </c>
      <c r="AT1311" s="104" t="s">
        <v>112</v>
      </c>
      <c r="AU1311" s="104" t="s">
        <v>80</v>
      </c>
      <c r="AY1311" s="10" t="s">
        <v>100</v>
      </c>
      <c r="BE1311" s="105">
        <f>IF(N1311="základní",J1311,0)</f>
        <v>44960</v>
      </c>
      <c r="BF1311" s="105">
        <f>IF(N1311="snížená",J1311,0)</f>
        <v>0</v>
      </c>
      <c r="BG1311" s="105">
        <f>IF(N1311="zákl. přenesená",J1311,0)</f>
        <v>0</v>
      </c>
      <c r="BH1311" s="105">
        <f>IF(N1311="sníž. přenesená",J1311,0)</f>
        <v>0</v>
      </c>
      <c r="BI1311" s="105">
        <f>IF(N1311="nulová",J1311,0)</f>
        <v>0</v>
      </c>
      <c r="BJ1311" s="10" t="s">
        <v>78</v>
      </c>
      <c r="BK1311" s="105">
        <f>ROUND(I1311*H1311,2)</f>
        <v>44960</v>
      </c>
      <c r="BL1311" s="10" t="s">
        <v>107</v>
      </c>
      <c r="BM1311" s="104" t="s">
        <v>2969</v>
      </c>
    </row>
    <row r="1312" spans="2:65" s="1" customFormat="1">
      <c r="B1312" s="21"/>
      <c r="D1312" s="106" t="s">
        <v>109</v>
      </c>
      <c r="F1312" s="107" t="s">
        <v>2968</v>
      </c>
      <c r="L1312" s="21"/>
      <c r="M1312" s="108"/>
      <c r="T1312" s="42"/>
      <c r="AT1312" s="10" t="s">
        <v>109</v>
      </c>
      <c r="AU1312" s="10" t="s">
        <v>80</v>
      </c>
    </row>
    <row r="1313" spans="2:65" s="1" customFormat="1" ht="16.5" customHeight="1">
      <c r="B1313" s="21"/>
      <c r="C1313" s="109" t="s">
        <v>2970</v>
      </c>
      <c r="D1313" s="109" t="s">
        <v>112</v>
      </c>
      <c r="E1313" s="110" t="s">
        <v>2971</v>
      </c>
      <c r="F1313" s="111" t="s">
        <v>2972</v>
      </c>
      <c r="G1313" s="112" t="s">
        <v>269</v>
      </c>
      <c r="H1313" s="113">
        <v>8</v>
      </c>
      <c r="I1313" s="114">
        <v>7190</v>
      </c>
      <c r="J1313" s="114">
        <f>ROUND(I1313*H1313,2)</f>
        <v>57520</v>
      </c>
      <c r="K1313" s="115"/>
      <c r="L1313" s="116"/>
      <c r="M1313" s="117" t="s">
        <v>1</v>
      </c>
      <c r="N1313" s="118" t="s">
        <v>35</v>
      </c>
      <c r="O1313" s="102">
        <v>0</v>
      </c>
      <c r="P1313" s="102">
        <f>O1313*H1313</f>
        <v>0</v>
      </c>
      <c r="Q1313" s="102">
        <v>0</v>
      </c>
      <c r="R1313" s="102">
        <f>Q1313*H1313</f>
        <v>0</v>
      </c>
      <c r="S1313" s="102">
        <v>0</v>
      </c>
      <c r="T1313" s="103">
        <f>S1313*H1313</f>
        <v>0</v>
      </c>
      <c r="AR1313" s="104" t="s">
        <v>116</v>
      </c>
      <c r="AT1313" s="104" t="s">
        <v>112</v>
      </c>
      <c r="AU1313" s="104" t="s">
        <v>80</v>
      </c>
      <c r="AY1313" s="10" t="s">
        <v>100</v>
      </c>
      <c r="BE1313" s="105">
        <f>IF(N1313="základní",J1313,0)</f>
        <v>57520</v>
      </c>
      <c r="BF1313" s="105">
        <f>IF(N1313="snížená",J1313,0)</f>
        <v>0</v>
      </c>
      <c r="BG1313" s="105">
        <f>IF(N1313="zákl. přenesená",J1313,0)</f>
        <v>0</v>
      </c>
      <c r="BH1313" s="105">
        <f>IF(N1313="sníž. přenesená",J1313,0)</f>
        <v>0</v>
      </c>
      <c r="BI1313" s="105">
        <f>IF(N1313="nulová",J1313,0)</f>
        <v>0</v>
      </c>
      <c r="BJ1313" s="10" t="s">
        <v>78</v>
      </c>
      <c r="BK1313" s="105">
        <f>ROUND(I1313*H1313,2)</f>
        <v>57520</v>
      </c>
      <c r="BL1313" s="10" t="s">
        <v>107</v>
      </c>
      <c r="BM1313" s="104" t="s">
        <v>2973</v>
      </c>
    </row>
    <row r="1314" spans="2:65" s="1" customFormat="1">
      <c r="B1314" s="21"/>
      <c r="D1314" s="106" t="s">
        <v>109</v>
      </c>
      <c r="F1314" s="107" t="s">
        <v>2972</v>
      </c>
      <c r="L1314" s="21"/>
      <c r="M1314" s="108"/>
      <c r="T1314" s="42"/>
      <c r="AT1314" s="10" t="s">
        <v>109</v>
      </c>
      <c r="AU1314" s="10" t="s">
        <v>80</v>
      </c>
    </row>
    <row r="1315" spans="2:65" s="1" customFormat="1" ht="16.5" customHeight="1">
      <c r="B1315" s="21"/>
      <c r="C1315" s="109" t="s">
        <v>2974</v>
      </c>
      <c r="D1315" s="109" t="s">
        <v>112</v>
      </c>
      <c r="E1315" s="110" t="s">
        <v>2975</v>
      </c>
      <c r="F1315" s="111" t="s">
        <v>2976</v>
      </c>
      <c r="G1315" s="112" t="s">
        <v>269</v>
      </c>
      <c r="H1315" s="113">
        <v>200</v>
      </c>
      <c r="I1315" s="114">
        <v>7220</v>
      </c>
      <c r="J1315" s="114">
        <f>ROUND(I1315*H1315,2)</f>
        <v>1444000</v>
      </c>
      <c r="K1315" s="115"/>
      <c r="L1315" s="116"/>
      <c r="M1315" s="117" t="s">
        <v>1</v>
      </c>
      <c r="N1315" s="118" t="s">
        <v>35</v>
      </c>
      <c r="O1315" s="102">
        <v>0</v>
      </c>
      <c r="P1315" s="102">
        <f>O1315*H1315</f>
        <v>0</v>
      </c>
      <c r="Q1315" s="102">
        <v>0</v>
      </c>
      <c r="R1315" s="102">
        <f>Q1315*H1315</f>
        <v>0</v>
      </c>
      <c r="S1315" s="102">
        <v>0</v>
      </c>
      <c r="T1315" s="103">
        <f>S1315*H1315</f>
        <v>0</v>
      </c>
      <c r="AR1315" s="104" t="s">
        <v>116</v>
      </c>
      <c r="AT1315" s="104" t="s">
        <v>112</v>
      </c>
      <c r="AU1315" s="104" t="s">
        <v>80</v>
      </c>
      <c r="AY1315" s="10" t="s">
        <v>100</v>
      </c>
      <c r="BE1315" s="105">
        <f>IF(N1315="základní",J1315,0)</f>
        <v>1444000</v>
      </c>
      <c r="BF1315" s="105">
        <f>IF(N1315="snížená",J1315,0)</f>
        <v>0</v>
      </c>
      <c r="BG1315" s="105">
        <f>IF(N1315="zákl. přenesená",J1315,0)</f>
        <v>0</v>
      </c>
      <c r="BH1315" s="105">
        <f>IF(N1315="sníž. přenesená",J1315,0)</f>
        <v>0</v>
      </c>
      <c r="BI1315" s="105">
        <f>IF(N1315="nulová",J1315,0)</f>
        <v>0</v>
      </c>
      <c r="BJ1315" s="10" t="s">
        <v>78</v>
      </c>
      <c r="BK1315" s="105">
        <f>ROUND(I1315*H1315,2)</f>
        <v>1444000</v>
      </c>
      <c r="BL1315" s="10" t="s">
        <v>107</v>
      </c>
      <c r="BM1315" s="104" t="s">
        <v>2977</v>
      </c>
    </row>
    <row r="1316" spans="2:65" s="1" customFormat="1">
      <c r="B1316" s="21"/>
      <c r="D1316" s="106" t="s">
        <v>109</v>
      </c>
      <c r="F1316" s="107" t="s">
        <v>2976</v>
      </c>
      <c r="L1316" s="21"/>
      <c r="M1316" s="108"/>
      <c r="T1316" s="42"/>
      <c r="AT1316" s="10" t="s">
        <v>109</v>
      </c>
      <c r="AU1316" s="10" t="s">
        <v>80</v>
      </c>
    </row>
    <row r="1317" spans="2:65" s="1" customFormat="1" ht="16.5" customHeight="1">
      <c r="B1317" s="21"/>
      <c r="C1317" s="109" t="s">
        <v>2978</v>
      </c>
      <c r="D1317" s="109" t="s">
        <v>112</v>
      </c>
      <c r="E1317" s="110" t="s">
        <v>2979</v>
      </c>
      <c r="F1317" s="111" t="s">
        <v>2980</v>
      </c>
      <c r="G1317" s="112" t="s">
        <v>269</v>
      </c>
      <c r="H1317" s="113">
        <v>200</v>
      </c>
      <c r="I1317" s="114">
        <v>2170</v>
      </c>
      <c r="J1317" s="114">
        <f>ROUND(I1317*H1317,2)</f>
        <v>434000</v>
      </c>
      <c r="K1317" s="115"/>
      <c r="L1317" s="116"/>
      <c r="M1317" s="117" t="s">
        <v>1</v>
      </c>
      <c r="N1317" s="118" t="s">
        <v>35</v>
      </c>
      <c r="O1317" s="102">
        <v>0</v>
      </c>
      <c r="P1317" s="102">
        <f>O1317*H1317</f>
        <v>0</v>
      </c>
      <c r="Q1317" s="102">
        <v>0</v>
      </c>
      <c r="R1317" s="102">
        <f>Q1317*H1317</f>
        <v>0</v>
      </c>
      <c r="S1317" s="102">
        <v>0</v>
      </c>
      <c r="T1317" s="103">
        <f>S1317*H1317</f>
        <v>0</v>
      </c>
      <c r="AR1317" s="104" t="s">
        <v>116</v>
      </c>
      <c r="AT1317" s="104" t="s">
        <v>112</v>
      </c>
      <c r="AU1317" s="104" t="s">
        <v>80</v>
      </c>
      <c r="AY1317" s="10" t="s">
        <v>100</v>
      </c>
      <c r="BE1317" s="105">
        <f>IF(N1317="základní",J1317,0)</f>
        <v>434000</v>
      </c>
      <c r="BF1317" s="105">
        <f>IF(N1317="snížená",J1317,0)</f>
        <v>0</v>
      </c>
      <c r="BG1317" s="105">
        <f>IF(N1317="zákl. přenesená",J1317,0)</f>
        <v>0</v>
      </c>
      <c r="BH1317" s="105">
        <f>IF(N1317="sníž. přenesená",J1317,0)</f>
        <v>0</v>
      </c>
      <c r="BI1317" s="105">
        <f>IF(N1317="nulová",J1317,0)</f>
        <v>0</v>
      </c>
      <c r="BJ1317" s="10" t="s">
        <v>78</v>
      </c>
      <c r="BK1317" s="105">
        <f>ROUND(I1317*H1317,2)</f>
        <v>434000</v>
      </c>
      <c r="BL1317" s="10" t="s">
        <v>107</v>
      </c>
      <c r="BM1317" s="104" t="s">
        <v>2981</v>
      </c>
    </row>
    <row r="1318" spans="2:65" s="1" customFormat="1">
      <c r="B1318" s="21"/>
      <c r="D1318" s="106" t="s">
        <v>109</v>
      </c>
      <c r="F1318" s="107" t="s">
        <v>2980</v>
      </c>
      <c r="L1318" s="21"/>
      <c r="M1318" s="108"/>
      <c r="T1318" s="42"/>
      <c r="AT1318" s="10" t="s">
        <v>109</v>
      </c>
      <c r="AU1318" s="10" t="s">
        <v>80</v>
      </c>
    </row>
    <row r="1319" spans="2:65" s="1" customFormat="1" ht="16.5" customHeight="1">
      <c r="B1319" s="21"/>
      <c r="C1319" s="109" t="s">
        <v>2982</v>
      </c>
      <c r="D1319" s="109" t="s">
        <v>112</v>
      </c>
      <c r="E1319" s="110" t="s">
        <v>2983</v>
      </c>
      <c r="F1319" s="111" t="s">
        <v>2984</v>
      </c>
      <c r="G1319" s="112" t="s">
        <v>269</v>
      </c>
      <c r="H1319" s="113">
        <v>200</v>
      </c>
      <c r="I1319" s="114">
        <v>444</v>
      </c>
      <c r="J1319" s="114">
        <f>ROUND(I1319*H1319,2)</f>
        <v>88800</v>
      </c>
      <c r="K1319" s="115"/>
      <c r="L1319" s="116"/>
      <c r="M1319" s="117" t="s">
        <v>1</v>
      </c>
      <c r="N1319" s="118" t="s">
        <v>35</v>
      </c>
      <c r="O1319" s="102">
        <v>0</v>
      </c>
      <c r="P1319" s="102">
        <f>O1319*H1319</f>
        <v>0</v>
      </c>
      <c r="Q1319" s="102">
        <v>0</v>
      </c>
      <c r="R1319" s="102">
        <f>Q1319*H1319</f>
        <v>0</v>
      </c>
      <c r="S1319" s="102">
        <v>0</v>
      </c>
      <c r="T1319" s="103">
        <f>S1319*H1319</f>
        <v>0</v>
      </c>
      <c r="AR1319" s="104" t="s">
        <v>116</v>
      </c>
      <c r="AT1319" s="104" t="s">
        <v>112</v>
      </c>
      <c r="AU1319" s="104" t="s">
        <v>80</v>
      </c>
      <c r="AY1319" s="10" t="s">
        <v>100</v>
      </c>
      <c r="BE1319" s="105">
        <f>IF(N1319="základní",J1319,0)</f>
        <v>88800</v>
      </c>
      <c r="BF1319" s="105">
        <f>IF(N1319="snížená",J1319,0)</f>
        <v>0</v>
      </c>
      <c r="BG1319" s="105">
        <f>IF(N1319="zákl. přenesená",J1319,0)</f>
        <v>0</v>
      </c>
      <c r="BH1319" s="105">
        <f>IF(N1319="sníž. přenesená",J1319,0)</f>
        <v>0</v>
      </c>
      <c r="BI1319" s="105">
        <f>IF(N1319="nulová",J1319,0)</f>
        <v>0</v>
      </c>
      <c r="BJ1319" s="10" t="s">
        <v>78</v>
      </c>
      <c r="BK1319" s="105">
        <f>ROUND(I1319*H1319,2)</f>
        <v>88800</v>
      </c>
      <c r="BL1319" s="10" t="s">
        <v>107</v>
      </c>
      <c r="BM1319" s="104" t="s">
        <v>2985</v>
      </c>
    </row>
    <row r="1320" spans="2:65" s="1" customFormat="1">
      <c r="B1320" s="21"/>
      <c r="D1320" s="106" t="s">
        <v>109</v>
      </c>
      <c r="F1320" s="107" t="s">
        <v>2984</v>
      </c>
      <c r="L1320" s="21"/>
      <c r="M1320" s="108"/>
      <c r="T1320" s="42"/>
      <c r="AT1320" s="10" t="s">
        <v>109</v>
      </c>
      <c r="AU1320" s="10" t="s">
        <v>80</v>
      </c>
    </row>
    <row r="1321" spans="2:65" s="1" customFormat="1" ht="24.2" customHeight="1">
      <c r="B1321" s="21"/>
      <c r="C1321" s="109" t="s">
        <v>2986</v>
      </c>
      <c r="D1321" s="109" t="s">
        <v>112</v>
      </c>
      <c r="E1321" s="110" t="s">
        <v>2987</v>
      </c>
      <c r="F1321" s="111" t="s">
        <v>2988</v>
      </c>
      <c r="G1321" s="112" t="s">
        <v>269</v>
      </c>
      <c r="H1321" s="113">
        <v>8</v>
      </c>
      <c r="I1321" s="114">
        <v>2870</v>
      </c>
      <c r="J1321" s="114">
        <f>ROUND(I1321*H1321,2)</f>
        <v>22960</v>
      </c>
      <c r="K1321" s="115"/>
      <c r="L1321" s="116"/>
      <c r="M1321" s="117" t="s">
        <v>1</v>
      </c>
      <c r="N1321" s="118" t="s">
        <v>35</v>
      </c>
      <c r="O1321" s="102">
        <v>0</v>
      </c>
      <c r="P1321" s="102">
        <f>O1321*H1321</f>
        <v>0</v>
      </c>
      <c r="Q1321" s="102">
        <v>0</v>
      </c>
      <c r="R1321" s="102">
        <f>Q1321*H1321</f>
        <v>0</v>
      </c>
      <c r="S1321" s="102">
        <v>0</v>
      </c>
      <c r="T1321" s="103">
        <f>S1321*H1321</f>
        <v>0</v>
      </c>
      <c r="AR1321" s="104" t="s">
        <v>116</v>
      </c>
      <c r="AT1321" s="104" t="s">
        <v>112</v>
      </c>
      <c r="AU1321" s="104" t="s">
        <v>80</v>
      </c>
      <c r="AY1321" s="10" t="s">
        <v>100</v>
      </c>
      <c r="BE1321" s="105">
        <f>IF(N1321="základní",J1321,0)</f>
        <v>22960</v>
      </c>
      <c r="BF1321" s="105">
        <f>IF(N1321="snížená",J1321,0)</f>
        <v>0</v>
      </c>
      <c r="BG1321" s="105">
        <f>IF(N1321="zákl. přenesená",J1321,0)</f>
        <v>0</v>
      </c>
      <c r="BH1321" s="105">
        <f>IF(N1321="sníž. přenesená",J1321,0)</f>
        <v>0</v>
      </c>
      <c r="BI1321" s="105">
        <f>IF(N1321="nulová",J1321,0)</f>
        <v>0</v>
      </c>
      <c r="BJ1321" s="10" t="s">
        <v>78</v>
      </c>
      <c r="BK1321" s="105">
        <f>ROUND(I1321*H1321,2)</f>
        <v>22960</v>
      </c>
      <c r="BL1321" s="10" t="s">
        <v>107</v>
      </c>
      <c r="BM1321" s="104" t="s">
        <v>2989</v>
      </c>
    </row>
    <row r="1322" spans="2:65" s="1" customFormat="1">
      <c r="B1322" s="21"/>
      <c r="D1322" s="106" t="s">
        <v>109</v>
      </c>
      <c r="F1322" s="107" t="s">
        <v>2988</v>
      </c>
      <c r="L1322" s="21"/>
      <c r="M1322" s="108"/>
      <c r="T1322" s="42"/>
      <c r="AT1322" s="10" t="s">
        <v>109</v>
      </c>
      <c r="AU1322" s="10" t="s">
        <v>80</v>
      </c>
    </row>
    <row r="1323" spans="2:65" s="8" customFormat="1" ht="22.9" customHeight="1">
      <c r="B1323" s="82"/>
      <c r="D1323" s="83" t="s">
        <v>69</v>
      </c>
      <c r="E1323" s="91" t="s">
        <v>2990</v>
      </c>
      <c r="F1323" s="91" t="s">
        <v>2991</v>
      </c>
      <c r="J1323" s="92">
        <f>BK1323</f>
        <v>2403936</v>
      </c>
      <c r="L1323" s="82"/>
      <c r="M1323" s="86"/>
      <c r="P1323" s="87">
        <f>SUM(P1324:P1395)</f>
        <v>0</v>
      </c>
      <c r="R1323" s="87">
        <f>SUM(R1324:R1395)</f>
        <v>0</v>
      </c>
      <c r="T1323" s="88">
        <f>SUM(T1324:T1395)</f>
        <v>0</v>
      </c>
      <c r="AR1323" s="83" t="s">
        <v>78</v>
      </c>
      <c r="AT1323" s="89" t="s">
        <v>69</v>
      </c>
      <c r="AU1323" s="89" t="s">
        <v>78</v>
      </c>
      <c r="AY1323" s="83" t="s">
        <v>100</v>
      </c>
      <c r="BK1323" s="90">
        <f>SUM(BK1324:BK1395)</f>
        <v>2403936</v>
      </c>
    </row>
    <row r="1324" spans="2:65" s="1" customFormat="1" ht="62.65" customHeight="1">
      <c r="B1324" s="21"/>
      <c r="C1324" s="93" t="s">
        <v>2992</v>
      </c>
      <c r="D1324" s="93" t="s">
        <v>103</v>
      </c>
      <c r="E1324" s="94" t="s">
        <v>2993</v>
      </c>
      <c r="F1324" s="95" t="s">
        <v>2994</v>
      </c>
      <c r="G1324" s="96" t="s">
        <v>269</v>
      </c>
      <c r="H1324" s="97">
        <v>6</v>
      </c>
      <c r="I1324" s="98">
        <v>611</v>
      </c>
      <c r="J1324" s="98">
        <f>ROUND(I1324*H1324,2)</f>
        <v>3666</v>
      </c>
      <c r="K1324" s="99"/>
      <c r="L1324" s="21"/>
      <c r="M1324" s="100" t="s">
        <v>1</v>
      </c>
      <c r="N1324" s="101" t="s">
        <v>35</v>
      </c>
      <c r="O1324" s="102">
        <v>0</v>
      </c>
      <c r="P1324" s="102">
        <f>O1324*H1324</f>
        <v>0</v>
      </c>
      <c r="Q1324" s="102">
        <v>0</v>
      </c>
      <c r="R1324" s="102">
        <f>Q1324*H1324</f>
        <v>0</v>
      </c>
      <c r="S1324" s="102">
        <v>0</v>
      </c>
      <c r="T1324" s="103">
        <f>S1324*H1324</f>
        <v>0</v>
      </c>
      <c r="AR1324" s="104" t="s">
        <v>107</v>
      </c>
      <c r="AT1324" s="104" t="s">
        <v>103</v>
      </c>
      <c r="AU1324" s="104" t="s">
        <v>80</v>
      </c>
      <c r="AY1324" s="10" t="s">
        <v>100</v>
      </c>
      <c r="BE1324" s="105">
        <f>IF(N1324="základní",J1324,0)</f>
        <v>3666</v>
      </c>
      <c r="BF1324" s="105">
        <f>IF(N1324="snížená",J1324,0)</f>
        <v>0</v>
      </c>
      <c r="BG1324" s="105">
        <f>IF(N1324="zákl. přenesená",J1324,0)</f>
        <v>0</v>
      </c>
      <c r="BH1324" s="105">
        <f>IF(N1324="sníž. přenesená",J1324,0)</f>
        <v>0</v>
      </c>
      <c r="BI1324" s="105">
        <f>IF(N1324="nulová",J1324,0)</f>
        <v>0</v>
      </c>
      <c r="BJ1324" s="10" t="s">
        <v>78</v>
      </c>
      <c r="BK1324" s="105">
        <f>ROUND(I1324*H1324,2)</f>
        <v>3666</v>
      </c>
      <c r="BL1324" s="10" t="s">
        <v>107</v>
      </c>
      <c r="BM1324" s="104" t="s">
        <v>2995</v>
      </c>
    </row>
    <row r="1325" spans="2:65" s="1" customFormat="1" ht="78">
      <c r="B1325" s="21"/>
      <c r="D1325" s="106" t="s">
        <v>109</v>
      </c>
      <c r="F1325" s="107" t="s">
        <v>2996</v>
      </c>
      <c r="L1325" s="21"/>
      <c r="M1325" s="108"/>
      <c r="T1325" s="42"/>
      <c r="AT1325" s="10" t="s">
        <v>109</v>
      </c>
      <c r="AU1325" s="10" t="s">
        <v>80</v>
      </c>
    </row>
    <row r="1326" spans="2:65" s="1" customFormat="1" ht="62.65" customHeight="1">
      <c r="B1326" s="21"/>
      <c r="C1326" s="93" t="s">
        <v>2997</v>
      </c>
      <c r="D1326" s="93" t="s">
        <v>103</v>
      </c>
      <c r="E1326" s="94" t="s">
        <v>2998</v>
      </c>
      <c r="F1326" s="95" t="s">
        <v>2999</v>
      </c>
      <c r="G1326" s="96" t="s">
        <v>269</v>
      </c>
      <c r="H1326" s="97">
        <v>6</v>
      </c>
      <c r="I1326" s="98">
        <v>796</v>
      </c>
      <c r="J1326" s="98">
        <f>ROUND(I1326*H1326,2)</f>
        <v>4776</v>
      </c>
      <c r="K1326" s="99"/>
      <c r="L1326" s="21"/>
      <c r="M1326" s="100" t="s">
        <v>1</v>
      </c>
      <c r="N1326" s="101" t="s">
        <v>35</v>
      </c>
      <c r="O1326" s="102">
        <v>0</v>
      </c>
      <c r="P1326" s="102">
        <f>O1326*H1326</f>
        <v>0</v>
      </c>
      <c r="Q1326" s="102">
        <v>0</v>
      </c>
      <c r="R1326" s="102">
        <f>Q1326*H1326</f>
        <v>0</v>
      </c>
      <c r="S1326" s="102">
        <v>0</v>
      </c>
      <c r="T1326" s="103">
        <f>S1326*H1326</f>
        <v>0</v>
      </c>
      <c r="AR1326" s="104" t="s">
        <v>107</v>
      </c>
      <c r="AT1326" s="104" t="s">
        <v>103</v>
      </c>
      <c r="AU1326" s="104" t="s">
        <v>80</v>
      </c>
      <c r="AY1326" s="10" t="s">
        <v>100</v>
      </c>
      <c r="BE1326" s="105">
        <f>IF(N1326="základní",J1326,0)</f>
        <v>4776</v>
      </c>
      <c r="BF1326" s="105">
        <f>IF(N1326="snížená",J1326,0)</f>
        <v>0</v>
      </c>
      <c r="BG1326" s="105">
        <f>IF(N1326="zákl. přenesená",J1326,0)</f>
        <v>0</v>
      </c>
      <c r="BH1326" s="105">
        <f>IF(N1326="sníž. přenesená",J1326,0)</f>
        <v>0</v>
      </c>
      <c r="BI1326" s="105">
        <f>IF(N1326="nulová",J1326,0)</f>
        <v>0</v>
      </c>
      <c r="BJ1326" s="10" t="s">
        <v>78</v>
      </c>
      <c r="BK1326" s="105">
        <f>ROUND(I1326*H1326,2)</f>
        <v>4776</v>
      </c>
      <c r="BL1326" s="10" t="s">
        <v>107</v>
      </c>
      <c r="BM1326" s="104" t="s">
        <v>3000</v>
      </c>
    </row>
    <row r="1327" spans="2:65" s="1" customFormat="1" ht="78">
      <c r="B1327" s="21"/>
      <c r="D1327" s="106" t="s">
        <v>109</v>
      </c>
      <c r="F1327" s="107" t="s">
        <v>3001</v>
      </c>
      <c r="L1327" s="21"/>
      <c r="M1327" s="108"/>
      <c r="T1327" s="42"/>
      <c r="AT1327" s="10" t="s">
        <v>109</v>
      </c>
      <c r="AU1327" s="10" t="s">
        <v>80</v>
      </c>
    </row>
    <row r="1328" spans="2:65" s="1" customFormat="1" ht="62.65" customHeight="1">
      <c r="B1328" s="21"/>
      <c r="C1328" s="93" t="s">
        <v>3002</v>
      </c>
      <c r="D1328" s="93" t="s">
        <v>103</v>
      </c>
      <c r="E1328" s="94" t="s">
        <v>3003</v>
      </c>
      <c r="F1328" s="95" t="s">
        <v>3004</v>
      </c>
      <c r="G1328" s="96" t="s">
        <v>269</v>
      </c>
      <c r="H1328" s="97">
        <v>60</v>
      </c>
      <c r="I1328" s="98">
        <v>1160</v>
      </c>
      <c r="J1328" s="98">
        <f>ROUND(I1328*H1328,2)</f>
        <v>69600</v>
      </c>
      <c r="K1328" s="99"/>
      <c r="L1328" s="21"/>
      <c r="M1328" s="100" t="s">
        <v>1</v>
      </c>
      <c r="N1328" s="101" t="s">
        <v>35</v>
      </c>
      <c r="O1328" s="102">
        <v>0</v>
      </c>
      <c r="P1328" s="102">
        <f>O1328*H1328</f>
        <v>0</v>
      </c>
      <c r="Q1328" s="102">
        <v>0</v>
      </c>
      <c r="R1328" s="102">
        <f>Q1328*H1328</f>
        <v>0</v>
      </c>
      <c r="S1328" s="102">
        <v>0</v>
      </c>
      <c r="T1328" s="103">
        <f>S1328*H1328</f>
        <v>0</v>
      </c>
      <c r="AR1328" s="104" t="s">
        <v>107</v>
      </c>
      <c r="AT1328" s="104" t="s">
        <v>103</v>
      </c>
      <c r="AU1328" s="104" t="s">
        <v>80</v>
      </c>
      <c r="AY1328" s="10" t="s">
        <v>100</v>
      </c>
      <c r="BE1328" s="105">
        <f>IF(N1328="základní",J1328,0)</f>
        <v>69600</v>
      </c>
      <c r="BF1328" s="105">
        <f>IF(N1328="snížená",J1328,0)</f>
        <v>0</v>
      </c>
      <c r="BG1328" s="105">
        <f>IF(N1328="zákl. přenesená",J1328,0)</f>
        <v>0</v>
      </c>
      <c r="BH1328" s="105">
        <f>IF(N1328="sníž. přenesená",J1328,0)</f>
        <v>0</v>
      </c>
      <c r="BI1328" s="105">
        <f>IF(N1328="nulová",J1328,0)</f>
        <v>0</v>
      </c>
      <c r="BJ1328" s="10" t="s">
        <v>78</v>
      </c>
      <c r="BK1328" s="105">
        <f>ROUND(I1328*H1328,2)</f>
        <v>69600</v>
      </c>
      <c r="BL1328" s="10" t="s">
        <v>107</v>
      </c>
      <c r="BM1328" s="104" t="s">
        <v>3005</v>
      </c>
    </row>
    <row r="1329" spans="2:65" s="1" customFormat="1" ht="78">
      <c r="B1329" s="21"/>
      <c r="D1329" s="106" t="s">
        <v>109</v>
      </c>
      <c r="F1329" s="107" t="s">
        <v>3006</v>
      </c>
      <c r="L1329" s="21"/>
      <c r="M1329" s="108"/>
      <c r="T1329" s="42"/>
      <c r="AT1329" s="10" t="s">
        <v>109</v>
      </c>
      <c r="AU1329" s="10" t="s">
        <v>80</v>
      </c>
    </row>
    <row r="1330" spans="2:65" s="1" customFormat="1" ht="62.65" customHeight="1">
      <c r="B1330" s="21"/>
      <c r="C1330" s="93" t="s">
        <v>3007</v>
      </c>
      <c r="D1330" s="93" t="s">
        <v>103</v>
      </c>
      <c r="E1330" s="94" t="s">
        <v>3008</v>
      </c>
      <c r="F1330" s="95" t="s">
        <v>3009</v>
      </c>
      <c r="G1330" s="96" t="s">
        <v>269</v>
      </c>
      <c r="H1330" s="97">
        <v>48</v>
      </c>
      <c r="I1330" s="98">
        <v>1540</v>
      </c>
      <c r="J1330" s="98">
        <f>ROUND(I1330*H1330,2)</f>
        <v>73920</v>
      </c>
      <c r="K1330" s="99"/>
      <c r="L1330" s="21"/>
      <c r="M1330" s="100" t="s">
        <v>1</v>
      </c>
      <c r="N1330" s="101" t="s">
        <v>35</v>
      </c>
      <c r="O1330" s="102">
        <v>0</v>
      </c>
      <c r="P1330" s="102">
        <f>O1330*H1330</f>
        <v>0</v>
      </c>
      <c r="Q1330" s="102">
        <v>0</v>
      </c>
      <c r="R1330" s="102">
        <f>Q1330*H1330</f>
        <v>0</v>
      </c>
      <c r="S1330" s="102">
        <v>0</v>
      </c>
      <c r="T1330" s="103">
        <f>S1330*H1330</f>
        <v>0</v>
      </c>
      <c r="AR1330" s="104" t="s">
        <v>107</v>
      </c>
      <c r="AT1330" s="104" t="s">
        <v>103</v>
      </c>
      <c r="AU1330" s="104" t="s">
        <v>80</v>
      </c>
      <c r="AY1330" s="10" t="s">
        <v>100</v>
      </c>
      <c r="BE1330" s="105">
        <f>IF(N1330="základní",J1330,0)</f>
        <v>73920</v>
      </c>
      <c r="BF1330" s="105">
        <f>IF(N1330="snížená",J1330,0)</f>
        <v>0</v>
      </c>
      <c r="BG1330" s="105">
        <f>IF(N1330="zákl. přenesená",J1330,0)</f>
        <v>0</v>
      </c>
      <c r="BH1330" s="105">
        <f>IF(N1330="sníž. přenesená",J1330,0)</f>
        <v>0</v>
      </c>
      <c r="BI1330" s="105">
        <f>IF(N1330="nulová",J1330,0)</f>
        <v>0</v>
      </c>
      <c r="BJ1330" s="10" t="s">
        <v>78</v>
      </c>
      <c r="BK1330" s="105">
        <f>ROUND(I1330*H1330,2)</f>
        <v>73920</v>
      </c>
      <c r="BL1330" s="10" t="s">
        <v>107</v>
      </c>
      <c r="BM1330" s="104" t="s">
        <v>3010</v>
      </c>
    </row>
    <row r="1331" spans="2:65" s="1" customFormat="1" ht="78">
      <c r="B1331" s="21"/>
      <c r="D1331" s="106" t="s">
        <v>109</v>
      </c>
      <c r="F1331" s="107" t="s">
        <v>3011</v>
      </c>
      <c r="L1331" s="21"/>
      <c r="M1331" s="108"/>
      <c r="T1331" s="42"/>
      <c r="AT1331" s="10" t="s">
        <v>109</v>
      </c>
      <c r="AU1331" s="10" t="s">
        <v>80</v>
      </c>
    </row>
    <row r="1332" spans="2:65" s="1" customFormat="1" ht="62.65" customHeight="1">
      <c r="B1332" s="21"/>
      <c r="C1332" s="93" t="s">
        <v>3012</v>
      </c>
      <c r="D1332" s="93" t="s">
        <v>103</v>
      </c>
      <c r="E1332" s="94" t="s">
        <v>3013</v>
      </c>
      <c r="F1332" s="95" t="s">
        <v>3014</v>
      </c>
      <c r="G1332" s="96" t="s">
        <v>269</v>
      </c>
      <c r="H1332" s="97">
        <v>60</v>
      </c>
      <c r="I1332" s="98">
        <v>1910</v>
      </c>
      <c r="J1332" s="98">
        <f>ROUND(I1332*H1332,2)</f>
        <v>114600</v>
      </c>
      <c r="K1332" s="99"/>
      <c r="L1332" s="21"/>
      <c r="M1332" s="100" t="s">
        <v>1</v>
      </c>
      <c r="N1332" s="101" t="s">
        <v>35</v>
      </c>
      <c r="O1332" s="102">
        <v>0</v>
      </c>
      <c r="P1332" s="102">
        <f>O1332*H1332</f>
        <v>0</v>
      </c>
      <c r="Q1332" s="102">
        <v>0</v>
      </c>
      <c r="R1332" s="102">
        <f>Q1332*H1332</f>
        <v>0</v>
      </c>
      <c r="S1332" s="102">
        <v>0</v>
      </c>
      <c r="T1332" s="103">
        <f>S1332*H1332</f>
        <v>0</v>
      </c>
      <c r="AR1332" s="104" t="s">
        <v>107</v>
      </c>
      <c r="AT1332" s="104" t="s">
        <v>103</v>
      </c>
      <c r="AU1332" s="104" t="s">
        <v>80</v>
      </c>
      <c r="AY1332" s="10" t="s">
        <v>100</v>
      </c>
      <c r="BE1332" s="105">
        <f>IF(N1332="základní",J1332,0)</f>
        <v>114600</v>
      </c>
      <c r="BF1332" s="105">
        <f>IF(N1332="snížená",J1332,0)</f>
        <v>0</v>
      </c>
      <c r="BG1332" s="105">
        <f>IF(N1332="zákl. přenesená",J1332,0)</f>
        <v>0</v>
      </c>
      <c r="BH1332" s="105">
        <f>IF(N1332="sníž. přenesená",J1332,0)</f>
        <v>0</v>
      </c>
      <c r="BI1332" s="105">
        <f>IF(N1332="nulová",J1332,0)</f>
        <v>0</v>
      </c>
      <c r="BJ1332" s="10" t="s">
        <v>78</v>
      </c>
      <c r="BK1332" s="105">
        <f>ROUND(I1332*H1332,2)</f>
        <v>114600</v>
      </c>
      <c r="BL1332" s="10" t="s">
        <v>107</v>
      </c>
      <c r="BM1332" s="104" t="s">
        <v>3015</v>
      </c>
    </row>
    <row r="1333" spans="2:65" s="1" customFormat="1" ht="78">
      <c r="B1333" s="21"/>
      <c r="D1333" s="106" t="s">
        <v>109</v>
      </c>
      <c r="F1333" s="107" t="s">
        <v>3016</v>
      </c>
      <c r="L1333" s="21"/>
      <c r="M1333" s="108"/>
      <c r="T1333" s="42"/>
      <c r="AT1333" s="10" t="s">
        <v>109</v>
      </c>
      <c r="AU1333" s="10" t="s">
        <v>80</v>
      </c>
    </row>
    <row r="1334" spans="2:65" s="1" customFormat="1" ht="62.65" customHeight="1">
      <c r="B1334" s="21"/>
      <c r="C1334" s="93" t="s">
        <v>3017</v>
      </c>
      <c r="D1334" s="93" t="s">
        <v>103</v>
      </c>
      <c r="E1334" s="94" t="s">
        <v>3018</v>
      </c>
      <c r="F1334" s="95" t="s">
        <v>3019</v>
      </c>
      <c r="G1334" s="96" t="s">
        <v>269</v>
      </c>
      <c r="H1334" s="97">
        <v>102</v>
      </c>
      <c r="I1334" s="98">
        <v>2840</v>
      </c>
      <c r="J1334" s="98">
        <f>ROUND(I1334*H1334,2)</f>
        <v>289680</v>
      </c>
      <c r="K1334" s="99"/>
      <c r="L1334" s="21"/>
      <c r="M1334" s="100" t="s">
        <v>1</v>
      </c>
      <c r="N1334" s="101" t="s">
        <v>35</v>
      </c>
      <c r="O1334" s="102">
        <v>0</v>
      </c>
      <c r="P1334" s="102">
        <f>O1334*H1334</f>
        <v>0</v>
      </c>
      <c r="Q1334" s="102">
        <v>0</v>
      </c>
      <c r="R1334" s="102">
        <f>Q1334*H1334</f>
        <v>0</v>
      </c>
      <c r="S1334" s="102">
        <v>0</v>
      </c>
      <c r="T1334" s="103">
        <f>S1334*H1334</f>
        <v>0</v>
      </c>
      <c r="AR1334" s="104" t="s">
        <v>107</v>
      </c>
      <c r="AT1334" s="104" t="s">
        <v>103</v>
      </c>
      <c r="AU1334" s="104" t="s">
        <v>80</v>
      </c>
      <c r="AY1334" s="10" t="s">
        <v>100</v>
      </c>
      <c r="BE1334" s="105">
        <f>IF(N1334="základní",J1334,0)</f>
        <v>289680</v>
      </c>
      <c r="BF1334" s="105">
        <f>IF(N1334="snížená",J1334,0)</f>
        <v>0</v>
      </c>
      <c r="BG1334" s="105">
        <f>IF(N1334="zákl. přenesená",J1334,0)</f>
        <v>0</v>
      </c>
      <c r="BH1334" s="105">
        <f>IF(N1334="sníž. přenesená",J1334,0)</f>
        <v>0</v>
      </c>
      <c r="BI1334" s="105">
        <f>IF(N1334="nulová",J1334,0)</f>
        <v>0</v>
      </c>
      <c r="BJ1334" s="10" t="s">
        <v>78</v>
      </c>
      <c r="BK1334" s="105">
        <f>ROUND(I1334*H1334,2)</f>
        <v>289680</v>
      </c>
      <c r="BL1334" s="10" t="s">
        <v>107</v>
      </c>
      <c r="BM1334" s="104" t="s">
        <v>3020</v>
      </c>
    </row>
    <row r="1335" spans="2:65" s="1" customFormat="1" ht="78">
      <c r="B1335" s="21"/>
      <c r="D1335" s="106" t="s">
        <v>109</v>
      </c>
      <c r="F1335" s="107" t="s">
        <v>3021</v>
      </c>
      <c r="L1335" s="21"/>
      <c r="M1335" s="108"/>
      <c r="T1335" s="42"/>
      <c r="AT1335" s="10" t="s">
        <v>109</v>
      </c>
      <c r="AU1335" s="10" t="s">
        <v>80</v>
      </c>
    </row>
    <row r="1336" spans="2:65" s="1" customFormat="1" ht="62.65" customHeight="1">
      <c r="B1336" s="21"/>
      <c r="C1336" s="93" t="s">
        <v>3022</v>
      </c>
      <c r="D1336" s="93" t="s">
        <v>103</v>
      </c>
      <c r="E1336" s="94" t="s">
        <v>3023</v>
      </c>
      <c r="F1336" s="95" t="s">
        <v>3024</v>
      </c>
      <c r="G1336" s="96" t="s">
        <v>269</v>
      </c>
      <c r="H1336" s="97">
        <v>6</v>
      </c>
      <c r="I1336" s="98">
        <v>3770</v>
      </c>
      <c r="J1336" s="98">
        <f>ROUND(I1336*H1336,2)</f>
        <v>22620</v>
      </c>
      <c r="K1336" s="99"/>
      <c r="L1336" s="21"/>
      <c r="M1336" s="100" t="s">
        <v>1</v>
      </c>
      <c r="N1336" s="101" t="s">
        <v>35</v>
      </c>
      <c r="O1336" s="102">
        <v>0</v>
      </c>
      <c r="P1336" s="102">
        <f>O1336*H1336</f>
        <v>0</v>
      </c>
      <c r="Q1336" s="102">
        <v>0</v>
      </c>
      <c r="R1336" s="102">
        <f>Q1336*H1336</f>
        <v>0</v>
      </c>
      <c r="S1336" s="102">
        <v>0</v>
      </c>
      <c r="T1336" s="103">
        <f>S1336*H1336</f>
        <v>0</v>
      </c>
      <c r="AR1336" s="104" t="s">
        <v>107</v>
      </c>
      <c r="AT1336" s="104" t="s">
        <v>103</v>
      </c>
      <c r="AU1336" s="104" t="s">
        <v>80</v>
      </c>
      <c r="AY1336" s="10" t="s">
        <v>100</v>
      </c>
      <c r="BE1336" s="105">
        <f>IF(N1336="základní",J1336,0)</f>
        <v>22620</v>
      </c>
      <c r="BF1336" s="105">
        <f>IF(N1336="snížená",J1336,0)</f>
        <v>0</v>
      </c>
      <c r="BG1336" s="105">
        <f>IF(N1336="zákl. přenesená",J1336,0)</f>
        <v>0</v>
      </c>
      <c r="BH1336" s="105">
        <f>IF(N1336="sníž. přenesená",J1336,0)</f>
        <v>0</v>
      </c>
      <c r="BI1336" s="105">
        <f>IF(N1336="nulová",J1336,0)</f>
        <v>0</v>
      </c>
      <c r="BJ1336" s="10" t="s">
        <v>78</v>
      </c>
      <c r="BK1336" s="105">
        <f>ROUND(I1336*H1336,2)</f>
        <v>22620</v>
      </c>
      <c r="BL1336" s="10" t="s">
        <v>107</v>
      </c>
      <c r="BM1336" s="104" t="s">
        <v>3025</v>
      </c>
    </row>
    <row r="1337" spans="2:65" s="1" customFormat="1" ht="78">
      <c r="B1337" s="21"/>
      <c r="D1337" s="106" t="s">
        <v>109</v>
      </c>
      <c r="F1337" s="107" t="s">
        <v>3026</v>
      </c>
      <c r="L1337" s="21"/>
      <c r="M1337" s="108"/>
      <c r="T1337" s="42"/>
      <c r="AT1337" s="10" t="s">
        <v>109</v>
      </c>
      <c r="AU1337" s="10" t="s">
        <v>80</v>
      </c>
    </row>
    <row r="1338" spans="2:65" s="1" customFormat="1" ht="62.65" customHeight="1">
      <c r="B1338" s="21"/>
      <c r="C1338" s="93" t="s">
        <v>3027</v>
      </c>
      <c r="D1338" s="93" t="s">
        <v>103</v>
      </c>
      <c r="E1338" s="94" t="s">
        <v>3028</v>
      </c>
      <c r="F1338" s="95" t="s">
        <v>3029</v>
      </c>
      <c r="G1338" s="96" t="s">
        <v>269</v>
      </c>
      <c r="H1338" s="97">
        <v>6</v>
      </c>
      <c r="I1338" s="98">
        <v>4700</v>
      </c>
      <c r="J1338" s="98">
        <f>ROUND(I1338*H1338,2)</f>
        <v>28200</v>
      </c>
      <c r="K1338" s="99"/>
      <c r="L1338" s="21"/>
      <c r="M1338" s="100" t="s">
        <v>1</v>
      </c>
      <c r="N1338" s="101" t="s">
        <v>35</v>
      </c>
      <c r="O1338" s="102">
        <v>0</v>
      </c>
      <c r="P1338" s="102">
        <f>O1338*H1338</f>
        <v>0</v>
      </c>
      <c r="Q1338" s="102">
        <v>0</v>
      </c>
      <c r="R1338" s="102">
        <f>Q1338*H1338</f>
        <v>0</v>
      </c>
      <c r="S1338" s="102">
        <v>0</v>
      </c>
      <c r="T1338" s="103">
        <f>S1338*H1338</f>
        <v>0</v>
      </c>
      <c r="AR1338" s="104" t="s">
        <v>107</v>
      </c>
      <c r="AT1338" s="104" t="s">
        <v>103</v>
      </c>
      <c r="AU1338" s="104" t="s">
        <v>80</v>
      </c>
      <c r="AY1338" s="10" t="s">
        <v>100</v>
      </c>
      <c r="BE1338" s="105">
        <f>IF(N1338="základní",J1338,0)</f>
        <v>28200</v>
      </c>
      <c r="BF1338" s="105">
        <f>IF(N1338="snížená",J1338,0)</f>
        <v>0</v>
      </c>
      <c r="BG1338" s="105">
        <f>IF(N1338="zákl. přenesená",J1338,0)</f>
        <v>0</v>
      </c>
      <c r="BH1338" s="105">
        <f>IF(N1338="sníž. přenesená",J1338,0)</f>
        <v>0</v>
      </c>
      <c r="BI1338" s="105">
        <f>IF(N1338="nulová",J1338,0)</f>
        <v>0</v>
      </c>
      <c r="BJ1338" s="10" t="s">
        <v>78</v>
      </c>
      <c r="BK1338" s="105">
        <f>ROUND(I1338*H1338,2)</f>
        <v>28200</v>
      </c>
      <c r="BL1338" s="10" t="s">
        <v>107</v>
      </c>
      <c r="BM1338" s="104" t="s">
        <v>3030</v>
      </c>
    </row>
    <row r="1339" spans="2:65" s="1" customFormat="1" ht="78">
      <c r="B1339" s="21"/>
      <c r="D1339" s="106" t="s">
        <v>109</v>
      </c>
      <c r="F1339" s="107" t="s">
        <v>3031</v>
      </c>
      <c r="L1339" s="21"/>
      <c r="M1339" s="108"/>
      <c r="T1339" s="42"/>
      <c r="AT1339" s="10" t="s">
        <v>109</v>
      </c>
      <c r="AU1339" s="10" t="s">
        <v>80</v>
      </c>
    </row>
    <row r="1340" spans="2:65" s="1" customFormat="1" ht="62.65" customHeight="1">
      <c r="B1340" s="21"/>
      <c r="C1340" s="93" t="s">
        <v>3032</v>
      </c>
      <c r="D1340" s="93" t="s">
        <v>103</v>
      </c>
      <c r="E1340" s="94" t="s">
        <v>3033</v>
      </c>
      <c r="F1340" s="95" t="s">
        <v>3034</v>
      </c>
      <c r="G1340" s="96" t="s">
        <v>3035</v>
      </c>
      <c r="H1340" s="97">
        <v>6</v>
      </c>
      <c r="I1340" s="98">
        <v>821</v>
      </c>
      <c r="J1340" s="98">
        <f>ROUND(I1340*H1340,2)</f>
        <v>4926</v>
      </c>
      <c r="K1340" s="99"/>
      <c r="L1340" s="21"/>
      <c r="M1340" s="100" t="s">
        <v>1</v>
      </c>
      <c r="N1340" s="101" t="s">
        <v>35</v>
      </c>
      <c r="O1340" s="102">
        <v>0</v>
      </c>
      <c r="P1340" s="102">
        <f>O1340*H1340</f>
        <v>0</v>
      </c>
      <c r="Q1340" s="102">
        <v>0</v>
      </c>
      <c r="R1340" s="102">
        <f>Q1340*H1340</f>
        <v>0</v>
      </c>
      <c r="S1340" s="102">
        <v>0</v>
      </c>
      <c r="T1340" s="103">
        <f>S1340*H1340</f>
        <v>0</v>
      </c>
      <c r="AR1340" s="104" t="s">
        <v>107</v>
      </c>
      <c r="AT1340" s="104" t="s">
        <v>103</v>
      </c>
      <c r="AU1340" s="104" t="s">
        <v>80</v>
      </c>
      <c r="AY1340" s="10" t="s">
        <v>100</v>
      </c>
      <c r="BE1340" s="105">
        <f>IF(N1340="základní",J1340,0)</f>
        <v>4926</v>
      </c>
      <c r="BF1340" s="105">
        <f>IF(N1340="snížená",J1340,0)</f>
        <v>0</v>
      </c>
      <c r="BG1340" s="105">
        <f>IF(N1340="zákl. přenesená",J1340,0)</f>
        <v>0</v>
      </c>
      <c r="BH1340" s="105">
        <f>IF(N1340="sníž. přenesená",J1340,0)</f>
        <v>0</v>
      </c>
      <c r="BI1340" s="105">
        <f>IF(N1340="nulová",J1340,0)</f>
        <v>0</v>
      </c>
      <c r="BJ1340" s="10" t="s">
        <v>78</v>
      </c>
      <c r="BK1340" s="105">
        <f>ROUND(I1340*H1340,2)</f>
        <v>4926</v>
      </c>
      <c r="BL1340" s="10" t="s">
        <v>107</v>
      </c>
      <c r="BM1340" s="104" t="s">
        <v>3036</v>
      </c>
    </row>
    <row r="1341" spans="2:65" s="1" customFormat="1" ht="78">
      <c r="B1341" s="21"/>
      <c r="D1341" s="106" t="s">
        <v>109</v>
      </c>
      <c r="F1341" s="107" t="s">
        <v>3037</v>
      </c>
      <c r="L1341" s="21"/>
      <c r="M1341" s="108"/>
      <c r="T1341" s="42"/>
      <c r="AT1341" s="10" t="s">
        <v>109</v>
      </c>
      <c r="AU1341" s="10" t="s">
        <v>80</v>
      </c>
    </row>
    <row r="1342" spans="2:65" s="1" customFormat="1" ht="62.65" customHeight="1">
      <c r="B1342" s="21"/>
      <c r="C1342" s="93" t="s">
        <v>3038</v>
      </c>
      <c r="D1342" s="93" t="s">
        <v>103</v>
      </c>
      <c r="E1342" s="94" t="s">
        <v>3039</v>
      </c>
      <c r="F1342" s="95" t="s">
        <v>3040</v>
      </c>
      <c r="G1342" s="96" t="s">
        <v>3035</v>
      </c>
      <c r="H1342" s="97">
        <v>6</v>
      </c>
      <c r="I1342" s="98">
        <v>966</v>
      </c>
      <c r="J1342" s="98">
        <f>ROUND(I1342*H1342,2)</f>
        <v>5796</v>
      </c>
      <c r="K1342" s="99"/>
      <c r="L1342" s="21"/>
      <c r="M1342" s="100" t="s">
        <v>1</v>
      </c>
      <c r="N1342" s="101" t="s">
        <v>35</v>
      </c>
      <c r="O1342" s="102">
        <v>0</v>
      </c>
      <c r="P1342" s="102">
        <f>O1342*H1342</f>
        <v>0</v>
      </c>
      <c r="Q1342" s="102">
        <v>0</v>
      </c>
      <c r="R1342" s="102">
        <f>Q1342*H1342</f>
        <v>0</v>
      </c>
      <c r="S1342" s="102">
        <v>0</v>
      </c>
      <c r="T1342" s="103">
        <f>S1342*H1342</f>
        <v>0</v>
      </c>
      <c r="AR1342" s="104" t="s">
        <v>107</v>
      </c>
      <c r="AT1342" s="104" t="s">
        <v>103</v>
      </c>
      <c r="AU1342" s="104" t="s">
        <v>80</v>
      </c>
      <c r="AY1342" s="10" t="s">
        <v>100</v>
      </c>
      <c r="BE1342" s="105">
        <f>IF(N1342="základní",J1342,0)</f>
        <v>5796</v>
      </c>
      <c r="BF1342" s="105">
        <f>IF(N1342="snížená",J1342,0)</f>
        <v>0</v>
      </c>
      <c r="BG1342" s="105">
        <f>IF(N1342="zákl. přenesená",J1342,0)</f>
        <v>0</v>
      </c>
      <c r="BH1342" s="105">
        <f>IF(N1342="sníž. přenesená",J1342,0)</f>
        <v>0</v>
      </c>
      <c r="BI1342" s="105">
        <f>IF(N1342="nulová",J1342,0)</f>
        <v>0</v>
      </c>
      <c r="BJ1342" s="10" t="s">
        <v>78</v>
      </c>
      <c r="BK1342" s="105">
        <f>ROUND(I1342*H1342,2)</f>
        <v>5796</v>
      </c>
      <c r="BL1342" s="10" t="s">
        <v>107</v>
      </c>
      <c r="BM1342" s="104" t="s">
        <v>3041</v>
      </c>
    </row>
    <row r="1343" spans="2:65" s="1" customFormat="1" ht="78">
      <c r="B1343" s="21"/>
      <c r="D1343" s="106" t="s">
        <v>109</v>
      </c>
      <c r="F1343" s="107" t="s">
        <v>3042</v>
      </c>
      <c r="L1343" s="21"/>
      <c r="M1343" s="108"/>
      <c r="T1343" s="42"/>
      <c r="AT1343" s="10" t="s">
        <v>109</v>
      </c>
      <c r="AU1343" s="10" t="s">
        <v>80</v>
      </c>
    </row>
    <row r="1344" spans="2:65" s="1" customFormat="1" ht="62.65" customHeight="1">
      <c r="B1344" s="21"/>
      <c r="C1344" s="93" t="s">
        <v>3043</v>
      </c>
      <c r="D1344" s="93" t="s">
        <v>103</v>
      </c>
      <c r="E1344" s="94" t="s">
        <v>3044</v>
      </c>
      <c r="F1344" s="95" t="s">
        <v>3045</v>
      </c>
      <c r="G1344" s="96" t="s">
        <v>3035</v>
      </c>
      <c r="H1344" s="97">
        <v>6</v>
      </c>
      <c r="I1344" s="98">
        <v>1110</v>
      </c>
      <c r="J1344" s="98">
        <f>ROUND(I1344*H1344,2)</f>
        <v>6660</v>
      </c>
      <c r="K1344" s="99"/>
      <c r="L1344" s="21"/>
      <c r="M1344" s="100" t="s">
        <v>1</v>
      </c>
      <c r="N1344" s="101" t="s">
        <v>35</v>
      </c>
      <c r="O1344" s="102">
        <v>0</v>
      </c>
      <c r="P1344" s="102">
        <f>O1344*H1344</f>
        <v>0</v>
      </c>
      <c r="Q1344" s="102">
        <v>0</v>
      </c>
      <c r="R1344" s="102">
        <f>Q1344*H1344</f>
        <v>0</v>
      </c>
      <c r="S1344" s="102">
        <v>0</v>
      </c>
      <c r="T1344" s="103">
        <f>S1344*H1344</f>
        <v>0</v>
      </c>
      <c r="AR1344" s="104" t="s">
        <v>107</v>
      </c>
      <c r="AT1344" s="104" t="s">
        <v>103</v>
      </c>
      <c r="AU1344" s="104" t="s">
        <v>80</v>
      </c>
      <c r="AY1344" s="10" t="s">
        <v>100</v>
      </c>
      <c r="BE1344" s="105">
        <f>IF(N1344="základní",J1344,0)</f>
        <v>6660</v>
      </c>
      <c r="BF1344" s="105">
        <f>IF(N1344="snížená",J1344,0)</f>
        <v>0</v>
      </c>
      <c r="BG1344" s="105">
        <f>IF(N1344="zákl. přenesená",J1344,0)</f>
        <v>0</v>
      </c>
      <c r="BH1344" s="105">
        <f>IF(N1344="sníž. přenesená",J1344,0)</f>
        <v>0</v>
      </c>
      <c r="BI1344" s="105">
        <f>IF(N1344="nulová",J1344,0)</f>
        <v>0</v>
      </c>
      <c r="BJ1344" s="10" t="s">
        <v>78</v>
      </c>
      <c r="BK1344" s="105">
        <f>ROUND(I1344*H1344,2)</f>
        <v>6660</v>
      </c>
      <c r="BL1344" s="10" t="s">
        <v>107</v>
      </c>
      <c r="BM1344" s="104" t="s">
        <v>3046</v>
      </c>
    </row>
    <row r="1345" spans="2:65" s="1" customFormat="1" ht="78">
      <c r="B1345" s="21"/>
      <c r="D1345" s="106" t="s">
        <v>109</v>
      </c>
      <c r="F1345" s="107" t="s">
        <v>3047</v>
      </c>
      <c r="L1345" s="21"/>
      <c r="M1345" s="108"/>
      <c r="T1345" s="42"/>
      <c r="AT1345" s="10" t="s">
        <v>109</v>
      </c>
      <c r="AU1345" s="10" t="s">
        <v>80</v>
      </c>
    </row>
    <row r="1346" spans="2:65" s="1" customFormat="1" ht="62.65" customHeight="1">
      <c r="B1346" s="21"/>
      <c r="C1346" s="93" t="s">
        <v>3048</v>
      </c>
      <c r="D1346" s="93" t="s">
        <v>103</v>
      </c>
      <c r="E1346" s="94" t="s">
        <v>3049</v>
      </c>
      <c r="F1346" s="95" t="s">
        <v>3050</v>
      </c>
      <c r="G1346" s="96" t="s">
        <v>3035</v>
      </c>
      <c r="H1346" s="97">
        <v>6</v>
      </c>
      <c r="I1346" s="98">
        <v>1260</v>
      </c>
      <c r="J1346" s="98">
        <f>ROUND(I1346*H1346,2)</f>
        <v>7560</v>
      </c>
      <c r="K1346" s="99"/>
      <c r="L1346" s="21"/>
      <c r="M1346" s="100" t="s">
        <v>1</v>
      </c>
      <c r="N1346" s="101" t="s">
        <v>35</v>
      </c>
      <c r="O1346" s="102">
        <v>0</v>
      </c>
      <c r="P1346" s="102">
        <f>O1346*H1346</f>
        <v>0</v>
      </c>
      <c r="Q1346" s="102">
        <v>0</v>
      </c>
      <c r="R1346" s="102">
        <f>Q1346*H1346</f>
        <v>0</v>
      </c>
      <c r="S1346" s="102">
        <v>0</v>
      </c>
      <c r="T1346" s="103">
        <f>S1346*H1346</f>
        <v>0</v>
      </c>
      <c r="AR1346" s="104" t="s">
        <v>107</v>
      </c>
      <c r="AT1346" s="104" t="s">
        <v>103</v>
      </c>
      <c r="AU1346" s="104" t="s">
        <v>80</v>
      </c>
      <c r="AY1346" s="10" t="s">
        <v>100</v>
      </c>
      <c r="BE1346" s="105">
        <f>IF(N1346="základní",J1346,0)</f>
        <v>7560</v>
      </c>
      <c r="BF1346" s="105">
        <f>IF(N1346="snížená",J1346,0)</f>
        <v>0</v>
      </c>
      <c r="BG1346" s="105">
        <f>IF(N1346="zákl. přenesená",J1346,0)</f>
        <v>0</v>
      </c>
      <c r="BH1346" s="105">
        <f>IF(N1346="sníž. přenesená",J1346,0)</f>
        <v>0</v>
      </c>
      <c r="BI1346" s="105">
        <f>IF(N1346="nulová",J1346,0)</f>
        <v>0</v>
      </c>
      <c r="BJ1346" s="10" t="s">
        <v>78</v>
      </c>
      <c r="BK1346" s="105">
        <f>ROUND(I1346*H1346,2)</f>
        <v>7560</v>
      </c>
      <c r="BL1346" s="10" t="s">
        <v>107</v>
      </c>
      <c r="BM1346" s="104" t="s">
        <v>3051</v>
      </c>
    </row>
    <row r="1347" spans="2:65" s="1" customFormat="1" ht="78">
      <c r="B1347" s="21"/>
      <c r="D1347" s="106" t="s">
        <v>109</v>
      </c>
      <c r="F1347" s="107" t="s">
        <v>3052</v>
      </c>
      <c r="L1347" s="21"/>
      <c r="M1347" s="108"/>
      <c r="T1347" s="42"/>
      <c r="AT1347" s="10" t="s">
        <v>109</v>
      </c>
      <c r="AU1347" s="10" t="s">
        <v>80</v>
      </c>
    </row>
    <row r="1348" spans="2:65" s="1" customFormat="1" ht="62.65" customHeight="1">
      <c r="B1348" s="21"/>
      <c r="C1348" s="93" t="s">
        <v>3053</v>
      </c>
      <c r="D1348" s="93" t="s">
        <v>103</v>
      </c>
      <c r="E1348" s="94" t="s">
        <v>3054</v>
      </c>
      <c r="F1348" s="95" t="s">
        <v>3055</v>
      </c>
      <c r="G1348" s="96" t="s">
        <v>3035</v>
      </c>
      <c r="H1348" s="97">
        <v>18</v>
      </c>
      <c r="I1348" s="98">
        <v>1550</v>
      </c>
      <c r="J1348" s="98">
        <f>ROUND(I1348*H1348,2)</f>
        <v>27900</v>
      </c>
      <c r="K1348" s="99"/>
      <c r="L1348" s="21"/>
      <c r="M1348" s="100" t="s">
        <v>1</v>
      </c>
      <c r="N1348" s="101" t="s">
        <v>35</v>
      </c>
      <c r="O1348" s="102">
        <v>0</v>
      </c>
      <c r="P1348" s="102">
        <f>O1348*H1348</f>
        <v>0</v>
      </c>
      <c r="Q1348" s="102">
        <v>0</v>
      </c>
      <c r="R1348" s="102">
        <f>Q1348*H1348</f>
        <v>0</v>
      </c>
      <c r="S1348" s="102">
        <v>0</v>
      </c>
      <c r="T1348" s="103">
        <f>S1348*H1348</f>
        <v>0</v>
      </c>
      <c r="AR1348" s="104" t="s">
        <v>107</v>
      </c>
      <c r="AT1348" s="104" t="s">
        <v>103</v>
      </c>
      <c r="AU1348" s="104" t="s">
        <v>80</v>
      </c>
      <c r="AY1348" s="10" t="s">
        <v>100</v>
      </c>
      <c r="BE1348" s="105">
        <f>IF(N1348="základní",J1348,0)</f>
        <v>27900</v>
      </c>
      <c r="BF1348" s="105">
        <f>IF(N1348="snížená",J1348,0)</f>
        <v>0</v>
      </c>
      <c r="BG1348" s="105">
        <f>IF(N1348="zákl. přenesená",J1348,0)</f>
        <v>0</v>
      </c>
      <c r="BH1348" s="105">
        <f>IF(N1348="sníž. přenesená",J1348,0)</f>
        <v>0</v>
      </c>
      <c r="BI1348" s="105">
        <f>IF(N1348="nulová",J1348,0)</f>
        <v>0</v>
      </c>
      <c r="BJ1348" s="10" t="s">
        <v>78</v>
      </c>
      <c r="BK1348" s="105">
        <f>ROUND(I1348*H1348,2)</f>
        <v>27900</v>
      </c>
      <c r="BL1348" s="10" t="s">
        <v>107</v>
      </c>
      <c r="BM1348" s="104" t="s">
        <v>3056</v>
      </c>
    </row>
    <row r="1349" spans="2:65" s="1" customFormat="1" ht="78">
      <c r="B1349" s="21"/>
      <c r="D1349" s="106" t="s">
        <v>109</v>
      </c>
      <c r="F1349" s="107" t="s">
        <v>3057</v>
      </c>
      <c r="L1349" s="21"/>
      <c r="M1349" s="108"/>
      <c r="T1349" s="42"/>
      <c r="AT1349" s="10" t="s">
        <v>109</v>
      </c>
      <c r="AU1349" s="10" t="s">
        <v>80</v>
      </c>
    </row>
    <row r="1350" spans="2:65" s="1" customFormat="1" ht="62.65" customHeight="1">
      <c r="B1350" s="21"/>
      <c r="C1350" s="93" t="s">
        <v>3058</v>
      </c>
      <c r="D1350" s="93" t="s">
        <v>103</v>
      </c>
      <c r="E1350" s="94" t="s">
        <v>3059</v>
      </c>
      <c r="F1350" s="95" t="s">
        <v>3060</v>
      </c>
      <c r="G1350" s="96" t="s">
        <v>3035</v>
      </c>
      <c r="H1350" s="97">
        <v>6</v>
      </c>
      <c r="I1350" s="98">
        <v>1840</v>
      </c>
      <c r="J1350" s="98">
        <f>ROUND(I1350*H1350,2)</f>
        <v>11040</v>
      </c>
      <c r="K1350" s="99"/>
      <c r="L1350" s="21"/>
      <c r="M1350" s="100" t="s">
        <v>1</v>
      </c>
      <c r="N1350" s="101" t="s">
        <v>35</v>
      </c>
      <c r="O1350" s="102">
        <v>0</v>
      </c>
      <c r="P1350" s="102">
        <f>O1350*H1350</f>
        <v>0</v>
      </c>
      <c r="Q1350" s="102">
        <v>0</v>
      </c>
      <c r="R1350" s="102">
        <f>Q1350*H1350</f>
        <v>0</v>
      </c>
      <c r="S1350" s="102">
        <v>0</v>
      </c>
      <c r="T1350" s="103">
        <f>S1350*H1350</f>
        <v>0</v>
      </c>
      <c r="AR1350" s="104" t="s">
        <v>107</v>
      </c>
      <c r="AT1350" s="104" t="s">
        <v>103</v>
      </c>
      <c r="AU1350" s="104" t="s">
        <v>80</v>
      </c>
      <c r="AY1350" s="10" t="s">
        <v>100</v>
      </c>
      <c r="BE1350" s="105">
        <f>IF(N1350="základní",J1350,0)</f>
        <v>11040</v>
      </c>
      <c r="BF1350" s="105">
        <f>IF(N1350="snížená",J1350,0)</f>
        <v>0</v>
      </c>
      <c r="BG1350" s="105">
        <f>IF(N1350="zákl. přenesená",J1350,0)</f>
        <v>0</v>
      </c>
      <c r="BH1350" s="105">
        <f>IF(N1350="sníž. přenesená",J1350,0)</f>
        <v>0</v>
      </c>
      <c r="BI1350" s="105">
        <f>IF(N1350="nulová",J1350,0)</f>
        <v>0</v>
      </c>
      <c r="BJ1350" s="10" t="s">
        <v>78</v>
      </c>
      <c r="BK1350" s="105">
        <f>ROUND(I1350*H1350,2)</f>
        <v>11040</v>
      </c>
      <c r="BL1350" s="10" t="s">
        <v>107</v>
      </c>
      <c r="BM1350" s="104" t="s">
        <v>3061</v>
      </c>
    </row>
    <row r="1351" spans="2:65" s="1" customFormat="1" ht="78">
      <c r="B1351" s="21"/>
      <c r="D1351" s="106" t="s">
        <v>109</v>
      </c>
      <c r="F1351" s="107" t="s">
        <v>3062</v>
      </c>
      <c r="L1351" s="21"/>
      <c r="M1351" s="108"/>
      <c r="T1351" s="42"/>
      <c r="AT1351" s="10" t="s">
        <v>109</v>
      </c>
      <c r="AU1351" s="10" t="s">
        <v>80</v>
      </c>
    </row>
    <row r="1352" spans="2:65" s="1" customFormat="1" ht="62.65" customHeight="1">
      <c r="B1352" s="21"/>
      <c r="C1352" s="93" t="s">
        <v>3063</v>
      </c>
      <c r="D1352" s="93" t="s">
        <v>103</v>
      </c>
      <c r="E1352" s="94" t="s">
        <v>3064</v>
      </c>
      <c r="F1352" s="95" t="s">
        <v>3065</v>
      </c>
      <c r="G1352" s="96" t="s">
        <v>3035</v>
      </c>
      <c r="H1352" s="97">
        <v>6</v>
      </c>
      <c r="I1352" s="98">
        <v>2130</v>
      </c>
      <c r="J1352" s="98">
        <f>ROUND(I1352*H1352,2)</f>
        <v>12780</v>
      </c>
      <c r="K1352" s="99"/>
      <c r="L1352" s="21"/>
      <c r="M1352" s="100" t="s">
        <v>1</v>
      </c>
      <c r="N1352" s="101" t="s">
        <v>35</v>
      </c>
      <c r="O1352" s="102">
        <v>0</v>
      </c>
      <c r="P1352" s="102">
        <f>O1352*H1352</f>
        <v>0</v>
      </c>
      <c r="Q1352" s="102">
        <v>0</v>
      </c>
      <c r="R1352" s="102">
        <f>Q1352*H1352</f>
        <v>0</v>
      </c>
      <c r="S1352" s="102">
        <v>0</v>
      </c>
      <c r="T1352" s="103">
        <f>S1352*H1352</f>
        <v>0</v>
      </c>
      <c r="AR1352" s="104" t="s">
        <v>107</v>
      </c>
      <c r="AT1352" s="104" t="s">
        <v>103</v>
      </c>
      <c r="AU1352" s="104" t="s">
        <v>80</v>
      </c>
      <c r="AY1352" s="10" t="s">
        <v>100</v>
      </c>
      <c r="BE1352" s="105">
        <f>IF(N1352="základní",J1352,0)</f>
        <v>12780</v>
      </c>
      <c r="BF1352" s="105">
        <f>IF(N1352="snížená",J1352,0)</f>
        <v>0</v>
      </c>
      <c r="BG1352" s="105">
        <f>IF(N1352="zákl. přenesená",J1352,0)</f>
        <v>0</v>
      </c>
      <c r="BH1352" s="105">
        <f>IF(N1352="sníž. přenesená",J1352,0)</f>
        <v>0</v>
      </c>
      <c r="BI1352" s="105">
        <f>IF(N1352="nulová",J1352,0)</f>
        <v>0</v>
      </c>
      <c r="BJ1352" s="10" t="s">
        <v>78</v>
      </c>
      <c r="BK1352" s="105">
        <f>ROUND(I1352*H1352,2)</f>
        <v>12780</v>
      </c>
      <c r="BL1352" s="10" t="s">
        <v>107</v>
      </c>
      <c r="BM1352" s="104" t="s">
        <v>3066</v>
      </c>
    </row>
    <row r="1353" spans="2:65" s="1" customFormat="1" ht="78">
      <c r="B1353" s="21"/>
      <c r="D1353" s="106" t="s">
        <v>109</v>
      </c>
      <c r="F1353" s="107" t="s">
        <v>3067</v>
      </c>
      <c r="L1353" s="21"/>
      <c r="M1353" s="108"/>
      <c r="T1353" s="42"/>
      <c r="AT1353" s="10" t="s">
        <v>109</v>
      </c>
      <c r="AU1353" s="10" t="s">
        <v>80</v>
      </c>
    </row>
    <row r="1354" spans="2:65" s="1" customFormat="1" ht="62.65" customHeight="1">
      <c r="B1354" s="21"/>
      <c r="C1354" s="93" t="s">
        <v>3068</v>
      </c>
      <c r="D1354" s="93" t="s">
        <v>103</v>
      </c>
      <c r="E1354" s="94" t="s">
        <v>3069</v>
      </c>
      <c r="F1354" s="95" t="s">
        <v>3070</v>
      </c>
      <c r="G1354" s="96" t="s">
        <v>3035</v>
      </c>
      <c r="H1354" s="97">
        <v>48</v>
      </c>
      <c r="I1354" s="98">
        <v>2860</v>
      </c>
      <c r="J1354" s="98">
        <f>ROUND(I1354*H1354,2)</f>
        <v>137280</v>
      </c>
      <c r="K1354" s="99"/>
      <c r="L1354" s="21"/>
      <c r="M1354" s="100" t="s">
        <v>1</v>
      </c>
      <c r="N1354" s="101" t="s">
        <v>35</v>
      </c>
      <c r="O1354" s="102">
        <v>0</v>
      </c>
      <c r="P1354" s="102">
        <f>O1354*H1354</f>
        <v>0</v>
      </c>
      <c r="Q1354" s="102">
        <v>0</v>
      </c>
      <c r="R1354" s="102">
        <f>Q1354*H1354</f>
        <v>0</v>
      </c>
      <c r="S1354" s="102">
        <v>0</v>
      </c>
      <c r="T1354" s="103">
        <f>S1354*H1354</f>
        <v>0</v>
      </c>
      <c r="AR1354" s="104" t="s">
        <v>107</v>
      </c>
      <c r="AT1354" s="104" t="s">
        <v>103</v>
      </c>
      <c r="AU1354" s="104" t="s">
        <v>80</v>
      </c>
      <c r="AY1354" s="10" t="s">
        <v>100</v>
      </c>
      <c r="BE1354" s="105">
        <f>IF(N1354="základní",J1354,0)</f>
        <v>137280</v>
      </c>
      <c r="BF1354" s="105">
        <f>IF(N1354="snížená",J1354,0)</f>
        <v>0</v>
      </c>
      <c r="BG1354" s="105">
        <f>IF(N1354="zákl. přenesená",J1354,0)</f>
        <v>0</v>
      </c>
      <c r="BH1354" s="105">
        <f>IF(N1354="sníž. přenesená",J1354,0)</f>
        <v>0</v>
      </c>
      <c r="BI1354" s="105">
        <f>IF(N1354="nulová",J1354,0)</f>
        <v>0</v>
      </c>
      <c r="BJ1354" s="10" t="s">
        <v>78</v>
      </c>
      <c r="BK1354" s="105">
        <f>ROUND(I1354*H1354,2)</f>
        <v>137280</v>
      </c>
      <c r="BL1354" s="10" t="s">
        <v>107</v>
      </c>
      <c r="BM1354" s="104" t="s">
        <v>3071</v>
      </c>
    </row>
    <row r="1355" spans="2:65" s="1" customFormat="1" ht="78">
      <c r="B1355" s="21"/>
      <c r="D1355" s="106" t="s">
        <v>109</v>
      </c>
      <c r="F1355" s="107" t="s">
        <v>3072</v>
      </c>
      <c r="L1355" s="21"/>
      <c r="M1355" s="108"/>
      <c r="T1355" s="42"/>
      <c r="AT1355" s="10" t="s">
        <v>109</v>
      </c>
      <c r="AU1355" s="10" t="s">
        <v>80</v>
      </c>
    </row>
    <row r="1356" spans="2:65" s="1" customFormat="1" ht="62.65" customHeight="1">
      <c r="B1356" s="21"/>
      <c r="C1356" s="93" t="s">
        <v>3073</v>
      </c>
      <c r="D1356" s="93" t="s">
        <v>103</v>
      </c>
      <c r="E1356" s="94" t="s">
        <v>3074</v>
      </c>
      <c r="F1356" s="95" t="s">
        <v>3075</v>
      </c>
      <c r="G1356" s="96" t="s">
        <v>3035</v>
      </c>
      <c r="H1356" s="97">
        <v>6</v>
      </c>
      <c r="I1356" s="98">
        <v>3580</v>
      </c>
      <c r="J1356" s="98">
        <f>ROUND(I1356*H1356,2)</f>
        <v>21480</v>
      </c>
      <c r="K1356" s="99"/>
      <c r="L1356" s="21"/>
      <c r="M1356" s="100" t="s">
        <v>1</v>
      </c>
      <c r="N1356" s="101" t="s">
        <v>35</v>
      </c>
      <c r="O1356" s="102">
        <v>0</v>
      </c>
      <c r="P1356" s="102">
        <f>O1356*H1356</f>
        <v>0</v>
      </c>
      <c r="Q1356" s="102">
        <v>0</v>
      </c>
      <c r="R1356" s="102">
        <f>Q1356*H1356</f>
        <v>0</v>
      </c>
      <c r="S1356" s="102">
        <v>0</v>
      </c>
      <c r="T1356" s="103">
        <f>S1356*H1356</f>
        <v>0</v>
      </c>
      <c r="AR1356" s="104" t="s">
        <v>107</v>
      </c>
      <c r="AT1356" s="104" t="s">
        <v>103</v>
      </c>
      <c r="AU1356" s="104" t="s">
        <v>80</v>
      </c>
      <c r="AY1356" s="10" t="s">
        <v>100</v>
      </c>
      <c r="BE1356" s="105">
        <f>IF(N1356="základní",J1356,0)</f>
        <v>21480</v>
      </c>
      <c r="BF1356" s="105">
        <f>IF(N1356="snížená",J1356,0)</f>
        <v>0</v>
      </c>
      <c r="BG1356" s="105">
        <f>IF(N1356="zákl. přenesená",J1356,0)</f>
        <v>0</v>
      </c>
      <c r="BH1356" s="105">
        <f>IF(N1356="sníž. přenesená",J1356,0)</f>
        <v>0</v>
      </c>
      <c r="BI1356" s="105">
        <f>IF(N1356="nulová",J1356,0)</f>
        <v>0</v>
      </c>
      <c r="BJ1356" s="10" t="s">
        <v>78</v>
      </c>
      <c r="BK1356" s="105">
        <f>ROUND(I1356*H1356,2)</f>
        <v>21480</v>
      </c>
      <c r="BL1356" s="10" t="s">
        <v>107</v>
      </c>
      <c r="BM1356" s="104" t="s">
        <v>3076</v>
      </c>
    </row>
    <row r="1357" spans="2:65" s="1" customFormat="1" ht="78">
      <c r="B1357" s="21"/>
      <c r="D1357" s="106" t="s">
        <v>109</v>
      </c>
      <c r="F1357" s="107" t="s">
        <v>3077</v>
      </c>
      <c r="L1357" s="21"/>
      <c r="M1357" s="108"/>
      <c r="T1357" s="42"/>
      <c r="AT1357" s="10" t="s">
        <v>109</v>
      </c>
      <c r="AU1357" s="10" t="s">
        <v>80</v>
      </c>
    </row>
    <row r="1358" spans="2:65" s="1" customFormat="1" ht="62.65" customHeight="1">
      <c r="B1358" s="21"/>
      <c r="C1358" s="93" t="s">
        <v>3078</v>
      </c>
      <c r="D1358" s="93" t="s">
        <v>103</v>
      </c>
      <c r="E1358" s="94" t="s">
        <v>3079</v>
      </c>
      <c r="F1358" s="95" t="s">
        <v>3080</v>
      </c>
      <c r="G1358" s="96" t="s">
        <v>3035</v>
      </c>
      <c r="H1358" s="97">
        <v>6</v>
      </c>
      <c r="I1358" s="98">
        <v>4310</v>
      </c>
      <c r="J1358" s="98">
        <f>ROUND(I1358*H1358,2)</f>
        <v>25860</v>
      </c>
      <c r="K1358" s="99"/>
      <c r="L1358" s="21"/>
      <c r="M1358" s="100" t="s">
        <v>1</v>
      </c>
      <c r="N1358" s="101" t="s">
        <v>35</v>
      </c>
      <c r="O1358" s="102">
        <v>0</v>
      </c>
      <c r="P1358" s="102">
        <f>O1358*H1358</f>
        <v>0</v>
      </c>
      <c r="Q1358" s="102">
        <v>0</v>
      </c>
      <c r="R1358" s="102">
        <f>Q1358*H1358</f>
        <v>0</v>
      </c>
      <c r="S1358" s="102">
        <v>0</v>
      </c>
      <c r="T1358" s="103">
        <f>S1358*H1358</f>
        <v>0</v>
      </c>
      <c r="AR1358" s="104" t="s">
        <v>107</v>
      </c>
      <c r="AT1358" s="104" t="s">
        <v>103</v>
      </c>
      <c r="AU1358" s="104" t="s">
        <v>80</v>
      </c>
      <c r="AY1358" s="10" t="s">
        <v>100</v>
      </c>
      <c r="BE1358" s="105">
        <f>IF(N1358="základní",J1358,0)</f>
        <v>25860</v>
      </c>
      <c r="BF1358" s="105">
        <f>IF(N1358="snížená",J1358,0)</f>
        <v>0</v>
      </c>
      <c r="BG1358" s="105">
        <f>IF(N1358="zákl. přenesená",J1358,0)</f>
        <v>0</v>
      </c>
      <c r="BH1358" s="105">
        <f>IF(N1358="sníž. přenesená",J1358,0)</f>
        <v>0</v>
      </c>
      <c r="BI1358" s="105">
        <f>IF(N1358="nulová",J1358,0)</f>
        <v>0</v>
      </c>
      <c r="BJ1358" s="10" t="s">
        <v>78</v>
      </c>
      <c r="BK1358" s="105">
        <f>ROUND(I1358*H1358,2)</f>
        <v>25860</v>
      </c>
      <c r="BL1358" s="10" t="s">
        <v>107</v>
      </c>
      <c r="BM1358" s="104" t="s">
        <v>3081</v>
      </c>
    </row>
    <row r="1359" spans="2:65" s="1" customFormat="1" ht="78">
      <c r="B1359" s="21"/>
      <c r="D1359" s="106" t="s">
        <v>109</v>
      </c>
      <c r="F1359" s="107" t="s">
        <v>3082</v>
      </c>
      <c r="L1359" s="21"/>
      <c r="M1359" s="108"/>
      <c r="T1359" s="42"/>
      <c r="AT1359" s="10" t="s">
        <v>109</v>
      </c>
      <c r="AU1359" s="10" t="s">
        <v>80</v>
      </c>
    </row>
    <row r="1360" spans="2:65" s="1" customFormat="1" ht="49.15" customHeight="1">
      <c r="B1360" s="21"/>
      <c r="C1360" s="93" t="s">
        <v>3083</v>
      </c>
      <c r="D1360" s="93" t="s">
        <v>103</v>
      </c>
      <c r="E1360" s="94" t="s">
        <v>3084</v>
      </c>
      <c r="F1360" s="95" t="s">
        <v>3085</v>
      </c>
      <c r="G1360" s="96" t="s">
        <v>3035</v>
      </c>
      <c r="H1360" s="97">
        <v>6</v>
      </c>
      <c r="I1360" s="98">
        <v>324</v>
      </c>
      <c r="J1360" s="98">
        <f>ROUND(I1360*H1360,2)</f>
        <v>1944</v>
      </c>
      <c r="K1360" s="99"/>
      <c r="L1360" s="21"/>
      <c r="M1360" s="100" t="s">
        <v>1</v>
      </c>
      <c r="N1360" s="101" t="s">
        <v>35</v>
      </c>
      <c r="O1360" s="102">
        <v>0</v>
      </c>
      <c r="P1360" s="102">
        <f>O1360*H1360</f>
        <v>0</v>
      </c>
      <c r="Q1360" s="102">
        <v>0</v>
      </c>
      <c r="R1360" s="102">
        <f>Q1360*H1360</f>
        <v>0</v>
      </c>
      <c r="S1360" s="102">
        <v>0</v>
      </c>
      <c r="T1360" s="103">
        <f>S1360*H1360</f>
        <v>0</v>
      </c>
      <c r="AR1360" s="104" t="s">
        <v>107</v>
      </c>
      <c r="AT1360" s="104" t="s">
        <v>103</v>
      </c>
      <c r="AU1360" s="104" t="s">
        <v>80</v>
      </c>
      <c r="AY1360" s="10" t="s">
        <v>100</v>
      </c>
      <c r="BE1360" s="105">
        <f>IF(N1360="základní",J1360,0)</f>
        <v>1944</v>
      </c>
      <c r="BF1360" s="105">
        <f>IF(N1360="snížená",J1360,0)</f>
        <v>0</v>
      </c>
      <c r="BG1360" s="105">
        <f>IF(N1360="zákl. přenesená",J1360,0)</f>
        <v>0</v>
      </c>
      <c r="BH1360" s="105">
        <f>IF(N1360="sníž. přenesená",J1360,0)</f>
        <v>0</v>
      </c>
      <c r="BI1360" s="105">
        <f>IF(N1360="nulová",J1360,0)</f>
        <v>0</v>
      </c>
      <c r="BJ1360" s="10" t="s">
        <v>78</v>
      </c>
      <c r="BK1360" s="105">
        <f>ROUND(I1360*H1360,2)</f>
        <v>1944</v>
      </c>
      <c r="BL1360" s="10" t="s">
        <v>107</v>
      </c>
      <c r="BM1360" s="104" t="s">
        <v>3086</v>
      </c>
    </row>
    <row r="1361" spans="2:65" s="1" customFormat="1" ht="97.5">
      <c r="B1361" s="21"/>
      <c r="D1361" s="106" t="s">
        <v>109</v>
      </c>
      <c r="F1361" s="107" t="s">
        <v>3087</v>
      </c>
      <c r="L1361" s="21"/>
      <c r="M1361" s="108"/>
      <c r="T1361" s="42"/>
      <c r="AT1361" s="10" t="s">
        <v>109</v>
      </c>
      <c r="AU1361" s="10" t="s">
        <v>80</v>
      </c>
    </row>
    <row r="1362" spans="2:65" s="1" customFormat="1" ht="49.15" customHeight="1">
      <c r="B1362" s="21"/>
      <c r="C1362" s="93" t="s">
        <v>3088</v>
      </c>
      <c r="D1362" s="93" t="s">
        <v>103</v>
      </c>
      <c r="E1362" s="94" t="s">
        <v>3089</v>
      </c>
      <c r="F1362" s="95" t="s">
        <v>3090</v>
      </c>
      <c r="G1362" s="96" t="s">
        <v>3035</v>
      </c>
      <c r="H1362" s="97">
        <v>6</v>
      </c>
      <c r="I1362" s="98">
        <v>396</v>
      </c>
      <c r="J1362" s="98">
        <f>ROUND(I1362*H1362,2)</f>
        <v>2376</v>
      </c>
      <c r="K1362" s="99"/>
      <c r="L1362" s="21"/>
      <c r="M1362" s="100" t="s">
        <v>1</v>
      </c>
      <c r="N1362" s="101" t="s">
        <v>35</v>
      </c>
      <c r="O1362" s="102">
        <v>0</v>
      </c>
      <c r="P1362" s="102">
        <f>O1362*H1362</f>
        <v>0</v>
      </c>
      <c r="Q1362" s="102">
        <v>0</v>
      </c>
      <c r="R1362" s="102">
        <f>Q1362*H1362</f>
        <v>0</v>
      </c>
      <c r="S1362" s="102">
        <v>0</v>
      </c>
      <c r="T1362" s="103">
        <f>S1362*H1362</f>
        <v>0</v>
      </c>
      <c r="AR1362" s="104" t="s">
        <v>107</v>
      </c>
      <c r="AT1362" s="104" t="s">
        <v>103</v>
      </c>
      <c r="AU1362" s="104" t="s">
        <v>80</v>
      </c>
      <c r="AY1362" s="10" t="s">
        <v>100</v>
      </c>
      <c r="BE1362" s="105">
        <f>IF(N1362="základní",J1362,0)</f>
        <v>2376</v>
      </c>
      <c r="BF1362" s="105">
        <f>IF(N1362="snížená",J1362,0)</f>
        <v>0</v>
      </c>
      <c r="BG1362" s="105">
        <f>IF(N1362="zákl. přenesená",J1362,0)</f>
        <v>0</v>
      </c>
      <c r="BH1362" s="105">
        <f>IF(N1362="sníž. přenesená",J1362,0)</f>
        <v>0</v>
      </c>
      <c r="BI1362" s="105">
        <f>IF(N1362="nulová",J1362,0)</f>
        <v>0</v>
      </c>
      <c r="BJ1362" s="10" t="s">
        <v>78</v>
      </c>
      <c r="BK1362" s="105">
        <f>ROUND(I1362*H1362,2)</f>
        <v>2376</v>
      </c>
      <c r="BL1362" s="10" t="s">
        <v>107</v>
      </c>
      <c r="BM1362" s="104" t="s">
        <v>3091</v>
      </c>
    </row>
    <row r="1363" spans="2:65" s="1" customFormat="1" ht="97.5">
      <c r="B1363" s="21"/>
      <c r="D1363" s="106" t="s">
        <v>109</v>
      </c>
      <c r="F1363" s="107" t="s">
        <v>3092</v>
      </c>
      <c r="L1363" s="21"/>
      <c r="M1363" s="108"/>
      <c r="T1363" s="42"/>
      <c r="AT1363" s="10" t="s">
        <v>109</v>
      </c>
      <c r="AU1363" s="10" t="s">
        <v>80</v>
      </c>
    </row>
    <row r="1364" spans="2:65" s="1" customFormat="1" ht="49.15" customHeight="1">
      <c r="B1364" s="21"/>
      <c r="C1364" s="93" t="s">
        <v>3093</v>
      </c>
      <c r="D1364" s="93" t="s">
        <v>103</v>
      </c>
      <c r="E1364" s="94" t="s">
        <v>3094</v>
      </c>
      <c r="F1364" s="95" t="s">
        <v>3095</v>
      </c>
      <c r="G1364" s="96" t="s">
        <v>3035</v>
      </c>
      <c r="H1364" s="97">
        <v>6</v>
      </c>
      <c r="I1364" s="98">
        <v>542</v>
      </c>
      <c r="J1364" s="98">
        <f>ROUND(I1364*H1364,2)</f>
        <v>3252</v>
      </c>
      <c r="K1364" s="99"/>
      <c r="L1364" s="21"/>
      <c r="M1364" s="100" t="s">
        <v>1</v>
      </c>
      <c r="N1364" s="101" t="s">
        <v>35</v>
      </c>
      <c r="O1364" s="102">
        <v>0</v>
      </c>
      <c r="P1364" s="102">
        <f>O1364*H1364</f>
        <v>0</v>
      </c>
      <c r="Q1364" s="102">
        <v>0</v>
      </c>
      <c r="R1364" s="102">
        <f>Q1364*H1364</f>
        <v>0</v>
      </c>
      <c r="S1364" s="102">
        <v>0</v>
      </c>
      <c r="T1364" s="103">
        <f>S1364*H1364</f>
        <v>0</v>
      </c>
      <c r="AR1364" s="104" t="s">
        <v>107</v>
      </c>
      <c r="AT1364" s="104" t="s">
        <v>103</v>
      </c>
      <c r="AU1364" s="104" t="s">
        <v>80</v>
      </c>
      <c r="AY1364" s="10" t="s">
        <v>100</v>
      </c>
      <c r="BE1364" s="105">
        <f>IF(N1364="základní",J1364,0)</f>
        <v>3252</v>
      </c>
      <c r="BF1364" s="105">
        <f>IF(N1364="snížená",J1364,0)</f>
        <v>0</v>
      </c>
      <c r="BG1364" s="105">
        <f>IF(N1364="zákl. přenesená",J1364,0)</f>
        <v>0</v>
      </c>
      <c r="BH1364" s="105">
        <f>IF(N1364="sníž. přenesená",J1364,0)</f>
        <v>0</v>
      </c>
      <c r="BI1364" s="105">
        <f>IF(N1364="nulová",J1364,0)</f>
        <v>0</v>
      </c>
      <c r="BJ1364" s="10" t="s">
        <v>78</v>
      </c>
      <c r="BK1364" s="105">
        <f>ROUND(I1364*H1364,2)</f>
        <v>3252</v>
      </c>
      <c r="BL1364" s="10" t="s">
        <v>107</v>
      </c>
      <c r="BM1364" s="104" t="s">
        <v>3096</v>
      </c>
    </row>
    <row r="1365" spans="2:65" s="1" customFormat="1" ht="97.5">
      <c r="B1365" s="21"/>
      <c r="D1365" s="106" t="s">
        <v>109</v>
      </c>
      <c r="F1365" s="107" t="s">
        <v>3097</v>
      </c>
      <c r="L1365" s="21"/>
      <c r="M1365" s="108"/>
      <c r="T1365" s="42"/>
      <c r="AT1365" s="10" t="s">
        <v>109</v>
      </c>
      <c r="AU1365" s="10" t="s">
        <v>80</v>
      </c>
    </row>
    <row r="1366" spans="2:65" s="1" customFormat="1" ht="49.15" customHeight="1">
      <c r="B1366" s="21"/>
      <c r="C1366" s="93" t="s">
        <v>3098</v>
      </c>
      <c r="D1366" s="93" t="s">
        <v>103</v>
      </c>
      <c r="E1366" s="94" t="s">
        <v>3099</v>
      </c>
      <c r="F1366" s="95" t="s">
        <v>3100</v>
      </c>
      <c r="G1366" s="96" t="s">
        <v>3035</v>
      </c>
      <c r="H1366" s="97">
        <v>6</v>
      </c>
      <c r="I1366" s="98">
        <v>687</v>
      </c>
      <c r="J1366" s="98">
        <f>ROUND(I1366*H1366,2)</f>
        <v>4122</v>
      </c>
      <c r="K1366" s="99"/>
      <c r="L1366" s="21"/>
      <c r="M1366" s="100" t="s">
        <v>1</v>
      </c>
      <c r="N1366" s="101" t="s">
        <v>35</v>
      </c>
      <c r="O1366" s="102">
        <v>0</v>
      </c>
      <c r="P1366" s="102">
        <f>O1366*H1366</f>
        <v>0</v>
      </c>
      <c r="Q1366" s="102">
        <v>0</v>
      </c>
      <c r="R1366" s="102">
        <f>Q1366*H1366</f>
        <v>0</v>
      </c>
      <c r="S1366" s="102">
        <v>0</v>
      </c>
      <c r="T1366" s="103">
        <f>S1366*H1366</f>
        <v>0</v>
      </c>
      <c r="AR1366" s="104" t="s">
        <v>107</v>
      </c>
      <c r="AT1366" s="104" t="s">
        <v>103</v>
      </c>
      <c r="AU1366" s="104" t="s">
        <v>80</v>
      </c>
      <c r="AY1366" s="10" t="s">
        <v>100</v>
      </c>
      <c r="BE1366" s="105">
        <f>IF(N1366="základní",J1366,0)</f>
        <v>4122</v>
      </c>
      <c r="BF1366" s="105">
        <f>IF(N1366="snížená",J1366,0)</f>
        <v>0</v>
      </c>
      <c r="BG1366" s="105">
        <f>IF(N1366="zákl. přenesená",J1366,0)</f>
        <v>0</v>
      </c>
      <c r="BH1366" s="105">
        <f>IF(N1366="sníž. přenesená",J1366,0)</f>
        <v>0</v>
      </c>
      <c r="BI1366" s="105">
        <f>IF(N1366="nulová",J1366,0)</f>
        <v>0</v>
      </c>
      <c r="BJ1366" s="10" t="s">
        <v>78</v>
      </c>
      <c r="BK1366" s="105">
        <f>ROUND(I1366*H1366,2)</f>
        <v>4122</v>
      </c>
      <c r="BL1366" s="10" t="s">
        <v>107</v>
      </c>
      <c r="BM1366" s="104" t="s">
        <v>3101</v>
      </c>
    </row>
    <row r="1367" spans="2:65" s="1" customFormat="1" ht="97.5">
      <c r="B1367" s="21"/>
      <c r="D1367" s="106" t="s">
        <v>109</v>
      </c>
      <c r="F1367" s="107" t="s">
        <v>3102</v>
      </c>
      <c r="L1367" s="21"/>
      <c r="M1367" s="108"/>
      <c r="T1367" s="42"/>
      <c r="AT1367" s="10" t="s">
        <v>109</v>
      </c>
      <c r="AU1367" s="10" t="s">
        <v>80</v>
      </c>
    </row>
    <row r="1368" spans="2:65" s="1" customFormat="1" ht="49.15" customHeight="1">
      <c r="B1368" s="21"/>
      <c r="C1368" s="93" t="s">
        <v>3103</v>
      </c>
      <c r="D1368" s="93" t="s">
        <v>103</v>
      </c>
      <c r="E1368" s="94" t="s">
        <v>3104</v>
      </c>
      <c r="F1368" s="95" t="s">
        <v>3105</v>
      </c>
      <c r="G1368" s="96" t="s">
        <v>3035</v>
      </c>
      <c r="H1368" s="97">
        <v>6</v>
      </c>
      <c r="I1368" s="98">
        <v>833</v>
      </c>
      <c r="J1368" s="98">
        <f>ROUND(I1368*H1368,2)</f>
        <v>4998</v>
      </c>
      <c r="K1368" s="99"/>
      <c r="L1368" s="21"/>
      <c r="M1368" s="100" t="s">
        <v>1</v>
      </c>
      <c r="N1368" s="101" t="s">
        <v>35</v>
      </c>
      <c r="O1368" s="102">
        <v>0</v>
      </c>
      <c r="P1368" s="102">
        <f>O1368*H1368</f>
        <v>0</v>
      </c>
      <c r="Q1368" s="102">
        <v>0</v>
      </c>
      <c r="R1368" s="102">
        <f>Q1368*H1368</f>
        <v>0</v>
      </c>
      <c r="S1368" s="102">
        <v>0</v>
      </c>
      <c r="T1368" s="103">
        <f>S1368*H1368</f>
        <v>0</v>
      </c>
      <c r="AR1368" s="104" t="s">
        <v>107</v>
      </c>
      <c r="AT1368" s="104" t="s">
        <v>103</v>
      </c>
      <c r="AU1368" s="104" t="s">
        <v>80</v>
      </c>
      <c r="AY1368" s="10" t="s">
        <v>100</v>
      </c>
      <c r="BE1368" s="105">
        <f>IF(N1368="základní",J1368,0)</f>
        <v>4998</v>
      </c>
      <c r="BF1368" s="105">
        <f>IF(N1368="snížená",J1368,0)</f>
        <v>0</v>
      </c>
      <c r="BG1368" s="105">
        <f>IF(N1368="zákl. přenesená",J1368,0)</f>
        <v>0</v>
      </c>
      <c r="BH1368" s="105">
        <f>IF(N1368="sníž. přenesená",J1368,0)</f>
        <v>0</v>
      </c>
      <c r="BI1368" s="105">
        <f>IF(N1368="nulová",J1368,0)</f>
        <v>0</v>
      </c>
      <c r="BJ1368" s="10" t="s">
        <v>78</v>
      </c>
      <c r="BK1368" s="105">
        <f>ROUND(I1368*H1368,2)</f>
        <v>4998</v>
      </c>
      <c r="BL1368" s="10" t="s">
        <v>107</v>
      </c>
      <c r="BM1368" s="104" t="s">
        <v>3106</v>
      </c>
    </row>
    <row r="1369" spans="2:65" s="1" customFormat="1" ht="97.5">
      <c r="B1369" s="21"/>
      <c r="D1369" s="106" t="s">
        <v>109</v>
      </c>
      <c r="F1369" s="107" t="s">
        <v>3107</v>
      </c>
      <c r="L1369" s="21"/>
      <c r="M1369" s="108"/>
      <c r="T1369" s="42"/>
      <c r="AT1369" s="10" t="s">
        <v>109</v>
      </c>
      <c r="AU1369" s="10" t="s">
        <v>80</v>
      </c>
    </row>
    <row r="1370" spans="2:65" s="1" customFormat="1" ht="49.15" customHeight="1">
      <c r="B1370" s="21"/>
      <c r="C1370" s="93" t="s">
        <v>3108</v>
      </c>
      <c r="D1370" s="93" t="s">
        <v>103</v>
      </c>
      <c r="E1370" s="94" t="s">
        <v>3109</v>
      </c>
      <c r="F1370" s="95" t="s">
        <v>3110</v>
      </c>
      <c r="G1370" s="96" t="s">
        <v>3035</v>
      </c>
      <c r="H1370" s="97">
        <v>6</v>
      </c>
      <c r="I1370" s="98">
        <v>1370</v>
      </c>
      <c r="J1370" s="98">
        <f>ROUND(I1370*H1370,2)</f>
        <v>8220</v>
      </c>
      <c r="K1370" s="99"/>
      <c r="L1370" s="21"/>
      <c r="M1370" s="100" t="s">
        <v>1</v>
      </c>
      <c r="N1370" s="101" t="s">
        <v>35</v>
      </c>
      <c r="O1370" s="102">
        <v>0</v>
      </c>
      <c r="P1370" s="102">
        <f>O1370*H1370</f>
        <v>0</v>
      </c>
      <c r="Q1370" s="102">
        <v>0</v>
      </c>
      <c r="R1370" s="102">
        <f>Q1370*H1370</f>
        <v>0</v>
      </c>
      <c r="S1370" s="102">
        <v>0</v>
      </c>
      <c r="T1370" s="103">
        <f>S1370*H1370</f>
        <v>0</v>
      </c>
      <c r="AR1370" s="104" t="s">
        <v>107</v>
      </c>
      <c r="AT1370" s="104" t="s">
        <v>103</v>
      </c>
      <c r="AU1370" s="104" t="s">
        <v>80</v>
      </c>
      <c r="AY1370" s="10" t="s">
        <v>100</v>
      </c>
      <c r="BE1370" s="105">
        <f>IF(N1370="základní",J1370,0)</f>
        <v>8220</v>
      </c>
      <c r="BF1370" s="105">
        <f>IF(N1370="snížená",J1370,0)</f>
        <v>0</v>
      </c>
      <c r="BG1370" s="105">
        <f>IF(N1370="zákl. přenesená",J1370,0)</f>
        <v>0</v>
      </c>
      <c r="BH1370" s="105">
        <f>IF(N1370="sníž. přenesená",J1370,0)</f>
        <v>0</v>
      </c>
      <c r="BI1370" s="105">
        <f>IF(N1370="nulová",J1370,0)</f>
        <v>0</v>
      </c>
      <c r="BJ1370" s="10" t="s">
        <v>78</v>
      </c>
      <c r="BK1370" s="105">
        <f>ROUND(I1370*H1370,2)</f>
        <v>8220</v>
      </c>
      <c r="BL1370" s="10" t="s">
        <v>107</v>
      </c>
      <c r="BM1370" s="104" t="s">
        <v>3111</v>
      </c>
    </row>
    <row r="1371" spans="2:65" s="1" customFormat="1" ht="97.5">
      <c r="B1371" s="21"/>
      <c r="D1371" s="106" t="s">
        <v>109</v>
      </c>
      <c r="F1371" s="107" t="s">
        <v>3112</v>
      </c>
      <c r="L1371" s="21"/>
      <c r="M1371" s="108"/>
      <c r="T1371" s="42"/>
      <c r="AT1371" s="10" t="s">
        <v>109</v>
      </c>
      <c r="AU1371" s="10" t="s">
        <v>80</v>
      </c>
    </row>
    <row r="1372" spans="2:65" s="1" customFormat="1" ht="62.65" customHeight="1">
      <c r="B1372" s="21"/>
      <c r="C1372" s="93" t="s">
        <v>3113</v>
      </c>
      <c r="D1372" s="93" t="s">
        <v>103</v>
      </c>
      <c r="E1372" s="94" t="s">
        <v>3114</v>
      </c>
      <c r="F1372" s="95" t="s">
        <v>3115</v>
      </c>
      <c r="G1372" s="96" t="s">
        <v>3035</v>
      </c>
      <c r="H1372" s="97">
        <v>6</v>
      </c>
      <c r="I1372" s="98">
        <v>821</v>
      </c>
      <c r="J1372" s="98">
        <f>ROUND(I1372*H1372,2)</f>
        <v>4926</v>
      </c>
      <c r="K1372" s="99"/>
      <c r="L1372" s="21"/>
      <c r="M1372" s="100" t="s">
        <v>1</v>
      </c>
      <c r="N1372" s="101" t="s">
        <v>35</v>
      </c>
      <c r="O1372" s="102">
        <v>0</v>
      </c>
      <c r="P1372" s="102">
        <f>O1372*H1372</f>
        <v>0</v>
      </c>
      <c r="Q1372" s="102">
        <v>0</v>
      </c>
      <c r="R1372" s="102">
        <f>Q1372*H1372</f>
        <v>0</v>
      </c>
      <c r="S1372" s="102">
        <v>0</v>
      </c>
      <c r="T1372" s="103">
        <f>S1372*H1372</f>
        <v>0</v>
      </c>
      <c r="AR1372" s="104" t="s">
        <v>107</v>
      </c>
      <c r="AT1372" s="104" t="s">
        <v>103</v>
      </c>
      <c r="AU1372" s="104" t="s">
        <v>80</v>
      </c>
      <c r="AY1372" s="10" t="s">
        <v>100</v>
      </c>
      <c r="BE1372" s="105">
        <f>IF(N1372="základní",J1372,0)</f>
        <v>4926</v>
      </c>
      <c r="BF1372" s="105">
        <f>IF(N1372="snížená",J1372,0)</f>
        <v>0</v>
      </c>
      <c r="BG1372" s="105">
        <f>IF(N1372="zákl. přenesená",J1372,0)</f>
        <v>0</v>
      </c>
      <c r="BH1372" s="105">
        <f>IF(N1372="sníž. přenesená",J1372,0)</f>
        <v>0</v>
      </c>
      <c r="BI1372" s="105">
        <f>IF(N1372="nulová",J1372,0)</f>
        <v>0</v>
      </c>
      <c r="BJ1372" s="10" t="s">
        <v>78</v>
      </c>
      <c r="BK1372" s="105">
        <f>ROUND(I1372*H1372,2)</f>
        <v>4926</v>
      </c>
      <c r="BL1372" s="10" t="s">
        <v>107</v>
      </c>
      <c r="BM1372" s="104" t="s">
        <v>3116</v>
      </c>
    </row>
    <row r="1373" spans="2:65" s="1" customFormat="1" ht="107.25">
      <c r="B1373" s="21"/>
      <c r="D1373" s="106" t="s">
        <v>109</v>
      </c>
      <c r="F1373" s="107" t="s">
        <v>3117</v>
      </c>
      <c r="L1373" s="21"/>
      <c r="M1373" s="108"/>
      <c r="T1373" s="42"/>
      <c r="AT1373" s="10" t="s">
        <v>109</v>
      </c>
      <c r="AU1373" s="10" t="s">
        <v>80</v>
      </c>
    </row>
    <row r="1374" spans="2:65" s="1" customFormat="1" ht="62.65" customHeight="1">
      <c r="B1374" s="21"/>
      <c r="C1374" s="93" t="s">
        <v>3118</v>
      </c>
      <c r="D1374" s="93" t="s">
        <v>103</v>
      </c>
      <c r="E1374" s="94" t="s">
        <v>3119</v>
      </c>
      <c r="F1374" s="95" t="s">
        <v>3120</v>
      </c>
      <c r="G1374" s="96" t="s">
        <v>3035</v>
      </c>
      <c r="H1374" s="97">
        <v>6</v>
      </c>
      <c r="I1374" s="98">
        <v>894</v>
      </c>
      <c r="J1374" s="98">
        <f>ROUND(I1374*H1374,2)</f>
        <v>5364</v>
      </c>
      <c r="K1374" s="99"/>
      <c r="L1374" s="21"/>
      <c r="M1374" s="100" t="s">
        <v>1</v>
      </c>
      <c r="N1374" s="101" t="s">
        <v>35</v>
      </c>
      <c r="O1374" s="102">
        <v>0</v>
      </c>
      <c r="P1374" s="102">
        <f>O1374*H1374</f>
        <v>0</v>
      </c>
      <c r="Q1374" s="102">
        <v>0</v>
      </c>
      <c r="R1374" s="102">
        <f>Q1374*H1374</f>
        <v>0</v>
      </c>
      <c r="S1374" s="102">
        <v>0</v>
      </c>
      <c r="T1374" s="103">
        <f>S1374*H1374</f>
        <v>0</v>
      </c>
      <c r="AR1374" s="104" t="s">
        <v>107</v>
      </c>
      <c r="AT1374" s="104" t="s">
        <v>103</v>
      </c>
      <c r="AU1374" s="104" t="s">
        <v>80</v>
      </c>
      <c r="AY1374" s="10" t="s">
        <v>100</v>
      </c>
      <c r="BE1374" s="105">
        <f>IF(N1374="základní",J1374,0)</f>
        <v>5364</v>
      </c>
      <c r="BF1374" s="105">
        <f>IF(N1374="snížená",J1374,0)</f>
        <v>0</v>
      </c>
      <c r="BG1374" s="105">
        <f>IF(N1374="zákl. přenesená",J1374,0)</f>
        <v>0</v>
      </c>
      <c r="BH1374" s="105">
        <f>IF(N1374="sníž. přenesená",J1374,0)</f>
        <v>0</v>
      </c>
      <c r="BI1374" s="105">
        <f>IF(N1374="nulová",J1374,0)</f>
        <v>0</v>
      </c>
      <c r="BJ1374" s="10" t="s">
        <v>78</v>
      </c>
      <c r="BK1374" s="105">
        <f>ROUND(I1374*H1374,2)</f>
        <v>5364</v>
      </c>
      <c r="BL1374" s="10" t="s">
        <v>107</v>
      </c>
      <c r="BM1374" s="104" t="s">
        <v>3121</v>
      </c>
    </row>
    <row r="1375" spans="2:65" s="1" customFormat="1" ht="107.25">
      <c r="B1375" s="21"/>
      <c r="D1375" s="106" t="s">
        <v>109</v>
      </c>
      <c r="F1375" s="107" t="s">
        <v>3122</v>
      </c>
      <c r="L1375" s="21"/>
      <c r="M1375" s="108"/>
      <c r="T1375" s="42"/>
      <c r="AT1375" s="10" t="s">
        <v>109</v>
      </c>
      <c r="AU1375" s="10" t="s">
        <v>80</v>
      </c>
    </row>
    <row r="1376" spans="2:65" s="1" customFormat="1" ht="62.65" customHeight="1">
      <c r="B1376" s="21"/>
      <c r="C1376" s="93" t="s">
        <v>3123</v>
      </c>
      <c r="D1376" s="93" t="s">
        <v>103</v>
      </c>
      <c r="E1376" s="94" t="s">
        <v>3124</v>
      </c>
      <c r="F1376" s="95" t="s">
        <v>3125</v>
      </c>
      <c r="G1376" s="96" t="s">
        <v>3035</v>
      </c>
      <c r="H1376" s="97">
        <v>6</v>
      </c>
      <c r="I1376" s="98">
        <v>966</v>
      </c>
      <c r="J1376" s="98">
        <f>ROUND(I1376*H1376,2)</f>
        <v>5796</v>
      </c>
      <c r="K1376" s="99"/>
      <c r="L1376" s="21"/>
      <c r="M1376" s="100" t="s">
        <v>1</v>
      </c>
      <c r="N1376" s="101" t="s">
        <v>35</v>
      </c>
      <c r="O1376" s="102">
        <v>0</v>
      </c>
      <c r="P1376" s="102">
        <f>O1376*H1376</f>
        <v>0</v>
      </c>
      <c r="Q1376" s="102">
        <v>0</v>
      </c>
      <c r="R1376" s="102">
        <f>Q1376*H1376</f>
        <v>0</v>
      </c>
      <c r="S1376" s="102">
        <v>0</v>
      </c>
      <c r="T1376" s="103">
        <f>S1376*H1376</f>
        <v>0</v>
      </c>
      <c r="AR1376" s="104" t="s">
        <v>107</v>
      </c>
      <c r="AT1376" s="104" t="s">
        <v>103</v>
      </c>
      <c r="AU1376" s="104" t="s">
        <v>80</v>
      </c>
      <c r="AY1376" s="10" t="s">
        <v>100</v>
      </c>
      <c r="BE1376" s="105">
        <f>IF(N1376="základní",J1376,0)</f>
        <v>5796</v>
      </c>
      <c r="BF1376" s="105">
        <f>IF(N1376="snížená",J1376,0)</f>
        <v>0</v>
      </c>
      <c r="BG1376" s="105">
        <f>IF(N1376="zákl. přenesená",J1376,0)</f>
        <v>0</v>
      </c>
      <c r="BH1376" s="105">
        <f>IF(N1376="sníž. přenesená",J1376,0)</f>
        <v>0</v>
      </c>
      <c r="BI1376" s="105">
        <f>IF(N1376="nulová",J1376,0)</f>
        <v>0</v>
      </c>
      <c r="BJ1376" s="10" t="s">
        <v>78</v>
      </c>
      <c r="BK1376" s="105">
        <f>ROUND(I1376*H1376,2)</f>
        <v>5796</v>
      </c>
      <c r="BL1376" s="10" t="s">
        <v>107</v>
      </c>
      <c r="BM1376" s="104" t="s">
        <v>3126</v>
      </c>
    </row>
    <row r="1377" spans="2:65" s="1" customFormat="1" ht="107.25">
      <c r="B1377" s="21"/>
      <c r="D1377" s="106" t="s">
        <v>109</v>
      </c>
      <c r="F1377" s="107" t="s">
        <v>3127</v>
      </c>
      <c r="L1377" s="21"/>
      <c r="M1377" s="108"/>
      <c r="T1377" s="42"/>
      <c r="AT1377" s="10" t="s">
        <v>109</v>
      </c>
      <c r="AU1377" s="10" t="s">
        <v>80</v>
      </c>
    </row>
    <row r="1378" spans="2:65" s="1" customFormat="1" ht="62.65" customHeight="1">
      <c r="B1378" s="21"/>
      <c r="C1378" s="93" t="s">
        <v>3128</v>
      </c>
      <c r="D1378" s="93" t="s">
        <v>103</v>
      </c>
      <c r="E1378" s="94" t="s">
        <v>3129</v>
      </c>
      <c r="F1378" s="95" t="s">
        <v>3130</v>
      </c>
      <c r="G1378" s="96" t="s">
        <v>3035</v>
      </c>
      <c r="H1378" s="97">
        <v>78</v>
      </c>
      <c r="I1378" s="98">
        <v>1110</v>
      </c>
      <c r="J1378" s="98">
        <f>ROUND(I1378*H1378,2)</f>
        <v>86580</v>
      </c>
      <c r="K1378" s="99"/>
      <c r="L1378" s="21"/>
      <c r="M1378" s="100" t="s">
        <v>1</v>
      </c>
      <c r="N1378" s="101" t="s">
        <v>35</v>
      </c>
      <c r="O1378" s="102">
        <v>0</v>
      </c>
      <c r="P1378" s="102">
        <f>O1378*H1378</f>
        <v>0</v>
      </c>
      <c r="Q1378" s="102">
        <v>0</v>
      </c>
      <c r="R1378" s="102">
        <f>Q1378*H1378</f>
        <v>0</v>
      </c>
      <c r="S1378" s="102">
        <v>0</v>
      </c>
      <c r="T1378" s="103">
        <f>S1378*H1378</f>
        <v>0</v>
      </c>
      <c r="AR1378" s="104" t="s">
        <v>107</v>
      </c>
      <c r="AT1378" s="104" t="s">
        <v>103</v>
      </c>
      <c r="AU1378" s="104" t="s">
        <v>80</v>
      </c>
      <c r="AY1378" s="10" t="s">
        <v>100</v>
      </c>
      <c r="BE1378" s="105">
        <f>IF(N1378="základní",J1378,0)</f>
        <v>86580</v>
      </c>
      <c r="BF1378" s="105">
        <f>IF(N1378="snížená",J1378,0)</f>
        <v>0</v>
      </c>
      <c r="BG1378" s="105">
        <f>IF(N1378="zákl. přenesená",J1378,0)</f>
        <v>0</v>
      </c>
      <c r="BH1378" s="105">
        <f>IF(N1378="sníž. přenesená",J1378,0)</f>
        <v>0</v>
      </c>
      <c r="BI1378" s="105">
        <f>IF(N1378="nulová",J1378,0)</f>
        <v>0</v>
      </c>
      <c r="BJ1378" s="10" t="s">
        <v>78</v>
      </c>
      <c r="BK1378" s="105">
        <f>ROUND(I1378*H1378,2)</f>
        <v>86580</v>
      </c>
      <c r="BL1378" s="10" t="s">
        <v>107</v>
      </c>
      <c r="BM1378" s="104" t="s">
        <v>3131</v>
      </c>
    </row>
    <row r="1379" spans="2:65" s="1" customFormat="1" ht="107.25">
      <c r="B1379" s="21"/>
      <c r="D1379" s="106" t="s">
        <v>109</v>
      </c>
      <c r="F1379" s="107" t="s">
        <v>3132</v>
      </c>
      <c r="L1379" s="21"/>
      <c r="M1379" s="108"/>
      <c r="T1379" s="42"/>
      <c r="AT1379" s="10" t="s">
        <v>109</v>
      </c>
      <c r="AU1379" s="10" t="s">
        <v>80</v>
      </c>
    </row>
    <row r="1380" spans="2:65" s="1" customFormat="1" ht="62.65" customHeight="1">
      <c r="B1380" s="21"/>
      <c r="C1380" s="93" t="s">
        <v>3133</v>
      </c>
      <c r="D1380" s="93" t="s">
        <v>103</v>
      </c>
      <c r="E1380" s="94" t="s">
        <v>3134</v>
      </c>
      <c r="F1380" s="95" t="s">
        <v>3135</v>
      </c>
      <c r="G1380" s="96" t="s">
        <v>3035</v>
      </c>
      <c r="H1380" s="97">
        <v>30</v>
      </c>
      <c r="I1380" s="98">
        <v>1260</v>
      </c>
      <c r="J1380" s="98">
        <f>ROUND(I1380*H1380,2)</f>
        <v>37800</v>
      </c>
      <c r="K1380" s="99"/>
      <c r="L1380" s="21"/>
      <c r="M1380" s="100" t="s">
        <v>1</v>
      </c>
      <c r="N1380" s="101" t="s">
        <v>35</v>
      </c>
      <c r="O1380" s="102">
        <v>0</v>
      </c>
      <c r="P1380" s="102">
        <f>O1380*H1380</f>
        <v>0</v>
      </c>
      <c r="Q1380" s="102">
        <v>0</v>
      </c>
      <c r="R1380" s="102">
        <f>Q1380*H1380</f>
        <v>0</v>
      </c>
      <c r="S1380" s="102">
        <v>0</v>
      </c>
      <c r="T1380" s="103">
        <f>S1380*H1380</f>
        <v>0</v>
      </c>
      <c r="AR1380" s="104" t="s">
        <v>107</v>
      </c>
      <c r="AT1380" s="104" t="s">
        <v>103</v>
      </c>
      <c r="AU1380" s="104" t="s">
        <v>80</v>
      </c>
      <c r="AY1380" s="10" t="s">
        <v>100</v>
      </c>
      <c r="BE1380" s="105">
        <f>IF(N1380="základní",J1380,0)</f>
        <v>37800</v>
      </c>
      <c r="BF1380" s="105">
        <f>IF(N1380="snížená",J1380,0)</f>
        <v>0</v>
      </c>
      <c r="BG1380" s="105">
        <f>IF(N1380="zákl. přenesená",J1380,0)</f>
        <v>0</v>
      </c>
      <c r="BH1380" s="105">
        <f>IF(N1380="sníž. přenesená",J1380,0)</f>
        <v>0</v>
      </c>
      <c r="BI1380" s="105">
        <f>IF(N1380="nulová",J1380,0)</f>
        <v>0</v>
      </c>
      <c r="BJ1380" s="10" t="s">
        <v>78</v>
      </c>
      <c r="BK1380" s="105">
        <f>ROUND(I1380*H1380,2)</f>
        <v>37800</v>
      </c>
      <c r="BL1380" s="10" t="s">
        <v>107</v>
      </c>
      <c r="BM1380" s="104" t="s">
        <v>3136</v>
      </c>
    </row>
    <row r="1381" spans="2:65" s="1" customFormat="1" ht="107.25">
      <c r="B1381" s="21"/>
      <c r="D1381" s="106" t="s">
        <v>109</v>
      </c>
      <c r="F1381" s="107" t="s">
        <v>3137</v>
      </c>
      <c r="L1381" s="21"/>
      <c r="M1381" s="108"/>
      <c r="T1381" s="42"/>
      <c r="AT1381" s="10" t="s">
        <v>109</v>
      </c>
      <c r="AU1381" s="10" t="s">
        <v>80</v>
      </c>
    </row>
    <row r="1382" spans="2:65" s="1" customFormat="1" ht="62.65" customHeight="1">
      <c r="B1382" s="21"/>
      <c r="C1382" s="93" t="s">
        <v>3138</v>
      </c>
      <c r="D1382" s="93" t="s">
        <v>103</v>
      </c>
      <c r="E1382" s="94" t="s">
        <v>3139</v>
      </c>
      <c r="F1382" s="95" t="s">
        <v>3140</v>
      </c>
      <c r="G1382" s="96" t="s">
        <v>3035</v>
      </c>
      <c r="H1382" s="97">
        <v>6</v>
      </c>
      <c r="I1382" s="98">
        <v>1400</v>
      </c>
      <c r="J1382" s="98">
        <f>ROUND(I1382*H1382,2)</f>
        <v>8400</v>
      </c>
      <c r="K1382" s="99"/>
      <c r="L1382" s="21"/>
      <c r="M1382" s="100" t="s">
        <v>1</v>
      </c>
      <c r="N1382" s="101" t="s">
        <v>35</v>
      </c>
      <c r="O1382" s="102">
        <v>0</v>
      </c>
      <c r="P1382" s="102">
        <f>O1382*H1382</f>
        <v>0</v>
      </c>
      <c r="Q1382" s="102">
        <v>0</v>
      </c>
      <c r="R1382" s="102">
        <f>Q1382*H1382</f>
        <v>0</v>
      </c>
      <c r="S1382" s="102">
        <v>0</v>
      </c>
      <c r="T1382" s="103">
        <f>S1382*H1382</f>
        <v>0</v>
      </c>
      <c r="AR1382" s="104" t="s">
        <v>107</v>
      </c>
      <c r="AT1382" s="104" t="s">
        <v>103</v>
      </c>
      <c r="AU1382" s="104" t="s">
        <v>80</v>
      </c>
      <c r="AY1382" s="10" t="s">
        <v>100</v>
      </c>
      <c r="BE1382" s="105">
        <f>IF(N1382="základní",J1382,0)</f>
        <v>8400</v>
      </c>
      <c r="BF1382" s="105">
        <f>IF(N1382="snížená",J1382,0)</f>
        <v>0</v>
      </c>
      <c r="BG1382" s="105">
        <f>IF(N1382="zákl. přenesená",J1382,0)</f>
        <v>0</v>
      </c>
      <c r="BH1382" s="105">
        <f>IF(N1382="sníž. přenesená",J1382,0)</f>
        <v>0</v>
      </c>
      <c r="BI1382" s="105">
        <f>IF(N1382="nulová",J1382,0)</f>
        <v>0</v>
      </c>
      <c r="BJ1382" s="10" t="s">
        <v>78</v>
      </c>
      <c r="BK1382" s="105">
        <f>ROUND(I1382*H1382,2)</f>
        <v>8400</v>
      </c>
      <c r="BL1382" s="10" t="s">
        <v>107</v>
      </c>
      <c r="BM1382" s="104" t="s">
        <v>3141</v>
      </c>
    </row>
    <row r="1383" spans="2:65" s="1" customFormat="1" ht="107.25">
      <c r="B1383" s="21"/>
      <c r="D1383" s="106" t="s">
        <v>109</v>
      </c>
      <c r="F1383" s="107" t="s">
        <v>3142</v>
      </c>
      <c r="L1383" s="21"/>
      <c r="M1383" s="108"/>
      <c r="T1383" s="42"/>
      <c r="AT1383" s="10" t="s">
        <v>109</v>
      </c>
      <c r="AU1383" s="10" t="s">
        <v>80</v>
      </c>
    </row>
    <row r="1384" spans="2:65" s="1" customFormat="1" ht="62.65" customHeight="1">
      <c r="B1384" s="21"/>
      <c r="C1384" s="93" t="s">
        <v>3143</v>
      </c>
      <c r="D1384" s="93" t="s">
        <v>103</v>
      </c>
      <c r="E1384" s="94" t="s">
        <v>3144</v>
      </c>
      <c r="F1384" s="95" t="s">
        <v>3145</v>
      </c>
      <c r="G1384" s="96" t="s">
        <v>3035</v>
      </c>
      <c r="H1384" s="97">
        <v>30</v>
      </c>
      <c r="I1384" s="98">
        <v>1770</v>
      </c>
      <c r="J1384" s="98">
        <f>ROUND(I1384*H1384,2)</f>
        <v>53100</v>
      </c>
      <c r="K1384" s="99"/>
      <c r="L1384" s="21"/>
      <c r="M1384" s="100" t="s">
        <v>1</v>
      </c>
      <c r="N1384" s="101" t="s">
        <v>35</v>
      </c>
      <c r="O1384" s="102">
        <v>0</v>
      </c>
      <c r="P1384" s="102">
        <f>O1384*H1384</f>
        <v>0</v>
      </c>
      <c r="Q1384" s="102">
        <v>0</v>
      </c>
      <c r="R1384" s="102">
        <f>Q1384*H1384</f>
        <v>0</v>
      </c>
      <c r="S1384" s="102">
        <v>0</v>
      </c>
      <c r="T1384" s="103">
        <f>S1384*H1384</f>
        <v>0</v>
      </c>
      <c r="AR1384" s="104" t="s">
        <v>107</v>
      </c>
      <c r="AT1384" s="104" t="s">
        <v>103</v>
      </c>
      <c r="AU1384" s="104" t="s">
        <v>80</v>
      </c>
      <c r="AY1384" s="10" t="s">
        <v>100</v>
      </c>
      <c r="BE1384" s="105">
        <f>IF(N1384="základní",J1384,0)</f>
        <v>53100</v>
      </c>
      <c r="BF1384" s="105">
        <f>IF(N1384="snížená",J1384,0)</f>
        <v>0</v>
      </c>
      <c r="BG1384" s="105">
        <f>IF(N1384="zákl. přenesená",J1384,0)</f>
        <v>0</v>
      </c>
      <c r="BH1384" s="105">
        <f>IF(N1384="sníž. přenesená",J1384,0)</f>
        <v>0</v>
      </c>
      <c r="BI1384" s="105">
        <f>IF(N1384="nulová",J1384,0)</f>
        <v>0</v>
      </c>
      <c r="BJ1384" s="10" t="s">
        <v>78</v>
      </c>
      <c r="BK1384" s="105">
        <f>ROUND(I1384*H1384,2)</f>
        <v>53100</v>
      </c>
      <c r="BL1384" s="10" t="s">
        <v>107</v>
      </c>
      <c r="BM1384" s="104" t="s">
        <v>3146</v>
      </c>
    </row>
    <row r="1385" spans="2:65" s="1" customFormat="1" ht="107.25">
      <c r="B1385" s="21"/>
      <c r="D1385" s="106" t="s">
        <v>109</v>
      </c>
      <c r="F1385" s="107" t="s">
        <v>3147</v>
      </c>
      <c r="L1385" s="21"/>
      <c r="M1385" s="108"/>
      <c r="T1385" s="42"/>
      <c r="AT1385" s="10" t="s">
        <v>109</v>
      </c>
      <c r="AU1385" s="10" t="s">
        <v>80</v>
      </c>
    </row>
    <row r="1386" spans="2:65" s="1" customFormat="1" ht="62.65" customHeight="1">
      <c r="B1386" s="21"/>
      <c r="C1386" s="93" t="s">
        <v>3148</v>
      </c>
      <c r="D1386" s="93" t="s">
        <v>103</v>
      </c>
      <c r="E1386" s="94" t="s">
        <v>3149</v>
      </c>
      <c r="F1386" s="95" t="s">
        <v>3150</v>
      </c>
      <c r="G1386" s="96" t="s">
        <v>3035</v>
      </c>
      <c r="H1386" s="97">
        <v>6</v>
      </c>
      <c r="I1386" s="98">
        <v>2130</v>
      </c>
      <c r="J1386" s="98">
        <f>ROUND(I1386*H1386,2)</f>
        <v>12780</v>
      </c>
      <c r="K1386" s="99"/>
      <c r="L1386" s="21"/>
      <c r="M1386" s="100" t="s">
        <v>1</v>
      </c>
      <c r="N1386" s="101" t="s">
        <v>35</v>
      </c>
      <c r="O1386" s="102">
        <v>0</v>
      </c>
      <c r="P1386" s="102">
        <f>O1386*H1386</f>
        <v>0</v>
      </c>
      <c r="Q1386" s="102">
        <v>0</v>
      </c>
      <c r="R1386" s="102">
        <f>Q1386*H1386</f>
        <v>0</v>
      </c>
      <c r="S1386" s="102">
        <v>0</v>
      </c>
      <c r="T1386" s="103">
        <f>S1386*H1386</f>
        <v>0</v>
      </c>
      <c r="AR1386" s="104" t="s">
        <v>107</v>
      </c>
      <c r="AT1386" s="104" t="s">
        <v>103</v>
      </c>
      <c r="AU1386" s="104" t="s">
        <v>80</v>
      </c>
      <c r="AY1386" s="10" t="s">
        <v>100</v>
      </c>
      <c r="BE1386" s="105">
        <f>IF(N1386="základní",J1386,0)</f>
        <v>12780</v>
      </c>
      <c r="BF1386" s="105">
        <f>IF(N1386="snížená",J1386,0)</f>
        <v>0</v>
      </c>
      <c r="BG1386" s="105">
        <f>IF(N1386="zákl. přenesená",J1386,0)</f>
        <v>0</v>
      </c>
      <c r="BH1386" s="105">
        <f>IF(N1386="sníž. přenesená",J1386,0)</f>
        <v>0</v>
      </c>
      <c r="BI1386" s="105">
        <f>IF(N1386="nulová",J1386,0)</f>
        <v>0</v>
      </c>
      <c r="BJ1386" s="10" t="s">
        <v>78</v>
      </c>
      <c r="BK1386" s="105">
        <f>ROUND(I1386*H1386,2)</f>
        <v>12780</v>
      </c>
      <c r="BL1386" s="10" t="s">
        <v>107</v>
      </c>
      <c r="BM1386" s="104" t="s">
        <v>3151</v>
      </c>
    </row>
    <row r="1387" spans="2:65" s="1" customFormat="1" ht="107.25">
      <c r="B1387" s="21"/>
      <c r="D1387" s="106" t="s">
        <v>109</v>
      </c>
      <c r="F1387" s="107" t="s">
        <v>3152</v>
      </c>
      <c r="L1387" s="21"/>
      <c r="M1387" s="108"/>
      <c r="T1387" s="42"/>
      <c r="AT1387" s="10" t="s">
        <v>109</v>
      </c>
      <c r="AU1387" s="10" t="s">
        <v>80</v>
      </c>
    </row>
    <row r="1388" spans="2:65" s="1" customFormat="1" ht="21.75" customHeight="1">
      <c r="B1388" s="21"/>
      <c r="C1388" s="93" t="s">
        <v>3153</v>
      </c>
      <c r="D1388" s="93" t="s">
        <v>103</v>
      </c>
      <c r="E1388" s="94" t="s">
        <v>3154</v>
      </c>
      <c r="F1388" s="95" t="s">
        <v>3155</v>
      </c>
      <c r="G1388" s="96" t="s">
        <v>3035</v>
      </c>
      <c r="H1388" s="97">
        <v>6</v>
      </c>
      <c r="I1388" s="98">
        <v>259</v>
      </c>
      <c r="J1388" s="98">
        <f>ROUND(I1388*H1388,2)</f>
        <v>1554</v>
      </c>
      <c r="K1388" s="99"/>
      <c r="L1388" s="21"/>
      <c r="M1388" s="100" t="s">
        <v>1</v>
      </c>
      <c r="N1388" s="101" t="s">
        <v>35</v>
      </c>
      <c r="O1388" s="102">
        <v>0</v>
      </c>
      <c r="P1388" s="102">
        <f>O1388*H1388</f>
        <v>0</v>
      </c>
      <c r="Q1388" s="102">
        <v>0</v>
      </c>
      <c r="R1388" s="102">
        <f>Q1388*H1388</f>
        <v>0</v>
      </c>
      <c r="S1388" s="102">
        <v>0</v>
      </c>
      <c r="T1388" s="103">
        <f>S1388*H1388</f>
        <v>0</v>
      </c>
      <c r="AR1388" s="104" t="s">
        <v>107</v>
      </c>
      <c r="AT1388" s="104" t="s">
        <v>103</v>
      </c>
      <c r="AU1388" s="104" t="s">
        <v>80</v>
      </c>
      <c r="AY1388" s="10" t="s">
        <v>100</v>
      </c>
      <c r="BE1388" s="105">
        <f>IF(N1388="základní",J1388,0)</f>
        <v>1554</v>
      </c>
      <c r="BF1388" s="105">
        <f>IF(N1388="snížená",J1388,0)</f>
        <v>0</v>
      </c>
      <c r="BG1388" s="105">
        <f>IF(N1388="zákl. přenesená",J1388,0)</f>
        <v>0</v>
      </c>
      <c r="BH1388" s="105">
        <f>IF(N1388="sníž. přenesená",J1388,0)</f>
        <v>0</v>
      </c>
      <c r="BI1388" s="105">
        <f>IF(N1388="nulová",J1388,0)</f>
        <v>0</v>
      </c>
      <c r="BJ1388" s="10" t="s">
        <v>78</v>
      </c>
      <c r="BK1388" s="105">
        <f>ROUND(I1388*H1388,2)</f>
        <v>1554</v>
      </c>
      <c r="BL1388" s="10" t="s">
        <v>107</v>
      </c>
      <c r="BM1388" s="104" t="s">
        <v>3156</v>
      </c>
    </row>
    <row r="1389" spans="2:65" s="1" customFormat="1" ht="48.75">
      <c r="B1389" s="21"/>
      <c r="D1389" s="106" t="s">
        <v>109</v>
      </c>
      <c r="F1389" s="107" t="s">
        <v>3157</v>
      </c>
      <c r="L1389" s="21"/>
      <c r="M1389" s="108"/>
      <c r="T1389" s="42"/>
      <c r="AT1389" s="10" t="s">
        <v>109</v>
      </c>
      <c r="AU1389" s="10" t="s">
        <v>80</v>
      </c>
    </row>
    <row r="1390" spans="2:65" s="1" customFormat="1" ht="24.2" customHeight="1">
      <c r="B1390" s="21"/>
      <c r="C1390" s="93" t="s">
        <v>3158</v>
      </c>
      <c r="D1390" s="93" t="s">
        <v>103</v>
      </c>
      <c r="E1390" s="94" t="s">
        <v>3159</v>
      </c>
      <c r="F1390" s="95" t="s">
        <v>3160</v>
      </c>
      <c r="G1390" s="96" t="s">
        <v>3035</v>
      </c>
      <c r="H1390" s="97">
        <v>6</v>
      </c>
      <c r="I1390" s="98">
        <v>700</v>
      </c>
      <c r="J1390" s="98">
        <f>ROUND(I1390*H1390,2)</f>
        <v>4200</v>
      </c>
      <c r="K1390" s="99"/>
      <c r="L1390" s="21"/>
      <c r="M1390" s="100" t="s">
        <v>1</v>
      </c>
      <c r="N1390" s="101" t="s">
        <v>35</v>
      </c>
      <c r="O1390" s="102">
        <v>0</v>
      </c>
      <c r="P1390" s="102">
        <f>O1390*H1390</f>
        <v>0</v>
      </c>
      <c r="Q1390" s="102">
        <v>0</v>
      </c>
      <c r="R1390" s="102">
        <f>Q1390*H1390</f>
        <v>0</v>
      </c>
      <c r="S1390" s="102">
        <v>0</v>
      </c>
      <c r="T1390" s="103">
        <f>S1390*H1390</f>
        <v>0</v>
      </c>
      <c r="AR1390" s="104" t="s">
        <v>107</v>
      </c>
      <c r="AT1390" s="104" t="s">
        <v>103</v>
      </c>
      <c r="AU1390" s="104" t="s">
        <v>80</v>
      </c>
      <c r="AY1390" s="10" t="s">
        <v>100</v>
      </c>
      <c r="BE1390" s="105">
        <f>IF(N1390="základní",J1390,0)</f>
        <v>4200</v>
      </c>
      <c r="BF1390" s="105">
        <f>IF(N1390="snížená",J1390,0)</f>
        <v>0</v>
      </c>
      <c r="BG1390" s="105">
        <f>IF(N1390="zákl. přenesená",J1390,0)</f>
        <v>0</v>
      </c>
      <c r="BH1390" s="105">
        <f>IF(N1390="sníž. přenesená",J1390,0)</f>
        <v>0</v>
      </c>
      <c r="BI1390" s="105">
        <f>IF(N1390="nulová",J1390,0)</f>
        <v>0</v>
      </c>
      <c r="BJ1390" s="10" t="s">
        <v>78</v>
      </c>
      <c r="BK1390" s="105">
        <f>ROUND(I1390*H1390,2)</f>
        <v>4200</v>
      </c>
      <c r="BL1390" s="10" t="s">
        <v>107</v>
      </c>
      <c r="BM1390" s="104" t="s">
        <v>3161</v>
      </c>
    </row>
    <row r="1391" spans="2:65" s="1" customFormat="1" ht="48.75">
      <c r="B1391" s="21"/>
      <c r="D1391" s="106" t="s">
        <v>109</v>
      </c>
      <c r="F1391" s="107" t="s">
        <v>3162</v>
      </c>
      <c r="L1391" s="21"/>
      <c r="M1391" s="108"/>
      <c r="T1391" s="42"/>
      <c r="AT1391" s="10" t="s">
        <v>109</v>
      </c>
      <c r="AU1391" s="10" t="s">
        <v>80</v>
      </c>
    </row>
    <row r="1392" spans="2:65" s="1" customFormat="1" ht="24.2" customHeight="1">
      <c r="B1392" s="21"/>
      <c r="C1392" s="93" t="s">
        <v>3163</v>
      </c>
      <c r="D1392" s="93" t="s">
        <v>103</v>
      </c>
      <c r="E1392" s="94" t="s">
        <v>3164</v>
      </c>
      <c r="F1392" s="95" t="s">
        <v>3165</v>
      </c>
      <c r="G1392" s="96" t="s">
        <v>269</v>
      </c>
      <c r="H1392" s="97">
        <v>300</v>
      </c>
      <c r="I1392" s="98">
        <v>4120</v>
      </c>
      <c r="J1392" s="98">
        <f>ROUND(I1392*H1392,2)</f>
        <v>1236000</v>
      </c>
      <c r="K1392" s="99"/>
      <c r="L1392" s="21"/>
      <c r="M1392" s="100" t="s">
        <v>1</v>
      </c>
      <c r="N1392" s="101" t="s">
        <v>35</v>
      </c>
      <c r="O1392" s="102">
        <v>0</v>
      </c>
      <c r="P1392" s="102">
        <f>O1392*H1392</f>
        <v>0</v>
      </c>
      <c r="Q1392" s="102">
        <v>0</v>
      </c>
      <c r="R1392" s="102">
        <f>Q1392*H1392</f>
        <v>0</v>
      </c>
      <c r="S1392" s="102">
        <v>0</v>
      </c>
      <c r="T1392" s="103">
        <f>S1392*H1392</f>
        <v>0</v>
      </c>
      <c r="AR1392" s="104" t="s">
        <v>107</v>
      </c>
      <c r="AT1392" s="104" t="s">
        <v>103</v>
      </c>
      <c r="AU1392" s="104" t="s">
        <v>80</v>
      </c>
      <c r="AY1392" s="10" t="s">
        <v>100</v>
      </c>
      <c r="BE1392" s="105">
        <f>IF(N1392="základní",J1392,0)</f>
        <v>1236000</v>
      </c>
      <c r="BF1392" s="105">
        <f>IF(N1392="snížená",J1392,0)</f>
        <v>0</v>
      </c>
      <c r="BG1392" s="105">
        <f>IF(N1392="zákl. přenesená",J1392,0)</f>
        <v>0</v>
      </c>
      <c r="BH1392" s="105">
        <f>IF(N1392="sníž. přenesená",J1392,0)</f>
        <v>0</v>
      </c>
      <c r="BI1392" s="105">
        <f>IF(N1392="nulová",J1392,0)</f>
        <v>0</v>
      </c>
      <c r="BJ1392" s="10" t="s">
        <v>78</v>
      </c>
      <c r="BK1392" s="105">
        <f>ROUND(I1392*H1392,2)</f>
        <v>1236000</v>
      </c>
      <c r="BL1392" s="10" t="s">
        <v>107</v>
      </c>
      <c r="BM1392" s="104" t="s">
        <v>3166</v>
      </c>
    </row>
    <row r="1393" spans="2:65" s="1" customFormat="1" ht="58.5">
      <c r="B1393" s="21"/>
      <c r="D1393" s="106" t="s">
        <v>109</v>
      </c>
      <c r="F1393" s="107" t="s">
        <v>3167</v>
      </c>
      <c r="L1393" s="21"/>
      <c r="M1393" s="108"/>
      <c r="T1393" s="42"/>
      <c r="AT1393" s="10" t="s">
        <v>109</v>
      </c>
      <c r="AU1393" s="10" t="s">
        <v>80</v>
      </c>
    </row>
    <row r="1394" spans="2:65" s="1" customFormat="1" ht="24.2" customHeight="1">
      <c r="B1394" s="21"/>
      <c r="C1394" s="93" t="s">
        <v>3168</v>
      </c>
      <c r="D1394" s="93" t="s">
        <v>103</v>
      </c>
      <c r="E1394" s="94" t="s">
        <v>3169</v>
      </c>
      <c r="F1394" s="95" t="s">
        <v>3170</v>
      </c>
      <c r="G1394" s="96" t="s">
        <v>269</v>
      </c>
      <c r="H1394" s="97">
        <v>6</v>
      </c>
      <c r="I1394" s="98">
        <v>9030</v>
      </c>
      <c r="J1394" s="98">
        <f>ROUND(I1394*H1394,2)</f>
        <v>54180</v>
      </c>
      <c r="K1394" s="99"/>
      <c r="L1394" s="21"/>
      <c r="M1394" s="100" t="s">
        <v>1</v>
      </c>
      <c r="N1394" s="101" t="s">
        <v>35</v>
      </c>
      <c r="O1394" s="102">
        <v>0</v>
      </c>
      <c r="P1394" s="102">
        <f>O1394*H1394</f>
        <v>0</v>
      </c>
      <c r="Q1394" s="102">
        <v>0</v>
      </c>
      <c r="R1394" s="102">
        <f>Q1394*H1394</f>
        <v>0</v>
      </c>
      <c r="S1394" s="102">
        <v>0</v>
      </c>
      <c r="T1394" s="103">
        <f>S1394*H1394</f>
        <v>0</v>
      </c>
      <c r="AR1394" s="104" t="s">
        <v>107</v>
      </c>
      <c r="AT1394" s="104" t="s">
        <v>103</v>
      </c>
      <c r="AU1394" s="104" t="s">
        <v>80</v>
      </c>
      <c r="AY1394" s="10" t="s">
        <v>100</v>
      </c>
      <c r="BE1394" s="105">
        <f>IF(N1394="základní",J1394,0)</f>
        <v>54180</v>
      </c>
      <c r="BF1394" s="105">
        <f>IF(N1394="snížená",J1394,0)</f>
        <v>0</v>
      </c>
      <c r="BG1394" s="105">
        <f>IF(N1394="zákl. přenesená",J1394,0)</f>
        <v>0</v>
      </c>
      <c r="BH1394" s="105">
        <f>IF(N1394="sníž. přenesená",J1394,0)</f>
        <v>0</v>
      </c>
      <c r="BI1394" s="105">
        <f>IF(N1394="nulová",J1394,0)</f>
        <v>0</v>
      </c>
      <c r="BJ1394" s="10" t="s">
        <v>78</v>
      </c>
      <c r="BK1394" s="105">
        <f>ROUND(I1394*H1394,2)</f>
        <v>54180</v>
      </c>
      <c r="BL1394" s="10" t="s">
        <v>107</v>
      </c>
      <c r="BM1394" s="104" t="s">
        <v>3171</v>
      </c>
    </row>
    <row r="1395" spans="2:65" s="1" customFormat="1" ht="48.75">
      <c r="B1395" s="21"/>
      <c r="D1395" s="106" t="s">
        <v>109</v>
      </c>
      <c r="F1395" s="107" t="s">
        <v>3172</v>
      </c>
      <c r="L1395" s="21"/>
      <c r="M1395" s="108"/>
      <c r="T1395" s="42"/>
      <c r="AT1395" s="10" t="s">
        <v>109</v>
      </c>
      <c r="AU1395" s="10" t="s">
        <v>80</v>
      </c>
    </row>
    <row r="1396" spans="2:65" s="8" customFormat="1" ht="22.9" customHeight="1">
      <c r="B1396" s="82"/>
      <c r="D1396" s="83" t="s">
        <v>69</v>
      </c>
      <c r="E1396" s="91" t="s">
        <v>3173</v>
      </c>
      <c r="F1396" s="91" t="s">
        <v>3174</v>
      </c>
      <c r="J1396" s="92">
        <f>BK1396</f>
        <v>64600</v>
      </c>
      <c r="L1396" s="82"/>
      <c r="M1396" s="86"/>
      <c r="P1396" s="87">
        <f>SUM(P1397:P1400)</f>
        <v>0</v>
      </c>
      <c r="R1396" s="87">
        <f>SUM(R1397:R1400)</f>
        <v>0</v>
      </c>
      <c r="T1396" s="88">
        <f>SUM(T1397:T1400)</f>
        <v>0</v>
      </c>
      <c r="AR1396" s="83" t="s">
        <v>78</v>
      </c>
      <c r="AT1396" s="89" t="s">
        <v>69</v>
      </c>
      <c r="AU1396" s="89" t="s">
        <v>78</v>
      </c>
      <c r="AY1396" s="83" t="s">
        <v>100</v>
      </c>
      <c r="BK1396" s="90">
        <f>SUM(BK1397:BK1400)</f>
        <v>64600</v>
      </c>
    </row>
    <row r="1397" spans="2:65" s="1" customFormat="1" ht="24.2" customHeight="1">
      <c r="B1397" s="21"/>
      <c r="C1397" s="93" t="s">
        <v>3175</v>
      </c>
      <c r="D1397" s="93" t="s">
        <v>103</v>
      </c>
      <c r="E1397" s="94" t="s">
        <v>3176</v>
      </c>
      <c r="F1397" s="95" t="s">
        <v>3177</v>
      </c>
      <c r="G1397" s="96" t="s">
        <v>269</v>
      </c>
      <c r="H1397" s="97">
        <v>1</v>
      </c>
      <c r="I1397" s="98">
        <v>43100</v>
      </c>
      <c r="J1397" s="98">
        <f>ROUND(I1397*H1397,2)</f>
        <v>43100</v>
      </c>
      <c r="K1397" s="99"/>
      <c r="L1397" s="21"/>
      <c r="M1397" s="100" t="s">
        <v>1</v>
      </c>
      <c r="N1397" s="101" t="s">
        <v>35</v>
      </c>
      <c r="O1397" s="102">
        <v>0</v>
      </c>
      <c r="P1397" s="102">
        <f>O1397*H1397</f>
        <v>0</v>
      </c>
      <c r="Q1397" s="102">
        <v>0</v>
      </c>
      <c r="R1397" s="102">
        <f>Q1397*H1397</f>
        <v>0</v>
      </c>
      <c r="S1397" s="102">
        <v>0</v>
      </c>
      <c r="T1397" s="103">
        <f>S1397*H1397</f>
        <v>0</v>
      </c>
      <c r="AR1397" s="104" t="s">
        <v>107</v>
      </c>
      <c r="AT1397" s="104" t="s">
        <v>103</v>
      </c>
      <c r="AU1397" s="104" t="s">
        <v>80</v>
      </c>
      <c r="AY1397" s="10" t="s">
        <v>100</v>
      </c>
      <c r="BE1397" s="105">
        <f>IF(N1397="základní",J1397,0)</f>
        <v>43100</v>
      </c>
      <c r="BF1397" s="105">
        <f>IF(N1397="snížená",J1397,0)</f>
        <v>0</v>
      </c>
      <c r="BG1397" s="105">
        <f>IF(N1397="zákl. přenesená",J1397,0)</f>
        <v>0</v>
      </c>
      <c r="BH1397" s="105">
        <f>IF(N1397="sníž. přenesená",J1397,0)</f>
        <v>0</v>
      </c>
      <c r="BI1397" s="105">
        <f>IF(N1397="nulová",J1397,0)</f>
        <v>0</v>
      </c>
      <c r="BJ1397" s="10" t="s">
        <v>78</v>
      </c>
      <c r="BK1397" s="105">
        <f>ROUND(I1397*H1397,2)</f>
        <v>43100</v>
      </c>
      <c r="BL1397" s="10" t="s">
        <v>107</v>
      </c>
      <c r="BM1397" s="104" t="s">
        <v>3178</v>
      </c>
    </row>
    <row r="1398" spans="2:65" s="1" customFormat="1" ht="19.5">
      <c r="B1398" s="21"/>
      <c r="D1398" s="106" t="s">
        <v>109</v>
      </c>
      <c r="F1398" s="107" t="s">
        <v>3179</v>
      </c>
      <c r="L1398" s="21"/>
      <c r="M1398" s="108"/>
      <c r="T1398" s="42"/>
      <c r="AT1398" s="10" t="s">
        <v>109</v>
      </c>
      <c r="AU1398" s="10" t="s">
        <v>80</v>
      </c>
    </row>
    <row r="1399" spans="2:65" s="1" customFormat="1" ht="24.2" customHeight="1">
      <c r="B1399" s="21"/>
      <c r="C1399" s="93" t="s">
        <v>3180</v>
      </c>
      <c r="D1399" s="93" t="s">
        <v>103</v>
      </c>
      <c r="E1399" s="94" t="s">
        <v>3181</v>
      </c>
      <c r="F1399" s="95" t="s">
        <v>3182</v>
      </c>
      <c r="G1399" s="96" t="s">
        <v>269</v>
      </c>
      <c r="H1399" s="97">
        <v>1</v>
      </c>
      <c r="I1399" s="98">
        <v>21500</v>
      </c>
      <c r="J1399" s="98">
        <f>ROUND(I1399*H1399,2)</f>
        <v>21500</v>
      </c>
      <c r="K1399" s="99"/>
      <c r="L1399" s="21"/>
      <c r="M1399" s="100" t="s">
        <v>1</v>
      </c>
      <c r="N1399" s="101" t="s">
        <v>35</v>
      </c>
      <c r="O1399" s="102">
        <v>0</v>
      </c>
      <c r="P1399" s="102">
        <f>O1399*H1399</f>
        <v>0</v>
      </c>
      <c r="Q1399" s="102">
        <v>0</v>
      </c>
      <c r="R1399" s="102">
        <f>Q1399*H1399</f>
        <v>0</v>
      </c>
      <c r="S1399" s="102">
        <v>0</v>
      </c>
      <c r="T1399" s="103">
        <f>S1399*H1399</f>
        <v>0</v>
      </c>
      <c r="AR1399" s="104" t="s">
        <v>107</v>
      </c>
      <c r="AT1399" s="104" t="s">
        <v>103</v>
      </c>
      <c r="AU1399" s="104" t="s">
        <v>80</v>
      </c>
      <c r="AY1399" s="10" t="s">
        <v>100</v>
      </c>
      <c r="BE1399" s="105">
        <f>IF(N1399="základní",J1399,0)</f>
        <v>21500</v>
      </c>
      <c r="BF1399" s="105">
        <f>IF(N1399="snížená",J1399,0)</f>
        <v>0</v>
      </c>
      <c r="BG1399" s="105">
        <f>IF(N1399="zákl. přenesená",J1399,0)</f>
        <v>0</v>
      </c>
      <c r="BH1399" s="105">
        <f>IF(N1399="sníž. přenesená",J1399,0)</f>
        <v>0</v>
      </c>
      <c r="BI1399" s="105">
        <f>IF(N1399="nulová",J1399,0)</f>
        <v>0</v>
      </c>
      <c r="BJ1399" s="10" t="s">
        <v>78</v>
      </c>
      <c r="BK1399" s="105">
        <f>ROUND(I1399*H1399,2)</f>
        <v>21500</v>
      </c>
      <c r="BL1399" s="10" t="s">
        <v>107</v>
      </c>
      <c r="BM1399" s="104" t="s">
        <v>3183</v>
      </c>
    </row>
    <row r="1400" spans="2:65" s="1" customFormat="1" ht="19.5">
      <c r="B1400" s="21"/>
      <c r="D1400" s="106" t="s">
        <v>109</v>
      </c>
      <c r="F1400" s="107" t="s">
        <v>3182</v>
      </c>
      <c r="L1400" s="21"/>
      <c r="M1400" s="108"/>
      <c r="T1400" s="42"/>
      <c r="AT1400" s="10" t="s">
        <v>109</v>
      </c>
      <c r="AU1400" s="10" t="s">
        <v>80</v>
      </c>
    </row>
    <row r="1401" spans="2:65" s="8" customFormat="1" ht="25.9" customHeight="1">
      <c r="B1401" s="82"/>
      <c r="D1401" s="83" t="s">
        <v>69</v>
      </c>
      <c r="E1401" s="84" t="s">
        <v>3184</v>
      </c>
      <c r="F1401" s="84" t="s">
        <v>3185</v>
      </c>
      <c r="J1401" s="85">
        <f>BK1401</f>
        <v>0</v>
      </c>
      <c r="L1401" s="82"/>
      <c r="M1401" s="86"/>
      <c r="P1401" s="87">
        <f>SUM(P1402:P1415)</f>
        <v>0</v>
      </c>
      <c r="R1401" s="87">
        <f>SUM(R1402:R1415)</f>
        <v>0</v>
      </c>
      <c r="T1401" s="88">
        <f>SUM(T1402:T1415)</f>
        <v>0</v>
      </c>
      <c r="AR1401" s="83" t="s">
        <v>125</v>
      </c>
      <c r="AT1401" s="89" t="s">
        <v>69</v>
      </c>
      <c r="AU1401" s="89" t="s">
        <v>70</v>
      </c>
      <c r="AY1401" s="83" t="s">
        <v>100</v>
      </c>
      <c r="BK1401" s="90">
        <f>SUM(BK1402:BK1415)</f>
        <v>0</v>
      </c>
    </row>
    <row r="1402" spans="2:65" s="1" customFormat="1" ht="37.9" customHeight="1">
      <c r="B1402" s="21"/>
      <c r="C1402" s="93" t="s">
        <v>3186</v>
      </c>
      <c r="D1402" s="93" t="s">
        <v>103</v>
      </c>
      <c r="E1402" s="94" t="s">
        <v>3187</v>
      </c>
      <c r="F1402" s="95" t="s">
        <v>3188</v>
      </c>
      <c r="G1402" s="96" t="s">
        <v>3189</v>
      </c>
      <c r="H1402" s="97">
        <v>0</v>
      </c>
      <c r="I1402" s="98">
        <v>3</v>
      </c>
      <c r="J1402" s="98">
        <f>ROUND(I1402*H1402,2)</f>
        <v>0</v>
      </c>
      <c r="K1402" s="99"/>
      <c r="L1402" s="21"/>
      <c r="M1402" s="100" t="s">
        <v>1</v>
      </c>
      <c r="N1402" s="101" t="s">
        <v>35</v>
      </c>
      <c r="O1402" s="102">
        <v>0</v>
      </c>
      <c r="P1402" s="102">
        <f>O1402*H1402</f>
        <v>0</v>
      </c>
      <c r="Q1402" s="102">
        <v>0</v>
      </c>
      <c r="R1402" s="102">
        <f>Q1402*H1402</f>
        <v>0</v>
      </c>
      <c r="S1402" s="102">
        <v>0</v>
      </c>
      <c r="T1402" s="103">
        <f>S1402*H1402</f>
        <v>0</v>
      </c>
      <c r="AR1402" s="104" t="s">
        <v>107</v>
      </c>
      <c r="AT1402" s="104" t="s">
        <v>103</v>
      </c>
      <c r="AU1402" s="104" t="s">
        <v>78</v>
      </c>
      <c r="AY1402" s="10" t="s">
        <v>100</v>
      </c>
      <c r="BE1402" s="105">
        <f>IF(N1402="základní",J1402,0)</f>
        <v>0</v>
      </c>
      <c r="BF1402" s="105">
        <f>IF(N1402="snížená",J1402,0)</f>
        <v>0</v>
      </c>
      <c r="BG1402" s="105">
        <f>IF(N1402="zákl. přenesená",J1402,0)</f>
        <v>0</v>
      </c>
      <c r="BH1402" s="105">
        <f>IF(N1402="sníž. přenesená",J1402,0)</f>
        <v>0</v>
      </c>
      <c r="BI1402" s="105">
        <f>IF(N1402="nulová",J1402,0)</f>
        <v>0</v>
      </c>
      <c r="BJ1402" s="10" t="s">
        <v>78</v>
      </c>
      <c r="BK1402" s="105">
        <f>ROUND(I1402*H1402,2)</f>
        <v>0</v>
      </c>
      <c r="BL1402" s="10" t="s">
        <v>107</v>
      </c>
      <c r="BM1402" s="104" t="s">
        <v>3190</v>
      </c>
    </row>
    <row r="1403" spans="2:65" s="1" customFormat="1" ht="48.75">
      <c r="B1403" s="21"/>
      <c r="D1403" s="106" t="s">
        <v>109</v>
      </c>
      <c r="F1403" s="107" t="s">
        <v>3191</v>
      </c>
      <c r="L1403" s="21"/>
      <c r="M1403" s="108"/>
      <c r="T1403" s="42"/>
      <c r="AT1403" s="10" t="s">
        <v>109</v>
      </c>
      <c r="AU1403" s="10" t="s">
        <v>78</v>
      </c>
    </row>
    <row r="1404" spans="2:65" s="1" customFormat="1" ht="37.9" customHeight="1">
      <c r="B1404" s="21"/>
      <c r="C1404" s="93" t="s">
        <v>3192</v>
      </c>
      <c r="D1404" s="93" t="s">
        <v>103</v>
      </c>
      <c r="E1404" s="94" t="s">
        <v>3193</v>
      </c>
      <c r="F1404" s="95" t="s">
        <v>3194</v>
      </c>
      <c r="G1404" s="96" t="s">
        <v>3189</v>
      </c>
      <c r="H1404" s="97">
        <v>0</v>
      </c>
      <c r="I1404" s="98">
        <v>3</v>
      </c>
      <c r="J1404" s="98">
        <f>ROUND(I1404*H1404,2)</f>
        <v>0</v>
      </c>
      <c r="K1404" s="99"/>
      <c r="L1404" s="21"/>
      <c r="M1404" s="100" t="s">
        <v>1</v>
      </c>
      <c r="N1404" s="101" t="s">
        <v>35</v>
      </c>
      <c r="O1404" s="102">
        <v>0</v>
      </c>
      <c r="P1404" s="102">
        <f>O1404*H1404</f>
        <v>0</v>
      </c>
      <c r="Q1404" s="102">
        <v>0</v>
      </c>
      <c r="R1404" s="102">
        <f>Q1404*H1404</f>
        <v>0</v>
      </c>
      <c r="S1404" s="102">
        <v>0</v>
      </c>
      <c r="T1404" s="103">
        <f>S1404*H1404</f>
        <v>0</v>
      </c>
      <c r="AR1404" s="104" t="s">
        <v>107</v>
      </c>
      <c r="AT1404" s="104" t="s">
        <v>103</v>
      </c>
      <c r="AU1404" s="104" t="s">
        <v>78</v>
      </c>
      <c r="AY1404" s="10" t="s">
        <v>100</v>
      </c>
      <c r="BE1404" s="105">
        <f>IF(N1404="základní",J1404,0)</f>
        <v>0</v>
      </c>
      <c r="BF1404" s="105">
        <f>IF(N1404="snížená",J1404,0)</f>
        <v>0</v>
      </c>
      <c r="BG1404" s="105">
        <f>IF(N1404="zákl. přenesená",J1404,0)</f>
        <v>0</v>
      </c>
      <c r="BH1404" s="105">
        <f>IF(N1404="sníž. přenesená",J1404,0)</f>
        <v>0</v>
      </c>
      <c r="BI1404" s="105">
        <f>IF(N1404="nulová",J1404,0)</f>
        <v>0</v>
      </c>
      <c r="BJ1404" s="10" t="s">
        <v>78</v>
      </c>
      <c r="BK1404" s="105">
        <f>ROUND(I1404*H1404,2)</f>
        <v>0</v>
      </c>
      <c r="BL1404" s="10" t="s">
        <v>107</v>
      </c>
      <c r="BM1404" s="104" t="s">
        <v>3195</v>
      </c>
    </row>
    <row r="1405" spans="2:65" s="1" customFormat="1" ht="58.5">
      <c r="B1405" s="21"/>
      <c r="D1405" s="106" t="s">
        <v>109</v>
      </c>
      <c r="F1405" s="107" t="s">
        <v>3196</v>
      </c>
      <c r="L1405" s="21"/>
      <c r="M1405" s="108"/>
      <c r="T1405" s="42"/>
      <c r="AT1405" s="10" t="s">
        <v>109</v>
      </c>
      <c r="AU1405" s="10" t="s">
        <v>78</v>
      </c>
    </row>
    <row r="1406" spans="2:65" s="1" customFormat="1" ht="33" customHeight="1">
      <c r="B1406" s="21"/>
      <c r="C1406" s="93" t="s">
        <v>3197</v>
      </c>
      <c r="D1406" s="93" t="s">
        <v>103</v>
      </c>
      <c r="E1406" s="94" t="s">
        <v>3198</v>
      </c>
      <c r="F1406" s="95" t="s">
        <v>3199</v>
      </c>
      <c r="G1406" s="96" t="s">
        <v>3189</v>
      </c>
      <c r="H1406" s="97">
        <v>0</v>
      </c>
      <c r="I1406" s="98">
        <v>1</v>
      </c>
      <c r="J1406" s="98">
        <f>ROUND(I1406*H1406,2)</f>
        <v>0</v>
      </c>
      <c r="K1406" s="99"/>
      <c r="L1406" s="21"/>
      <c r="M1406" s="100" t="s">
        <v>1</v>
      </c>
      <c r="N1406" s="101" t="s">
        <v>35</v>
      </c>
      <c r="O1406" s="102">
        <v>0</v>
      </c>
      <c r="P1406" s="102">
        <f>O1406*H1406</f>
        <v>0</v>
      </c>
      <c r="Q1406" s="102">
        <v>0</v>
      </c>
      <c r="R1406" s="102">
        <f>Q1406*H1406</f>
        <v>0</v>
      </c>
      <c r="S1406" s="102">
        <v>0</v>
      </c>
      <c r="T1406" s="103">
        <f>S1406*H1406</f>
        <v>0</v>
      </c>
      <c r="AR1406" s="104" t="s">
        <v>107</v>
      </c>
      <c r="AT1406" s="104" t="s">
        <v>103</v>
      </c>
      <c r="AU1406" s="104" t="s">
        <v>78</v>
      </c>
      <c r="AY1406" s="10" t="s">
        <v>100</v>
      </c>
      <c r="BE1406" s="105">
        <f>IF(N1406="základní",J1406,0)</f>
        <v>0</v>
      </c>
      <c r="BF1406" s="105">
        <f>IF(N1406="snížená",J1406,0)</f>
        <v>0</v>
      </c>
      <c r="BG1406" s="105">
        <f>IF(N1406="zákl. přenesená",J1406,0)</f>
        <v>0</v>
      </c>
      <c r="BH1406" s="105">
        <f>IF(N1406="sníž. přenesená",J1406,0)</f>
        <v>0</v>
      </c>
      <c r="BI1406" s="105">
        <f>IF(N1406="nulová",J1406,0)</f>
        <v>0</v>
      </c>
      <c r="BJ1406" s="10" t="s">
        <v>78</v>
      </c>
      <c r="BK1406" s="105">
        <f>ROUND(I1406*H1406,2)</f>
        <v>0</v>
      </c>
      <c r="BL1406" s="10" t="s">
        <v>107</v>
      </c>
      <c r="BM1406" s="104" t="s">
        <v>3200</v>
      </c>
    </row>
    <row r="1407" spans="2:65" s="1" customFormat="1" ht="58.5">
      <c r="B1407" s="21"/>
      <c r="D1407" s="106" t="s">
        <v>109</v>
      </c>
      <c r="F1407" s="107" t="s">
        <v>3201</v>
      </c>
      <c r="L1407" s="21"/>
      <c r="M1407" s="108"/>
      <c r="T1407" s="42"/>
      <c r="AT1407" s="10" t="s">
        <v>109</v>
      </c>
      <c r="AU1407" s="10" t="s">
        <v>78</v>
      </c>
    </row>
    <row r="1408" spans="2:65" s="1" customFormat="1" ht="66.75" customHeight="1">
      <c r="B1408" s="21"/>
      <c r="C1408" s="93" t="s">
        <v>3202</v>
      </c>
      <c r="D1408" s="93" t="s">
        <v>103</v>
      </c>
      <c r="E1408" s="94" t="s">
        <v>3203</v>
      </c>
      <c r="F1408" s="95" t="s">
        <v>3204</v>
      </c>
      <c r="G1408" s="96" t="s">
        <v>3189</v>
      </c>
      <c r="H1408" s="97">
        <v>0</v>
      </c>
      <c r="I1408" s="98">
        <v>3.9</v>
      </c>
      <c r="J1408" s="98">
        <f>ROUND(I1408*H1408,2)</f>
        <v>0</v>
      </c>
      <c r="K1408" s="99"/>
      <c r="L1408" s="21"/>
      <c r="M1408" s="100" t="s">
        <v>1</v>
      </c>
      <c r="N1408" s="101" t="s">
        <v>35</v>
      </c>
      <c r="O1408" s="102">
        <v>0</v>
      </c>
      <c r="P1408" s="102">
        <f>O1408*H1408</f>
        <v>0</v>
      </c>
      <c r="Q1408" s="102">
        <v>0</v>
      </c>
      <c r="R1408" s="102">
        <f>Q1408*H1408</f>
        <v>0</v>
      </c>
      <c r="S1408" s="102">
        <v>0</v>
      </c>
      <c r="T1408" s="103">
        <f>S1408*H1408</f>
        <v>0</v>
      </c>
      <c r="AR1408" s="104" t="s">
        <v>107</v>
      </c>
      <c r="AT1408" s="104" t="s">
        <v>103</v>
      </c>
      <c r="AU1408" s="104" t="s">
        <v>78</v>
      </c>
      <c r="AY1408" s="10" t="s">
        <v>100</v>
      </c>
      <c r="BE1408" s="105">
        <f>IF(N1408="základní",J1408,0)</f>
        <v>0</v>
      </c>
      <c r="BF1408" s="105">
        <f>IF(N1408="snížená",J1408,0)</f>
        <v>0</v>
      </c>
      <c r="BG1408" s="105">
        <f>IF(N1408="zákl. přenesená",J1408,0)</f>
        <v>0</v>
      </c>
      <c r="BH1408" s="105">
        <f>IF(N1408="sníž. přenesená",J1408,0)</f>
        <v>0</v>
      </c>
      <c r="BI1408" s="105">
        <f>IF(N1408="nulová",J1408,0)</f>
        <v>0</v>
      </c>
      <c r="BJ1408" s="10" t="s">
        <v>78</v>
      </c>
      <c r="BK1408" s="105">
        <f>ROUND(I1408*H1408,2)</f>
        <v>0</v>
      </c>
      <c r="BL1408" s="10" t="s">
        <v>107</v>
      </c>
      <c r="BM1408" s="104" t="s">
        <v>3205</v>
      </c>
    </row>
    <row r="1409" spans="2:65" s="1" customFormat="1" ht="39">
      <c r="B1409" s="21"/>
      <c r="D1409" s="106" t="s">
        <v>109</v>
      </c>
      <c r="F1409" s="107" t="s">
        <v>3204</v>
      </c>
      <c r="L1409" s="21"/>
      <c r="M1409" s="108"/>
      <c r="T1409" s="42"/>
      <c r="AT1409" s="10" t="s">
        <v>109</v>
      </c>
      <c r="AU1409" s="10" t="s">
        <v>78</v>
      </c>
    </row>
    <row r="1410" spans="2:65" s="1" customFormat="1" ht="37.9" customHeight="1">
      <c r="B1410" s="21"/>
      <c r="C1410" s="93" t="s">
        <v>3206</v>
      </c>
      <c r="D1410" s="93" t="s">
        <v>103</v>
      </c>
      <c r="E1410" s="94" t="s">
        <v>3207</v>
      </c>
      <c r="F1410" s="95" t="s">
        <v>3208</v>
      </c>
      <c r="G1410" s="96" t="s">
        <v>3189</v>
      </c>
      <c r="H1410" s="97">
        <v>0</v>
      </c>
      <c r="I1410" s="98">
        <v>5</v>
      </c>
      <c r="J1410" s="98">
        <f>ROUND(I1410*H1410,2)</f>
        <v>0</v>
      </c>
      <c r="K1410" s="99"/>
      <c r="L1410" s="21"/>
      <c r="M1410" s="100" t="s">
        <v>1</v>
      </c>
      <c r="N1410" s="101" t="s">
        <v>35</v>
      </c>
      <c r="O1410" s="102">
        <v>0</v>
      </c>
      <c r="P1410" s="102">
        <f>O1410*H1410</f>
        <v>0</v>
      </c>
      <c r="Q1410" s="102">
        <v>0</v>
      </c>
      <c r="R1410" s="102">
        <f>Q1410*H1410</f>
        <v>0</v>
      </c>
      <c r="S1410" s="102">
        <v>0</v>
      </c>
      <c r="T1410" s="103">
        <f>S1410*H1410</f>
        <v>0</v>
      </c>
      <c r="AR1410" s="104" t="s">
        <v>107</v>
      </c>
      <c r="AT1410" s="104" t="s">
        <v>103</v>
      </c>
      <c r="AU1410" s="104" t="s">
        <v>78</v>
      </c>
      <c r="AY1410" s="10" t="s">
        <v>100</v>
      </c>
      <c r="BE1410" s="105">
        <f>IF(N1410="základní",J1410,0)</f>
        <v>0</v>
      </c>
      <c r="BF1410" s="105">
        <f>IF(N1410="snížená",J1410,0)</f>
        <v>0</v>
      </c>
      <c r="BG1410" s="105">
        <f>IF(N1410="zákl. přenesená",J1410,0)</f>
        <v>0</v>
      </c>
      <c r="BH1410" s="105">
        <f>IF(N1410="sníž. přenesená",J1410,0)</f>
        <v>0</v>
      </c>
      <c r="BI1410" s="105">
        <f>IF(N1410="nulová",J1410,0)</f>
        <v>0</v>
      </c>
      <c r="BJ1410" s="10" t="s">
        <v>78</v>
      </c>
      <c r="BK1410" s="105">
        <f>ROUND(I1410*H1410,2)</f>
        <v>0</v>
      </c>
      <c r="BL1410" s="10" t="s">
        <v>107</v>
      </c>
      <c r="BM1410" s="104" t="s">
        <v>3209</v>
      </c>
    </row>
    <row r="1411" spans="2:65" s="1" customFormat="1" ht="29.25">
      <c r="B1411" s="21"/>
      <c r="D1411" s="106" t="s">
        <v>109</v>
      </c>
      <c r="F1411" s="107" t="s">
        <v>3208</v>
      </c>
      <c r="L1411" s="21"/>
      <c r="M1411" s="108"/>
      <c r="T1411" s="42"/>
      <c r="AT1411" s="10" t="s">
        <v>109</v>
      </c>
      <c r="AU1411" s="10" t="s">
        <v>78</v>
      </c>
    </row>
    <row r="1412" spans="2:65" s="1" customFormat="1" ht="37.9" customHeight="1">
      <c r="B1412" s="21"/>
      <c r="C1412" s="93" t="s">
        <v>3210</v>
      </c>
      <c r="D1412" s="93" t="s">
        <v>103</v>
      </c>
      <c r="E1412" s="94" t="s">
        <v>3211</v>
      </c>
      <c r="F1412" s="95" t="s">
        <v>3212</v>
      </c>
      <c r="G1412" s="96" t="s">
        <v>3189</v>
      </c>
      <c r="H1412" s="97">
        <v>0</v>
      </c>
      <c r="I1412" s="98">
        <v>15.9</v>
      </c>
      <c r="J1412" s="98">
        <f>ROUND(I1412*H1412,2)</f>
        <v>0</v>
      </c>
      <c r="K1412" s="99"/>
      <c r="L1412" s="21"/>
      <c r="M1412" s="100" t="s">
        <v>1</v>
      </c>
      <c r="N1412" s="101" t="s">
        <v>35</v>
      </c>
      <c r="O1412" s="102">
        <v>0</v>
      </c>
      <c r="P1412" s="102">
        <f>O1412*H1412</f>
        <v>0</v>
      </c>
      <c r="Q1412" s="102">
        <v>0</v>
      </c>
      <c r="R1412" s="102">
        <f>Q1412*H1412</f>
        <v>0</v>
      </c>
      <c r="S1412" s="102">
        <v>0</v>
      </c>
      <c r="T1412" s="103">
        <f>S1412*H1412</f>
        <v>0</v>
      </c>
      <c r="AR1412" s="104" t="s">
        <v>107</v>
      </c>
      <c r="AT1412" s="104" t="s">
        <v>103</v>
      </c>
      <c r="AU1412" s="104" t="s">
        <v>78</v>
      </c>
      <c r="AY1412" s="10" t="s">
        <v>100</v>
      </c>
      <c r="BE1412" s="105">
        <f>IF(N1412="základní",J1412,0)</f>
        <v>0</v>
      </c>
      <c r="BF1412" s="105">
        <f>IF(N1412="snížená",J1412,0)</f>
        <v>0</v>
      </c>
      <c r="BG1412" s="105">
        <f>IF(N1412="zákl. přenesená",J1412,0)</f>
        <v>0</v>
      </c>
      <c r="BH1412" s="105">
        <f>IF(N1412="sníž. přenesená",J1412,0)</f>
        <v>0</v>
      </c>
      <c r="BI1412" s="105">
        <f>IF(N1412="nulová",J1412,0)</f>
        <v>0</v>
      </c>
      <c r="BJ1412" s="10" t="s">
        <v>78</v>
      </c>
      <c r="BK1412" s="105">
        <f>ROUND(I1412*H1412,2)</f>
        <v>0</v>
      </c>
      <c r="BL1412" s="10" t="s">
        <v>107</v>
      </c>
      <c r="BM1412" s="104" t="s">
        <v>3213</v>
      </c>
    </row>
    <row r="1413" spans="2:65" s="1" customFormat="1" ht="19.5">
      <c r="B1413" s="21"/>
      <c r="D1413" s="106" t="s">
        <v>109</v>
      </c>
      <c r="F1413" s="107" t="s">
        <v>3212</v>
      </c>
      <c r="L1413" s="21"/>
      <c r="M1413" s="108"/>
      <c r="T1413" s="42"/>
      <c r="AT1413" s="10" t="s">
        <v>109</v>
      </c>
      <c r="AU1413" s="10" t="s">
        <v>78</v>
      </c>
    </row>
    <row r="1414" spans="2:65" s="1" customFormat="1" ht="37.9" customHeight="1">
      <c r="B1414" s="21"/>
      <c r="C1414" s="93" t="s">
        <v>3214</v>
      </c>
      <c r="D1414" s="93" t="s">
        <v>103</v>
      </c>
      <c r="E1414" s="94" t="s">
        <v>3215</v>
      </c>
      <c r="F1414" s="95" t="s">
        <v>3216</v>
      </c>
      <c r="G1414" s="96" t="s">
        <v>3189</v>
      </c>
      <c r="H1414" s="97">
        <v>0</v>
      </c>
      <c r="I1414" s="98">
        <v>37.1</v>
      </c>
      <c r="J1414" s="98">
        <f>ROUND(I1414*H1414,2)</f>
        <v>0</v>
      </c>
      <c r="K1414" s="99"/>
      <c r="L1414" s="21"/>
      <c r="M1414" s="100" t="s">
        <v>1</v>
      </c>
      <c r="N1414" s="101" t="s">
        <v>35</v>
      </c>
      <c r="O1414" s="102">
        <v>0</v>
      </c>
      <c r="P1414" s="102">
        <f>O1414*H1414</f>
        <v>0</v>
      </c>
      <c r="Q1414" s="102">
        <v>0</v>
      </c>
      <c r="R1414" s="102">
        <f>Q1414*H1414</f>
        <v>0</v>
      </c>
      <c r="S1414" s="102">
        <v>0</v>
      </c>
      <c r="T1414" s="103">
        <f>S1414*H1414</f>
        <v>0</v>
      </c>
      <c r="AR1414" s="104" t="s">
        <v>107</v>
      </c>
      <c r="AT1414" s="104" t="s">
        <v>103</v>
      </c>
      <c r="AU1414" s="104" t="s">
        <v>78</v>
      </c>
      <c r="AY1414" s="10" t="s">
        <v>100</v>
      </c>
      <c r="BE1414" s="105">
        <f>IF(N1414="základní",J1414,0)</f>
        <v>0</v>
      </c>
      <c r="BF1414" s="105">
        <f>IF(N1414="snížená",J1414,0)</f>
        <v>0</v>
      </c>
      <c r="BG1414" s="105">
        <f>IF(N1414="zákl. přenesená",J1414,0)</f>
        <v>0</v>
      </c>
      <c r="BH1414" s="105">
        <f>IF(N1414="sníž. přenesená",J1414,0)</f>
        <v>0</v>
      </c>
      <c r="BI1414" s="105">
        <f>IF(N1414="nulová",J1414,0)</f>
        <v>0</v>
      </c>
      <c r="BJ1414" s="10" t="s">
        <v>78</v>
      </c>
      <c r="BK1414" s="105">
        <f>ROUND(I1414*H1414,2)</f>
        <v>0</v>
      </c>
      <c r="BL1414" s="10" t="s">
        <v>107</v>
      </c>
      <c r="BM1414" s="104" t="s">
        <v>3217</v>
      </c>
    </row>
    <row r="1415" spans="2:65" s="1" customFormat="1" ht="19.5">
      <c r="B1415" s="21"/>
      <c r="D1415" s="106" t="s">
        <v>109</v>
      </c>
      <c r="F1415" s="107" t="s">
        <v>3216</v>
      </c>
      <c r="L1415" s="21"/>
      <c r="M1415" s="119"/>
      <c r="N1415" s="120"/>
      <c r="O1415" s="120"/>
      <c r="P1415" s="120"/>
      <c r="Q1415" s="120"/>
      <c r="R1415" s="120"/>
      <c r="S1415" s="120"/>
      <c r="T1415" s="121"/>
      <c r="AT1415" s="10" t="s">
        <v>109</v>
      </c>
      <c r="AU1415" s="10" t="s">
        <v>78</v>
      </c>
    </row>
    <row r="1416" spans="2:65" s="1" customFormat="1" ht="6.95" customHeight="1">
      <c r="B1416" s="32"/>
      <c r="C1416" s="33"/>
      <c r="D1416" s="33"/>
      <c r="E1416" s="33"/>
      <c r="F1416" s="33"/>
      <c r="G1416" s="33"/>
      <c r="H1416" s="33"/>
      <c r="I1416" s="33"/>
      <c r="J1416" s="33"/>
      <c r="K1416" s="33"/>
      <c r="L1416" s="21"/>
    </row>
    <row r="1539" ht="12.75"/>
  </sheetData>
  <sheetProtection algorithmName="SHA-512" hashValue="LYwNSvcv4TrvKmNZB0xaKwRO8Sds8dzoLFgqZroiYEPRkk2uyE5yl8YrqwOyW8XbIWjMKgxWazfVZDCS/FVZ4w==" saltValue="JN1fNlmLSP4kKpRpYiMWlQ==" spinCount="100000" sheet="1" objects="1" scenarios="1" formatColumns="0" formatRows="0" autoFilter="0"/>
  <autoFilter ref="C1:K1415" xr:uid="{00000000-0009-0000-0000-000001000000}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327"/>
  <sheetViews>
    <sheetView showGridLines="0" workbookViewId="0">
      <selection activeCell="G12" sqref="G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65" s="7" customFormat="1" ht="29.25" customHeight="1">
      <c r="B1" s="73"/>
      <c r="C1" s="74" t="s">
        <v>86</v>
      </c>
      <c r="D1" s="75" t="s">
        <v>55</v>
      </c>
      <c r="E1" s="75" t="s">
        <v>51</v>
      </c>
      <c r="F1" s="75" t="s">
        <v>52</v>
      </c>
      <c r="G1" s="75" t="s">
        <v>87</v>
      </c>
      <c r="H1" s="75" t="s">
        <v>88</v>
      </c>
      <c r="I1" s="75" t="s">
        <v>89</v>
      </c>
      <c r="J1" s="76" t="s">
        <v>84</v>
      </c>
      <c r="K1" s="77" t="s">
        <v>90</v>
      </c>
      <c r="L1" s="73"/>
      <c r="M1" s="45" t="s">
        <v>1</v>
      </c>
      <c r="N1" s="46" t="s">
        <v>34</v>
      </c>
      <c r="O1" s="46" t="s">
        <v>91</v>
      </c>
      <c r="P1" s="46" t="s">
        <v>92</v>
      </c>
      <c r="Q1" s="46" t="s">
        <v>93</v>
      </c>
      <c r="R1" s="46" t="s">
        <v>94</v>
      </c>
      <c r="S1" s="46" t="s">
        <v>95</v>
      </c>
      <c r="T1" s="47" t="s">
        <v>96</v>
      </c>
    </row>
    <row r="2" spans="2:65" s="1" customFormat="1" ht="22.9" customHeight="1">
      <c r="B2" s="21"/>
      <c r="C2" s="50" t="s">
        <v>97</v>
      </c>
      <c r="J2" s="78">
        <f>BK2</f>
        <v>17990745.41</v>
      </c>
      <c r="L2" s="21"/>
      <c r="M2" s="48"/>
      <c r="N2" s="40"/>
      <c r="O2" s="40"/>
      <c r="P2" s="79">
        <f>P3+P33</f>
        <v>37509.314299999998</v>
      </c>
      <c r="Q2" s="40"/>
      <c r="R2" s="79">
        <f>R3+R33</f>
        <v>99.031070000000014</v>
      </c>
      <c r="S2" s="40"/>
      <c r="T2" s="80">
        <f>T3+T33</f>
        <v>247.37200000000001</v>
      </c>
      <c r="AT2" s="10" t="s">
        <v>69</v>
      </c>
      <c r="AU2" s="10" t="s">
        <v>85</v>
      </c>
      <c r="BK2" s="81">
        <f>BK3+BK33</f>
        <v>17990745.41</v>
      </c>
    </row>
    <row r="3" spans="2:65" s="8" customFormat="1" ht="25.9" customHeight="1">
      <c r="B3" s="82"/>
      <c r="D3" s="83" t="s">
        <v>69</v>
      </c>
      <c r="E3" s="84" t="s">
        <v>98</v>
      </c>
      <c r="F3" s="84" t="s">
        <v>98</v>
      </c>
      <c r="J3" s="85">
        <f>BK3</f>
        <v>1913235</v>
      </c>
      <c r="L3" s="82"/>
      <c r="M3" s="86"/>
      <c r="P3" s="87">
        <f>P4</f>
        <v>4152.5</v>
      </c>
      <c r="R3" s="87">
        <f>R4</f>
        <v>0</v>
      </c>
      <c r="T3" s="88">
        <f>T4</f>
        <v>0</v>
      </c>
      <c r="AR3" s="83" t="s">
        <v>78</v>
      </c>
      <c r="AT3" s="89" t="s">
        <v>69</v>
      </c>
      <c r="AU3" s="89" t="s">
        <v>70</v>
      </c>
      <c r="AY3" s="83" t="s">
        <v>100</v>
      </c>
      <c r="BK3" s="90">
        <f>BK4</f>
        <v>1913235</v>
      </c>
    </row>
    <row r="4" spans="2:65" s="8" customFormat="1" ht="22.9" customHeight="1">
      <c r="B4" s="82"/>
      <c r="D4" s="83" t="s">
        <v>69</v>
      </c>
      <c r="E4" s="91" t="s">
        <v>101</v>
      </c>
      <c r="F4" s="91" t="s">
        <v>3218</v>
      </c>
      <c r="J4" s="92">
        <f>BK4</f>
        <v>1913235</v>
      </c>
      <c r="L4" s="82"/>
      <c r="M4" s="86"/>
      <c r="P4" s="87">
        <f>SUM(P5:P32)</f>
        <v>4152.5</v>
      </c>
      <c r="R4" s="87">
        <f>SUM(R5:R32)</f>
        <v>0</v>
      </c>
      <c r="T4" s="88">
        <f>SUM(T5:T32)</f>
        <v>0</v>
      </c>
      <c r="AR4" s="83" t="s">
        <v>78</v>
      </c>
      <c r="AT4" s="89" t="s">
        <v>69</v>
      </c>
      <c r="AU4" s="89" t="s">
        <v>78</v>
      </c>
      <c r="AY4" s="83" t="s">
        <v>100</v>
      </c>
      <c r="BK4" s="90">
        <f>SUM(BK5:BK32)</f>
        <v>1913235</v>
      </c>
    </row>
    <row r="5" spans="2:65" s="1" customFormat="1" ht="16.5" customHeight="1">
      <c r="B5" s="21"/>
      <c r="C5" s="93" t="s">
        <v>78</v>
      </c>
      <c r="D5" s="93" t="s">
        <v>103</v>
      </c>
      <c r="E5" s="94" t="s">
        <v>3219</v>
      </c>
      <c r="F5" s="95" t="s">
        <v>3220</v>
      </c>
      <c r="G5" s="96" t="s">
        <v>106</v>
      </c>
      <c r="H5" s="97">
        <v>1000</v>
      </c>
      <c r="I5" s="98">
        <v>275</v>
      </c>
      <c r="J5" s="98">
        <f>ROUND(I5*H5,2)</f>
        <v>275000</v>
      </c>
      <c r="K5" s="99"/>
      <c r="L5" s="21"/>
      <c r="M5" s="100" t="s">
        <v>1</v>
      </c>
      <c r="N5" s="101" t="s">
        <v>35</v>
      </c>
      <c r="O5" s="102">
        <v>1</v>
      </c>
      <c r="P5" s="102">
        <f>O5*H5</f>
        <v>1000</v>
      </c>
      <c r="Q5" s="102">
        <v>0</v>
      </c>
      <c r="R5" s="102">
        <f>Q5*H5</f>
        <v>0</v>
      </c>
      <c r="S5" s="102">
        <v>0</v>
      </c>
      <c r="T5" s="103">
        <f>S5*H5</f>
        <v>0</v>
      </c>
      <c r="AR5" s="104" t="s">
        <v>107</v>
      </c>
      <c r="AT5" s="104" t="s">
        <v>103</v>
      </c>
      <c r="AU5" s="104" t="s">
        <v>80</v>
      </c>
      <c r="AY5" s="10" t="s">
        <v>100</v>
      </c>
      <c r="BE5" s="105">
        <f>IF(N5="základní",J5,0)</f>
        <v>275000</v>
      </c>
      <c r="BF5" s="105">
        <f>IF(N5="snížená",J5,0)</f>
        <v>0</v>
      </c>
      <c r="BG5" s="105">
        <f>IF(N5="zákl. přenesená",J5,0)</f>
        <v>0</v>
      </c>
      <c r="BH5" s="105">
        <f>IF(N5="sníž. přenesená",J5,0)</f>
        <v>0</v>
      </c>
      <c r="BI5" s="105">
        <f>IF(N5="nulová",J5,0)</f>
        <v>0</v>
      </c>
      <c r="BJ5" s="10" t="s">
        <v>78</v>
      </c>
      <c r="BK5" s="105">
        <f>ROUND(I5*H5,2)</f>
        <v>275000</v>
      </c>
      <c r="BL5" s="10" t="s">
        <v>107</v>
      </c>
      <c r="BM5" s="104" t="s">
        <v>3221</v>
      </c>
    </row>
    <row r="6" spans="2:65" s="1" customFormat="1" ht="19.5">
      <c r="B6" s="21"/>
      <c r="D6" s="106" t="s">
        <v>109</v>
      </c>
      <c r="F6" s="107" t="s">
        <v>3222</v>
      </c>
      <c r="L6" s="21"/>
      <c r="M6" s="108"/>
      <c r="T6" s="42"/>
      <c r="AT6" s="10" t="s">
        <v>109</v>
      </c>
      <c r="AU6" s="10" t="s">
        <v>80</v>
      </c>
    </row>
    <row r="7" spans="2:65" s="1" customFormat="1" ht="16.5" customHeight="1">
      <c r="B7" s="21"/>
      <c r="C7" s="93" t="s">
        <v>792</v>
      </c>
      <c r="D7" s="93" t="s">
        <v>103</v>
      </c>
      <c r="E7" s="94" t="s">
        <v>3223</v>
      </c>
      <c r="F7" s="95" t="s">
        <v>3224</v>
      </c>
      <c r="G7" s="96" t="s">
        <v>106</v>
      </c>
      <c r="H7" s="97">
        <v>50</v>
      </c>
      <c r="I7" s="98">
        <v>383</v>
      </c>
      <c r="J7" s="98">
        <f>ROUND(I7*H7,2)</f>
        <v>19150</v>
      </c>
      <c r="K7" s="99"/>
      <c r="L7" s="21"/>
      <c r="M7" s="100" t="s">
        <v>1</v>
      </c>
      <c r="N7" s="101" t="s">
        <v>35</v>
      </c>
      <c r="O7" s="102">
        <v>1</v>
      </c>
      <c r="P7" s="102">
        <f>O7*H7</f>
        <v>50</v>
      </c>
      <c r="Q7" s="102">
        <v>0</v>
      </c>
      <c r="R7" s="102">
        <f>Q7*H7</f>
        <v>0</v>
      </c>
      <c r="S7" s="102">
        <v>0</v>
      </c>
      <c r="T7" s="103">
        <f>S7*H7</f>
        <v>0</v>
      </c>
      <c r="AR7" s="104" t="s">
        <v>78</v>
      </c>
      <c r="AT7" s="104" t="s">
        <v>103</v>
      </c>
      <c r="AU7" s="104" t="s">
        <v>80</v>
      </c>
      <c r="AY7" s="10" t="s">
        <v>100</v>
      </c>
      <c r="BE7" s="105">
        <f>IF(N7="základní",J7,0)</f>
        <v>19150</v>
      </c>
      <c r="BF7" s="105">
        <f>IF(N7="snížená",J7,0)</f>
        <v>0</v>
      </c>
      <c r="BG7" s="105">
        <f>IF(N7="zákl. přenesená",J7,0)</f>
        <v>0</v>
      </c>
      <c r="BH7" s="105">
        <f>IF(N7="sníž. přenesená",J7,0)</f>
        <v>0</v>
      </c>
      <c r="BI7" s="105">
        <f>IF(N7="nulová",J7,0)</f>
        <v>0</v>
      </c>
      <c r="BJ7" s="10" t="s">
        <v>78</v>
      </c>
      <c r="BK7" s="105">
        <f>ROUND(I7*H7,2)</f>
        <v>19150</v>
      </c>
      <c r="BL7" s="10" t="s">
        <v>78</v>
      </c>
      <c r="BM7" s="104" t="s">
        <v>3225</v>
      </c>
    </row>
    <row r="8" spans="2:65" s="1" customFormat="1" ht="19.5">
      <c r="B8" s="21"/>
      <c r="D8" s="106" t="s">
        <v>109</v>
      </c>
      <c r="F8" s="107" t="s">
        <v>3226</v>
      </c>
      <c r="L8" s="21"/>
      <c r="M8" s="108"/>
      <c r="T8" s="42"/>
      <c r="AT8" s="10" t="s">
        <v>109</v>
      </c>
      <c r="AU8" s="10" t="s">
        <v>80</v>
      </c>
    </row>
    <row r="9" spans="2:65" s="1" customFormat="1" ht="16.5" customHeight="1">
      <c r="B9" s="21"/>
      <c r="C9" s="93" t="s">
        <v>80</v>
      </c>
      <c r="D9" s="93" t="s">
        <v>103</v>
      </c>
      <c r="E9" s="94" t="s">
        <v>3227</v>
      </c>
      <c r="F9" s="95" t="s">
        <v>3228</v>
      </c>
      <c r="G9" s="96" t="s">
        <v>106</v>
      </c>
      <c r="H9" s="97">
        <v>67.5</v>
      </c>
      <c r="I9" s="98">
        <v>410</v>
      </c>
      <c r="J9" s="98">
        <f>ROUND(I9*H9,2)</f>
        <v>27675</v>
      </c>
      <c r="K9" s="99"/>
      <c r="L9" s="21"/>
      <c r="M9" s="100" t="s">
        <v>1</v>
      </c>
      <c r="N9" s="101" t="s">
        <v>35</v>
      </c>
      <c r="O9" s="102">
        <v>1</v>
      </c>
      <c r="P9" s="102">
        <f>O9*H9</f>
        <v>67.5</v>
      </c>
      <c r="Q9" s="102">
        <v>0</v>
      </c>
      <c r="R9" s="102">
        <f>Q9*H9</f>
        <v>0</v>
      </c>
      <c r="S9" s="102">
        <v>0</v>
      </c>
      <c r="T9" s="103">
        <f>S9*H9</f>
        <v>0</v>
      </c>
      <c r="AR9" s="104" t="s">
        <v>107</v>
      </c>
      <c r="AT9" s="104" t="s">
        <v>103</v>
      </c>
      <c r="AU9" s="104" t="s">
        <v>80</v>
      </c>
      <c r="AY9" s="10" t="s">
        <v>100</v>
      </c>
      <c r="BE9" s="105">
        <f>IF(N9="základní",J9,0)</f>
        <v>27675</v>
      </c>
      <c r="BF9" s="105">
        <f>IF(N9="snížená",J9,0)</f>
        <v>0</v>
      </c>
      <c r="BG9" s="105">
        <f>IF(N9="zákl. přenesená",J9,0)</f>
        <v>0</v>
      </c>
      <c r="BH9" s="105">
        <f>IF(N9="sníž. přenesená",J9,0)</f>
        <v>0</v>
      </c>
      <c r="BI9" s="105">
        <f>IF(N9="nulová",J9,0)</f>
        <v>0</v>
      </c>
      <c r="BJ9" s="10" t="s">
        <v>78</v>
      </c>
      <c r="BK9" s="105">
        <f>ROUND(I9*H9,2)</f>
        <v>27675</v>
      </c>
      <c r="BL9" s="10" t="s">
        <v>107</v>
      </c>
      <c r="BM9" s="104" t="s">
        <v>3229</v>
      </c>
    </row>
    <row r="10" spans="2:65" s="1" customFormat="1" ht="19.5">
      <c r="B10" s="21"/>
      <c r="D10" s="106" t="s">
        <v>109</v>
      </c>
      <c r="F10" s="107" t="s">
        <v>3230</v>
      </c>
      <c r="L10" s="21"/>
      <c r="M10" s="108"/>
      <c r="T10" s="42"/>
      <c r="AT10" s="10" t="s">
        <v>109</v>
      </c>
      <c r="AU10" s="10" t="s">
        <v>80</v>
      </c>
    </row>
    <row r="11" spans="2:65" s="1" customFormat="1" ht="16.5" customHeight="1">
      <c r="B11" s="21"/>
      <c r="C11" s="93" t="s">
        <v>118</v>
      </c>
      <c r="D11" s="93" t="s">
        <v>103</v>
      </c>
      <c r="E11" s="94" t="s">
        <v>3231</v>
      </c>
      <c r="F11" s="95" t="s">
        <v>3232</v>
      </c>
      <c r="G11" s="96" t="s">
        <v>106</v>
      </c>
      <c r="H11" s="97">
        <v>120</v>
      </c>
      <c r="I11" s="98">
        <v>447</v>
      </c>
      <c r="J11" s="98">
        <f>ROUND(I11*H11,2)</f>
        <v>53640</v>
      </c>
      <c r="K11" s="99"/>
      <c r="L11" s="21"/>
      <c r="M11" s="100" t="s">
        <v>1</v>
      </c>
      <c r="N11" s="101" t="s">
        <v>35</v>
      </c>
      <c r="O11" s="102">
        <v>1</v>
      </c>
      <c r="P11" s="102">
        <f>O11*H11</f>
        <v>120</v>
      </c>
      <c r="Q11" s="102">
        <v>0</v>
      </c>
      <c r="R11" s="102">
        <f>Q11*H11</f>
        <v>0</v>
      </c>
      <c r="S11" s="102">
        <v>0</v>
      </c>
      <c r="T11" s="103">
        <f>S11*H11</f>
        <v>0</v>
      </c>
      <c r="AR11" s="104" t="s">
        <v>107</v>
      </c>
      <c r="AT11" s="104" t="s">
        <v>103</v>
      </c>
      <c r="AU11" s="104" t="s">
        <v>80</v>
      </c>
      <c r="AY11" s="10" t="s">
        <v>100</v>
      </c>
      <c r="BE11" s="105">
        <f>IF(N11="základní",J11,0)</f>
        <v>53640</v>
      </c>
      <c r="BF11" s="105">
        <f>IF(N11="snížená",J11,0)</f>
        <v>0</v>
      </c>
      <c r="BG11" s="105">
        <f>IF(N11="zákl. přenesená",J11,0)</f>
        <v>0</v>
      </c>
      <c r="BH11" s="105">
        <f>IF(N11="sníž. přenesená",J11,0)</f>
        <v>0</v>
      </c>
      <c r="BI11" s="105">
        <f>IF(N11="nulová",J11,0)</f>
        <v>0</v>
      </c>
      <c r="BJ11" s="10" t="s">
        <v>78</v>
      </c>
      <c r="BK11" s="105">
        <f>ROUND(I11*H11,2)</f>
        <v>53640</v>
      </c>
      <c r="BL11" s="10" t="s">
        <v>107</v>
      </c>
      <c r="BM11" s="104" t="s">
        <v>3233</v>
      </c>
    </row>
    <row r="12" spans="2:65" s="1" customFormat="1" ht="19.5">
      <c r="B12" s="21"/>
      <c r="D12" s="106" t="s">
        <v>109</v>
      </c>
      <c r="F12" s="107" t="s">
        <v>3234</v>
      </c>
      <c r="L12" s="21"/>
      <c r="M12" s="108"/>
      <c r="T12" s="42"/>
      <c r="AT12" s="10" t="s">
        <v>109</v>
      </c>
      <c r="AU12" s="10" t="s">
        <v>80</v>
      </c>
    </row>
    <row r="13" spans="2:65" s="1" customFormat="1" ht="24.2" customHeight="1">
      <c r="B13" s="21"/>
      <c r="C13" s="93" t="s">
        <v>107</v>
      </c>
      <c r="D13" s="93" t="s">
        <v>103</v>
      </c>
      <c r="E13" s="94" t="s">
        <v>3235</v>
      </c>
      <c r="F13" s="95" t="s">
        <v>3236</v>
      </c>
      <c r="G13" s="96" t="s">
        <v>106</v>
      </c>
      <c r="H13" s="97">
        <v>750</v>
      </c>
      <c r="I13" s="98">
        <v>500</v>
      </c>
      <c r="J13" s="98">
        <f>ROUND(I13*H13,2)</f>
        <v>375000</v>
      </c>
      <c r="K13" s="99"/>
      <c r="L13" s="21"/>
      <c r="M13" s="100" t="s">
        <v>1</v>
      </c>
      <c r="N13" s="101" t="s">
        <v>35</v>
      </c>
      <c r="O13" s="102">
        <v>1</v>
      </c>
      <c r="P13" s="102">
        <f>O13*H13</f>
        <v>750</v>
      </c>
      <c r="Q13" s="102">
        <v>0</v>
      </c>
      <c r="R13" s="102">
        <f>Q13*H13</f>
        <v>0</v>
      </c>
      <c r="S13" s="102">
        <v>0</v>
      </c>
      <c r="T13" s="103">
        <f>S13*H13</f>
        <v>0</v>
      </c>
      <c r="AR13" s="104" t="s">
        <v>107</v>
      </c>
      <c r="AT13" s="104" t="s">
        <v>103</v>
      </c>
      <c r="AU13" s="104" t="s">
        <v>80</v>
      </c>
      <c r="AY13" s="10" t="s">
        <v>100</v>
      </c>
      <c r="BE13" s="105">
        <f>IF(N13="základní",J13,0)</f>
        <v>375000</v>
      </c>
      <c r="BF13" s="105">
        <f>IF(N13="snížená",J13,0)</f>
        <v>0</v>
      </c>
      <c r="BG13" s="105">
        <f>IF(N13="zákl. přenesená",J13,0)</f>
        <v>0</v>
      </c>
      <c r="BH13" s="105">
        <f>IF(N13="sníž. přenesená",J13,0)</f>
        <v>0</v>
      </c>
      <c r="BI13" s="105">
        <f>IF(N13="nulová",J13,0)</f>
        <v>0</v>
      </c>
      <c r="BJ13" s="10" t="s">
        <v>78</v>
      </c>
      <c r="BK13" s="105">
        <f>ROUND(I13*H13,2)</f>
        <v>375000</v>
      </c>
      <c r="BL13" s="10" t="s">
        <v>107</v>
      </c>
      <c r="BM13" s="104" t="s">
        <v>3237</v>
      </c>
    </row>
    <row r="14" spans="2:65" s="1" customFormat="1" ht="19.5">
      <c r="B14" s="21"/>
      <c r="D14" s="106" t="s">
        <v>109</v>
      </c>
      <c r="F14" s="107" t="s">
        <v>3238</v>
      </c>
      <c r="L14" s="21"/>
      <c r="M14" s="108"/>
      <c r="T14" s="42"/>
      <c r="AT14" s="10" t="s">
        <v>109</v>
      </c>
      <c r="AU14" s="10" t="s">
        <v>80</v>
      </c>
    </row>
    <row r="15" spans="2:65" s="1" customFormat="1" ht="16.5" customHeight="1">
      <c r="B15" s="21"/>
      <c r="C15" s="93" t="s">
        <v>665</v>
      </c>
      <c r="D15" s="93" t="s">
        <v>103</v>
      </c>
      <c r="E15" s="94" t="s">
        <v>3239</v>
      </c>
      <c r="F15" s="95" t="s">
        <v>3240</v>
      </c>
      <c r="G15" s="96" t="s">
        <v>106</v>
      </c>
      <c r="H15" s="97">
        <v>50</v>
      </c>
      <c r="I15" s="98">
        <v>513</v>
      </c>
      <c r="J15" s="98">
        <f>ROUND(I15*H15,2)</f>
        <v>25650</v>
      </c>
      <c r="K15" s="99"/>
      <c r="L15" s="21"/>
      <c r="M15" s="100" t="s">
        <v>1</v>
      </c>
      <c r="N15" s="101" t="s">
        <v>35</v>
      </c>
      <c r="O15" s="102">
        <v>1</v>
      </c>
      <c r="P15" s="102">
        <f>O15*H15</f>
        <v>50</v>
      </c>
      <c r="Q15" s="102">
        <v>0</v>
      </c>
      <c r="R15" s="102">
        <f>Q15*H15</f>
        <v>0</v>
      </c>
      <c r="S15" s="102">
        <v>0</v>
      </c>
      <c r="T15" s="103">
        <f>S15*H15</f>
        <v>0</v>
      </c>
      <c r="AR15" s="104" t="s">
        <v>78</v>
      </c>
      <c r="AT15" s="104" t="s">
        <v>103</v>
      </c>
      <c r="AU15" s="104" t="s">
        <v>80</v>
      </c>
      <c r="AY15" s="10" t="s">
        <v>100</v>
      </c>
      <c r="BE15" s="105">
        <f>IF(N15="základní",J15,0)</f>
        <v>25650</v>
      </c>
      <c r="BF15" s="105">
        <f>IF(N15="snížená",J15,0)</f>
        <v>0</v>
      </c>
      <c r="BG15" s="105">
        <f>IF(N15="zákl. přenesená",J15,0)</f>
        <v>0</v>
      </c>
      <c r="BH15" s="105">
        <f>IF(N15="sníž. přenesená",J15,0)</f>
        <v>0</v>
      </c>
      <c r="BI15" s="105">
        <f>IF(N15="nulová",J15,0)</f>
        <v>0</v>
      </c>
      <c r="BJ15" s="10" t="s">
        <v>78</v>
      </c>
      <c r="BK15" s="105">
        <f>ROUND(I15*H15,2)</f>
        <v>25650</v>
      </c>
      <c r="BL15" s="10" t="s">
        <v>78</v>
      </c>
      <c r="BM15" s="104" t="s">
        <v>3241</v>
      </c>
    </row>
    <row r="16" spans="2:65" s="1" customFormat="1" ht="19.5">
      <c r="B16" s="21"/>
      <c r="D16" s="106" t="s">
        <v>109</v>
      </c>
      <c r="F16" s="107" t="s">
        <v>3242</v>
      </c>
      <c r="L16" s="21"/>
      <c r="M16" s="108"/>
      <c r="T16" s="42"/>
      <c r="AT16" s="10" t="s">
        <v>109</v>
      </c>
      <c r="AU16" s="10" t="s">
        <v>80</v>
      </c>
    </row>
    <row r="17" spans="2:65" s="1" customFormat="1" ht="21.75" customHeight="1">
      <c r="B17" s="21"/>
      <c r="C17" s="93" t="s">
        <v>125</v>
      </c>
      <c r="D17" s="93" t="s">
        <v>103</v>
      </c>
      <c r="E17" s="94" t="s">
        <v>3243</v>
      </c>
      <c r="F17" s="95" t="s">
        <v>3244</v>
      </c>
      <c r="G17" s="96" t="s">
        <v>106</v>
      </c>
      <c r="H17" s="97">
        <v>150</v>
      </c>
      <c r="I17" s="98">
        <v>478</v>
      </c>
      <c r="J17" s="98">
        <f>ROUND(I17*H17,2)</f>
        <v>71700</v>
      </c>
      <c r="K17" s="99"/>
      <c r="L17" s="21"/>
      <c r="M17" s="100" t="s">
        <v>1</v>
      </c>
      <c r="N17" s="101" t="s">
        <v>35</v>
      </c>
      <c r="O17" s="102">
        <v>1</v>
      </c>
      <c r="P17" s="102">
        <f>O17*H17</f>
        <v>150</v>
      </c>
      <c r="Q17" s="102">
        <v>0</v>
      </c>
      <c r="R17" s="102">
        <f>Q17*H17</f>
        <v>0</v>
      </c>
      <c r="S17" s="102">
        <v>0</v>
      </c>
      <c r="T17" s="103">
        <f>S17*H17</f>
        <v>0</v>
      </c>
      <c r="AR17" s="104" t="s">
        <v>107</v>
      </c>
      <c r="AT17" s="104" t="s">
        <v>103</v>
      </c>
      <c r="AU17" s="104" t="s">
        <v>80</v>
      </c>
      <c r="AY17" s="10" t="s">
        <v>100</v>
      </c>
      <c r="BE17" s="105">
        <f>IF(N17="základní",J17,0)</f>
        <v>71700</v>
      </c>
      <c r="BF17" s="105">
        <f>IF(N17="snížená",J17,0)</f>
        <v>0</v>
      </c>
      <c r="BG17" s="105">
        <f>IF(N17="zákl. přenesená",J17,0)</f>
        <v>0</v>
      </c>
      <c r="BH17" s="105">
        <f>IF(N17="sníž. přenesená",J17,0)</f>
        <v>0</v>
      </c>
      <c r="BI17" s="105">
        <f>IF(N17="nulová",J17,0)</f>
        <v>0</v>
      </c>
      <c r="BJ17" s="10" t="s">
        <v>78</v>
      </c>
      <c r="BK17" s="105">
        <f>ROUND(I17*H17,2)</f>
        <v>71700</v>
      </c>
      <c r="BL17" s="10" t="s">
        <v>107</v>
      </c>
      <c r="BM17" s="104" t="s">
        <v>3245</v>
      </c>
    </row>
    <row r="18" spans="2:65" s="1" customFormat="1" ht="19.5">
      <c r="B18" s="21"/>
      <c r="D18" s="106" t="s">
        <v>109</v>
      </c>
      <c r="F18" s="107" t="s">
        <v>3246</v>
      </c>
      <c r="L18" s="21"/>
      <c r="M18" s="108"/>
      <c r="T18" s="42"/>
      <c r="AT18" s="10" t="s">
        <v>109</v>
      </c>
      <c r="AU18" s="10" t="s">
        <v>80</v>
      </c>
    </row>
    <row r="19" spans="2:65" s="1" customFormat="1" ht="24.2" customHeight="1">
      <c r="B19" s="21"/>
      <c r="C19" s="93" t="s">
        <v>129</v>
      </c>
      <c r="D19" s="93" t="s">
        <v>103</v>
      </c>
      <c r="E19" s="94" t="s">
        <v>3247</v>
      </c>
      <c r="F19" s="95" t="s">
        <v>3248</v>
      </c>
      <c r="G19" s="96" t="s">
        <v>106</v>
      </c>
      <c r="H19" s="97">
        <v>500</v>
      </c>
      <c r="I19" s="98">
        <v>528</v>
      </c>
      <c r="J19" s="98">
        <f>ROUND(I19*H19,2)</f>
        <v>264000</v>
      </c>
      <c r="K19" s="99"/>
      <c r="L19" s="21"/>
      <c r="M19" s="100" t="s">
        <v>1</v>
      </c>
      <c r="N19" s="101" t="s">
        <v>35</v>
      </c>
      <c r="O19" s="102">
        <v>1</v>
      </c>
      <c r="P19" s="102">
        <f>O19*H19</f>
        <v>500</v>
      </c>
      <c r="Q19" s="102">
        <v>0</v>
      </c>
      <c r="R19" s="102">
        <f>Q19*H19</f>
        <v>0</v>
      </c>
      <c r="S19" s="102">
        <v>0</v>
      </c>
      <c r="T19" s="103">
        <f>S19*H19</f>
        <v>0</v>
      </c>
      <c r="AR19" s="104" t="s">
        <v>107</v>
      </c>
      <c r="AT19" s="104" t="s">
        <v>103</v>
      </c>
      <c r="AU19" s="104" t="s">
        <v>80</v>
      </c>
      <c r="AY19" s="10" t="s">
        <v>100</v>
      </c>
      <c r="BE19" s="105">
        <f>IF(N19="základní",J19,0)</f>
        <v>264000</v>
      </c>
      <c r="BF19" s="105">
        <f>IF(N19="snížená",J19,0)</f>
        <v>0</v>
      </c>
      <c r="BG19" s="105">
        <f>IF(N19="zákl. přenesená",J19,0)</f>
        <v>0</v>
      </c>
      <c r="BH19" s="105">
        <f>IF(N19="sníž. přenesená",J19,0)</f>
        <v>0</v>
      </c>
      <c r="BI19" s="105">
        <f>IF(N19="nulová",J19,0)</f>
        <v>0</v>
      </c>
      <c r="BJ19" s="10" t="s">
        <v>78</v>
      </c>
      <c r="BK19" s="105">
        <f>ROUND(I19*H19,2)</f>
        <v>264000</v>
      </c>
      <c r="BL19" s="10" t="s">
        <v>107</v>
      </c>
      <c r="BM19" s="104" t="s">
        <v>3249</v>
      </c>
    </row>
    <row r="20" spans="2:65" s="1" customFormat="1" ht="19.5">
      <c r="B20" s="21"/>
      <c r="D20" s="106" t="s">
        <v>109</v>
      </c>
      <c r="F20" s="107" t="s">
        <v>3250</v>
      </c>
      <c r="L20" s="21"/>
      <c r="M20" s="108"/>
      <c r="T20" s="42"/>
      <c r="AT20" s="10" t="s">
        <v>109</v>
      </c>
      <c r="AU20" s="10" t="s">
        <v>80</v>
      </c>
    </row>
    <row r="21" spans="2:65" s="1" customFormat="1" ht="21.75" customHeight="1">
      <c r="B21" s="21"/>
      <c r="C21" s="93" t="s">
        <v>646</v>
      </c>
      <c r="D21" s="93" t="s">
        <v>103</v>
      </c>
      <c r="E21" s="94" t="s">
        <v>3251</v>
      </c>
      <c r="F21" s="95" t="s">
        <v>3252</v>
      </c>
      <c r="G21" s="96" t="s">
        <v>106</v>
      </c>
      <c r="H21" s="97">
        <v>100</v>
      </c>
      <c r="I21" s="98">
        <v>444</v>
      </c>
      <c r="J21" s="98">
        <f>ROUND(I21*H21,2)</f>
        <v>44400</v>
      </c>
      <c r="K21" s="99"/>
      <c r="L21" s="21"/>
      <c r="M21" s="100" t="s">
        <v>1</v>
      </c>
      <c r="N21" s="101" t="s">
        <v>35</v>
      </c>
      <c r="O21" s="102">
        <v>1</v>
      </c>
      <c r="P21" s="102">
        <f>O21*H21</f>
        <v>100</v>
      </c>
      <c r="Q21" s="102">
        <v>0</v>
      </c>
      <c r="R21" s="102">
        <f>Q21*H21</f>
        <v>0</v>
      </c>
      <c r="S21" s="102">
        <v>0</v>
      </c>
      <c r="T21" s="103">
        <f>S21*H21</f>
        <v>0</v>
      </c>
      <c r="AR21" s="104" t="s">
        <v>78</v>
      </c>
      <c r="AT21" s="104" t="s">
        <v>103</v>
      </c>
      <c r="AU21" s="104" t="s">
        <v>80</v>
      </c>
      <c r="AY21" s="10" t="s">
        <v>100</v>
      </c>
      <c r="BE21" s="105">
        <f>IF(N21="základní",J21,0)</f>
        <v>44400</v>
      </c>
      <c r="BF21" s="105">
        <f>IF(N21="snížená",J21,0)</f>
        <v>0</v>
      </c>
      <c r="BG21" s="105">
        <f>IF(N21="zákl. přenesená",J21,0)</f>
        <v>0</v>
      </c>
      <c r="BH21" s="105">
        <f>IF(N21="sníž. přenesená",J21,0)</f>
        <v>0</v>
      </c>
      <c r="BI21" s="105">
        <f>IF(N21="nulová",J21,0)</f>
        <v>0</v>
      </c>
      <c r="BJ21" s="10" t="s">
        <v>78</v>
      </c>
      <c r="BK21" s="105">
        <f>ROUND(I21*H21,2)</f>
        <v>44400</v>
      </c>
      <c r="BL21" s="10" t="s">
        <v>78</v>
      </c>
      <c r="BM21" s="104" t="s">
        <v>3253</v>
      </c>
    </row>
    <row r="22" spans="2:65" s="1" customFormat="1" ht="19.5">
      <c r="B22" s="21"/>
      <c r="D22" s="106" t="s">
        <v>109</v>
      </c>
      <c r="F22" s="107" t="s">
        <v>3254</v>
      </c>
      <c r="L22" s="21"/>
      <c r="M22" s="108"/>
      <c r="T22" s="42"/>
      <c r="AT22" s="10" t="s">
        <v>109</v>
      </c>
      <c r="AU22" s="10" t="s">
        <v>80</v>
      </c>
    </row>
    <row r="23" spans="2:65" s="1" customFormat="1" ht="16.5" customHeight="1">
      <c r="B23" s="21"/>
      <c r="C23" s="93" t="s">
        <v>116</v>
      </c>
      <c r="D23" s="93" t="s">
        <v>103</v>
      </c>
      <c r="E23" s="94" t="s">
        <v>3255</v>
      </c>
      <c r="F23" s="95" t="s">
        <v>3256</v>
      </c>
      <c r="G23" s="96" t="s">
        <v>106</v>
      </c>
      <c r="H23" s="97">
        <v>150</v>
      </c>
      <c r="I23" s="98">
        <v>453</v>
      </c>
      <c r="J23" s="98">
        <f>ROUND(I23*H23,2)</f>
        <v>67950</v>
      </c>
      <c r="K23" s="99"/>
      <c r="L23" s="21"/>
      <c r="M23" s="100" t="s">
        <v>1</v>
      </c>
      <c r="N23" s="101" t="s">
        <v>35</v>
      </c>
      <c r="O23" s="102">
        <v>1</v>
      </c>
      <c r="P23" s="102">
        <f>O23*H23</f>
        <v>150</v>
      </c>
      <c r="Q23" s="102">
        <v>0</v>
      </c>
      <c r="R23" s="102">
        <f>Q23*H23</f>
        <v>0</v>
      </c>
      <c r="S23" s="102">
        <v>0</v>
      </c>
      <c r="T23" s="103">
        <f>S23*H23</f>
        <v>0</v>
      </c>
      <c r="AR23" s="104" t="s">
        <v>107</v>
      </c>
      <c r="AT23" s="104" t="s">
        <v>103</v>
      </c>
      <c r="AU23" s="104" t="s">
        <v>80</v>
      </c>
      <c r="AY23" s="10" t="s">
        <v>100</v>
      </c>
      <c r="BE23" s="105">
        <f>IF(N23="základní",J23,0)</f>
        <v>67950</v>
      </c>
      <c r="BF23" s="105">
        <f>IF(N23="snížená",J23,0)</f>
        <v>0</v>
      </c>
      <c r="BG23" s="105">
        <f>IF(N23="zákl. přenesená",J23,0)</f>
        <v>0</v>
      </c>
      <c r="BH23" s="105">
        <f>IF(N23="sníž. přenesená",J23,0)</f>
        <v>0</v>
      </c>
      <c r="BI23" s="105">
        <f>IF(N23="nulová",J23,0)</f>
        <v>0</v>
      </c>
      <c r="BJ23" s="10" t="s">
        <v>78</v>
      </c>
      <c r="BK23" s="105">
        <f>ROUND(I23*H23,2)</f>
        <v>67950</v>
      </c>
      <c r="BL23" s="10" t="s">
        <v>107</v>
      </c>
      <c r="BM23" s="104" t="s">
        <v>3257</v>
      </c>
    </row>
    <row r="24" spans="2:65" s="1" customFormat="1" ht="19.5">
      <c r="B24" s="21"/>
      <c r="D24" s="106" t="s">
        <v>109</v>
      </c>
      <c r="F24" s="107" t="s">
        <v>3258</v>
      </c>
      <c r="L24" s="21"/>
      <c r="M24" s="108"/>
      <c r="T24" s="42"/>
      <c r="AT24" s="10" t="s">
        <v>109</v>
      </c>
      <c r="AU24" s="10" t="s">
        <v>80</v>
      </c>
    </row>
    <row r="25" spans="2:65" s="1" customFormat="1" ht="16.5" customHeight="1">
      <c r="B25" s="21"/>
      <c r="C25" s="93" t="s">
        <v>133</v>
      </c>
      <c r="D25" s="93" t="s">
        <v>103</v>
      </c>
      <c r="E25" s="94" t="s">
        <v>3259</v>
      </c>
      <c r="F25" s="95" t="s">
        <v>3260</v>
      </c>
      <c r="G25" s="96" t="s">
        <v>106</v>
      </c>
      <c r="H25" s="97">
        <v>150</v>
      </c>
      <c r="I25" s="98">
        <v>355</v>
      </c>
      <c r="J25" s="98">
        <f>ROUND(I25*H25,2)</f>
        <v>53250</v>
      </c>
      <c r="K25" s="99"/>
      <c r="L25" s="21"/>
      <c r="M25" s="100" t="s">
        <v>1</v>
      </c>
      <c r="N25" s="101" t="s">
        <v>35</v>
      </c>
      <c r="O25" s="102">
        <v>1</v>
      </c>
      <c r="P25" s="102">
        <f>O25*H25</f>
        <v>150</v>
      </c>
      <c r="Q25" s="102">
        <v>0</v>
      </c>
      <c r="R25" s="102">
        <f>Q25*H25</f>
        <v>0</v>
      </c>
      <c r="S25" s="102">
        <v>0</v>
      </c>
      <c r="T25" s="103">
        <f>S25*H25</f>
        <v>0</v>
      </c>
      <c r="AR25" s="104" t="s">
        <v>107</v>
      </c>
      <c r="AT25" s="104" t="s">
        <v>103</v>
      </c>
      <c r="AU25" s="104" t="s">
        <v>80</v>
      </c>
      <c r="AY25" s="10" t="s">
        <v>100</v>
      </c>
      <c r="BE25" s="105">
        <f>IF(N25="základní",J25,0)</f>
        <v>53250</v>
      </c>
      <c r="BF25" s="105">
        <f>IF(N25="snížená",J25,0)</f>
        <v>0</v>
      </c>
      <c r="BG25" s="105">
        <f>IF(N25="zákl. přenesená",J25,0)</f>
        <v>0</v>
      </c>
      <c r="BH25" s="105">
        <f>IF(N25="sníž. přenesená",J25,0)</f>
        <v>0</v>
      </c>
      <c r="BI25" s="105">
        <f>IF(N25="nulová",J25,0)</f>
        <v>0</v>
      </c>
      <c r="BJ25" s="10" t="s">
        <v>78</v>
      </c>
      <c r="BK25" s="105">
        <f>ROUND(I25*H25,2)</f>
        <v>53250</v>
      </c>
      <c r="BL25" s="10" t="s">
        <v>107</v>
      </c>
      <c r="BM25" s="104" t="s">
        <v>3261</v>
      </c>
    </row>
    <row r="26" spans="2:65" s="1" customFormat="1" ht="19.5">
      <c r="B26" s="21"/>
      <c r="D26" s="106" t="s">
        <v>109</v>
      </c>
      <c r="F26" s="107" t="s">
        <v>3262</v>
      </c>
      <c r="L26" s="21"/>
      <c r="M26" s="108"/>
      <c r="T26" s="42"/>
      <c r="AT26" s="10" t="s">
        <v>109</v>
      </c>
      <c r="AU26" s="10" t="s">
        <v>80</v>
      </c>
    </row>
    <row r="27" spans="2:65" s="1" customFormat="1" ht="16.5" customHeight="1">
      <c r="B27" s="21"/>
      <c r="C27" s="93" t="s">
        <v>148</v>
      </c>
      <c r="D27" s="93" t="s">
        <v>103</v>
      </c>
      <c r="E27" s="94" t="s">
        <v>3263</v>
      </c>
      <c r="F27" s="95" t="s">
        <v>3264</v>
      </c>
      <c r="G27" s="96" t="s">
        <v>106</v>
      </c>
      <c r="H27" s="97">
        <v>300</v>
      </c>
      <c r="I27" s="98">
        <v>598</v>
      </c>
      <c r="J27" s="98">
        <f>ROUND(I27*H27,2)</f>
        <v>179400</v>
      </c>
      <c r="K27" s="99"/>
      <c r="L27" s="21"/>
      <c r="M27" s="100" t="s">
        <v>1</v>
      </c>
      <c r="N27" s="101" t="s">
        <v>35</v>
      </c>
      <c r="O27" s="102">
        <v>1</v>
      </c>
      <c r="P27" s="102">
        <f>O27*H27</f>
        <v>300</v>
      </c>
      <c r="Q27" s="102">
        <v>0</v>
      </c>
      <c r="R27" s="102">
        <f>Q27*H27</f>
        <v>0</v>
      </c>
      <c r="S27" s="102">
        <v>0</v>
      </c>
      <c r="T27" s="103">
        <f>S27*H27</f>
        <v>0</v>
      </c>
      <c r="AR27" s="104" t="s">
        <v>107</v>
      </c>
      <c r="AT27" s="104" t="s">
        <v>103</v>
      </c>
      <c r="AU27" s="104" t="s">
        <v>80</v>
      </c>
      <c r="AY27" s="10" t="s">
        <v>100</v>
      </c>
      <c r="BE27" s="105">
        <f>IF(N27="základní",J27,0)</f>
        <v>179400</v>
      </c>
      <c r="BF27" s="105">
        <f>IF(N27="snížená",J27,0)</f>
        <v>0</v>
      </c>
      <c r="BG27" s="105">
        <f>IF(N27="zákl. přenesená",J27,0)</f>
        <v>0</v>
      </c>
      <c r="BH27" s="105">
        <f>IF(N27="sníž. přenesená",J27,0)</f>
        <v>0</v>
      </c>
      <c r="BI27" s="105">
        <f>IF(N27="nulová",J27,0)</f>
        <v>0</v>
      </c>
      <c r="BJ27" s="10" t="s">
        <v>78</v>
      </c>
      <c r="BK27" s="105">
        <f>ROUND(I27*H27,2)</f>
        <v>179400</v>
      </c>
      <c r="BL27" s="10" t="s">
        <v>107</v>
      </c>
      <c r="BM27" s="104" t="s">
        <v>3265</v>
      </c>
    </row>
    <row r="28" spans="2:65" s="1" customFormat="1" ht="19.5">
      <c r="B28" s="21"/>
      <c r="D28" s="106" t="s">
        <v>109</v>
      </c>
      <c r="F28" s="107" t="s">
        <v>3266</v>
      </c>
      <c r="L28" s="21"/>
      <c r="M28" s="108"/>
      <c r="T28" s="42"/>
      <c r="AT28" s="10" t="s">
        <v>109</v>
      </c>
      <c r="AU28" s="10" t="s">
        <v>80</v>
      </c>
    </row>
    <row r="29" spans="2:65" s="1" customFormat="1" ht="16.5" customHeight="1">
      <c r="B29" s="21"/>
      <c r="C29" s="93" t="s">
        <v>144</v>
      </c>
      <c r="D29" s="93" t="s">
        <v>103</v>
      </c>
      <c r="E29" s="94" t="s">
        <v>3267</v>
      </c>
      <c r="F29" s="95" t="s">
        <v>3268</v>
      </c>
      <c r="G29" s="96" t="s">
        <v>106</v>
      </c>
      <c r="H29" s="97">
        <v>15</v>
      </c>
      <c r="I29" s="98">
        <v>528</v>
      </c>
      <c r="J29" s="98">
        <f>ROUND(I29*H29,2)</f>
        <v>7920</v>
      </c>
      <c r="K29" s="99"/>
      <c r="L29" s="21"/>
      <c r="M29" s="100" t="s">
        <v>1</v>
      </c>
      <c r="N29" s="101" t="s">
        <v>35</v>
      </c>
      <c r="O29" s="102">
        <v>1</v>
      </c>
      <c r="P29" s="102">
        <f>O29*H29</f>
        <v>15</v>
      </c>
      <c r="Q29" s="102">
        <v>0</v>
      </c>
      <c r="R29" s="102">
        <f>Q29*H29</f>
        <v>0</v>
      </c>
      <c r="S29" s="102">
        <v>0</v>
      </c>
      <c r="T29" s="103">
        <f>S29*H29</f>
        <v>0</v>
      </c>
      <c r="AR29" s="104" t="s">
        <v>107</v>
      </c>
      <c r="AT29" s="104" t="s">
        <v>103</v>
      </c>
      <c r="AU29" s="104" t="s">
        <v>80</v>
      </c>
      <c r="AY29" s="10" t="s">
        <v>100</v>
      </c>
      <c r="BE29" s="105">
        <f>IF(N29="základní",J29,0)</f>
        <v>7920</v>
      </c>
      <c r="BF29" s="105">
        <f>IF(N29="snížená",J29,0)</f>
        <v>0</v>
      </c>
      <c r="BG29" s="105">
        <f>IF(N29="zákl. přenesená",J29,0)</f>
        <v>0</v>
      </c>
      <c r="BH29" s="105">
        <f>IF(N29="sníž. přenesená",J29,0)</f>
        <v>0</v>
      </c>
      <c r="BI29" s="105">
        <f>IF(N29="nulová",J29,0)</f>
        <v>0</v>
      </c>
      <c r="BJ29" s="10" t="s">
        <v>78</v>
      </c>
      <c r="BK29" s="105">
        <f>ROUND(I29*H29,2)</f>
        <v>7920</v>
      </c>
      <c r="BL29" s="10" t="s">
        <v>107</v>
      </c>
      <c r="BM29" s="104" t="s">
        <v>3269</v>
      </c>
    </row>
    <row r="30" spans="2:65" s="1" customFormat="1" ht="19.5">
      <c r="B30" s="21"/>
      <c r="D30" s="106" t="s">
        <v>109</v>
      </c>
      <c r="F30" s="107" t="s">
        <v>3270</v>
      </c>
      <c r="L30" s="21"/>
      <c r="M30" s="108"/>
      <c r="T30" s="42"/>
      <c r="AT30" s="10" t="s">
        <v>109</v>
      </c>
      <c r="AU30" s="10" t="s">
        <v>80</v>
      </c>
    </row>
    <row r="31" spans="2:65" s="1" customFormat="1" ht="16.5" customHeight="1">
      <c r="B31" s="21"/>
      <c r="C31" s="93" t="s">
        <v>140</v>
      </c>
      <c r="D31" s="93" t="s">
        <v>103</v>
      </c>
      <c r="E31" s="94" t="s">
        <v>3271</v>
      </c>
      <c r="F31" s="95" t="s">
        <v>3272</v>
      </c>
      <c r="G31" s="96" t="s">
        <v>106</v>
      </c>
      <c r="H31" s="97">
        <v>750</v>
      </c>
      <c r="I31" s="98">
        <v>598</v>
      </c>
      <c r="J31" s="98">
        <f>ROUND(I31*H31,2)</f>
        <v>448500</v>
      </c>
      <c r="K31" s="99"/>
      <c r="L31" s="21"/>
      <c r="M31" s="100" t="s">
        <v>1</v>
      </c>
      <c r="N31" s="101" t="s">
        <v>35</v>
      </c>
      <c r="O31" s="102">
        <v>1</v>
      </c>
      <c r="P31" s="102">
        <f>O31*H31</f>
        <v>750</v>
      </c>
      <c r="Q31" s="102">
        <v>0</v>
      </c>
      <c r="R31" s="102">
        <f>Q31*H31</f>
        <v>0</v>
      </c>
      <c r="S31" s="102">
        <v>0</v>
      </c>
      <c r="T31" s="103">
        <f>S31*H31</f>
        <v>0</v>
      </c>
      <c r="AR31" s="104" t="s">
        <v>107</v>
      </c>
      <c r="AT31" s="104" t="s">
        <v>103</v>
      </c>
      <c r="AU31" s="104" t="s">
        <v>80</v>
      </c>
      <c r="AY31" s="10" t="s">
        <v>100</v>
      </c>
      <c r="BE31" s="105">
        <f>IF(N31="základní",J31,0)</f>
        <v>448500</v>
      </c>
      <c r="BF31" s="105">
        <f>IF(N31="snížená",J31,0)</f>
        <v>0</v>
      </c>
      <c r="BG31" s="105">
        <f>IF(N31="zákl. přenesená",J31,0)</f>
        <v>0</v>
      </c>
      <c r="BH31" s="105">
        <f>IF(N31="sníž. přenesená",J31,0)</f>
        <v>0</v>
      </c>
      <c r="BI31" s="105">
        <f>IF(N31="nulová",J31,0)</f>
        <v>0</v>
      </c>
      <c r="BJ31" s="10" t="s">
        <v>78</v>
      </c>
      <c r="BK31" s="105">
        <f>ROUND(I31*H31,2)</f>
        <v>448500</v>
      </c>
      <c r="BL31" s="10" t="s">
        <v>107</v>
      </c>
      <c r="BM31" s="104" t="s">
        <v>3273</v>
      </c>
    </row>
    <row r="32" spans="2:65" s="1" customFormat="1" ht="19.5">
      <c r="B32" s="21"/>
      <c r="D32" s="106" t="s">
        <v>109</v>
      </c>
      <c r="F32" s="107" t="s">
        <v>3274</v>
      </c>
      <c r="L32" s="21"/>
      <c r="M32" s="108"/>
      <c r="T32" s="42"/>
      <c r="AT32" s="10" t="s">
        <v>109</v>
      </c>
      <c r="AU32" s="10" t="s">
        <v>80</v>
      </c>
    </row>
    <row r="33" spans="2:65" s="8" customFormat="1" ht="25.9" customHeight="1">
      <c r="B33" s="82"/>
      <c r="D33" s="83" t="s">
        <v>69</v>
      </c>
      <c r="E33" s="84" t="s">
        <v>112</v>
      </c>
      <c r="F33" s="84" t="s">
        <v>3275</v>
      </c>
      <c r="J33" s="85">
        <f>BK33</f>
        <v>16077510.41</v>
      </c>
      <c r="L33" s="82"/>
      <c r="M33" s="86"/>
      <c r="P33" s="87">
        <f>P34+P93</f>
        <v>33356.814299999998</v>
      </c>
      <c r="R33" s="87">
        <f>R34+R93</f>
        <v>99.031070000000014</v>
      </c>
      <c r="T33" s="88">
        <f>T34+T93</f>
        <v>247.37200000000001</v>
      </c>
      <c r="AR33" s="83" t="s">
        <v>78</v>
      </c>
      <c r="AT33" s="89" t="s">
        <v>69</v>
      </c>
      <c r="AU33" s="89" t="s">
        <v>70</v>
      </c>
      <c r="AY33" s="83" t="s">
        <v>100</v>
      </c>
      <c r="BK33" s="90">
        <f>BK34+BK93</f>
        <v>16077510.41</v>
      </c>
    </row>
    <row r="34" spans="2:65" s="8" customFormat="1" ht="22.9" customHeight="1">
      <c r="B34" s="82"/>
      <c r="D34" s="83" t="s">
        <v>69</v>
      </c>
      <c r="E34" s="91" t="s">
        <v>110</v>
      </c>
      <c r="F34" s="91" t="s">
        <v>3276</v>
      </c>
      <c r="J34" s="92">
        <f>BK34</f>
        <v>13468592.5</v>
      </c>
      <c r="L34" s="82"/>
      <c r="M34" s="86"/>
      <c r="P34" s="87">
        <f>SUM(P35:P92)</f>
        <v>30960.025000000001</v>
      </c>
      <c r="R34" s="87">
        <f>SUM(R35:R92)</f>
        <v>0.55900000000000005</v>
      </c>
      <c r="T34" s="88">
        <f>SUM(T35:T92)</f>
        <v>0</v>
      </c>
      <c r="AR34" s="83" t="s">
        <v>78</v>
      </c>
      <c r="AT34" s="89" t="s">
        <v>69</v>
      </c>
      <c r="AU34" s="89" t="s">
        <v>78</v>
      </c>
      <c r="AY34" s="83" t="s">
        <v>100</v>
      </c>
      <c r="BK34" s="90">
        <f>SUM(BK35:BK92)</f>
        <v>13468592.5</v>
      </c>
    </row>
    <row r="35" spans="2:65" s="1" customFormat="1" ht="24.2" customHeight="1">
      <c r="B35" s="21"/>
      <c r="C35" s="93" t="s">
        <v>152</v>
      </c>
      <c r="D35" s="93" t="s">
        <v>103</v>
      </c>
      <c r="E35" s="94" t="s">
        <v>3277</v>
      </c>
      <c r="F35" s="95" t="s">
        <v>3278</v>
      </c>
      <c r="G35" s="96" t="s">
        <v>3279</v>
      </c>
      <c r="H35" s="97">
        <v>600</v>
      </c>
      <c r="I35" s="98">
        <v>1080</v>
      </c>
      <c r="J35" s="98">
        <f>ROUND(I35*H35,2)</f>
        <v>648000</v>
      </c>
      <c r="K35" s="99"/>
      <c r="L35" s="21"/>
      <c r="M35" s="100" t="s">
        <v>1</v>
      </c>
      <c r="N35" s="101" t="s">
        <v>35</v>
      </c>
      <c r="O35" s="102">
        <v>3.1480000000000001</v>
      </c>
      <c r="P35" s="102">
        <f>O35*H35</f>
        <v>1888.8000000000002</v>
      </c>
      <c r="Q35" s="102">
        <v>0</v>
      </c>
      <c r="R35" s="102">
        <f>Q35*H35</f>
        <v>0</v>
      </c>
      <c r="S35" s="102">
        <v>0</v>
      </c>
      <c r="T35" s="103">
        <f>S35*H35</f>
        <v>0</v>
      </c>
      <c r="AR35" s="104" t="s">
        <v>107</v>
      </c>
      <c r="AT35" s="104" t="s">
        <v>103</v>
      </c>
      <c r="AU35" s="104" t="s">
        <v>80</v>
      </c>
      <c r="AY35" s="10" t="s">
        <v>100</v>
      </c>
      <c r="BE35" s="105">
        <f>IF(N35="základní",J35,0)</f>
        <v>648000</v>
      </c>
      <c r="BF35" s="105">
        <f>IF(N35="snížená",J35,0)</f>
        <v>0</v>
      </c>
      <c r="BG35" s="105">
        <f>IF(N35="zákl. přenesená",J35,0)</f>
        <v>0</v>
      </c>
      <c r="BH35" s="105">
        <f>IF(N35="sníž. přenesená",J35,0)</f>
        <v>0</v>
      </c>
      <c r="BI35" s="105">
        <f>IF(N35="nulová",J35,0)</f>
        <v>0</v>
      </c>
      <c r="BJ35" s="10" t="s">
        <v>78</v>
      </c>
      <c r="BK35" s="105">
        <f>ROUND(I35*H35,2)</f>
        <v>648000</v>
      </c>
      <c r="BL35" s="10" t="s">
        <v>107</v>
      </c>
      <c r="BM35" s="104" t="s">
        <v>3280</v>
      </c>
    </row>
    <row r="36" spans="2:65" s="1" customFormat="1" ht="29.25">
      <c r="B36" s="21"/>
      <c r="D36" s="106" t="s">
        <v>109</v>
      </c>
      <c r="F36" s="107" t="s">
        <v>3281</v>
      </c>
      <c r="L36" s="21"/>
      <c r="M36" s="108"/>
      <c r="T36" s="42"/>
      <c r="AT36" s="10" t="s">
        <v>109</v>
      </c>
      <c r="AU36" s="10" t="s">
        <v>80</v>
      </c>
    </row>
    <row r="37" spans="2:65" s="1" customFormat="1" ht="24.2" customHeight="1">
      <c r="B37" s="21"/>
      <c r="C37" s="93" t="s">
        <v>156</v>
      </c>
      <c r="D37" s="93" t="s">
        <v>103</v>
      </c>
      <c r="E37" s="94" t="s">
        <v>3282</v>
      </c>
      <c r="F37" s="95" t="s">
        <v>3283</v>
      </c>
      <c r="G37" s="96" t="s">
        <v>3279</v>
      </c>
      <c r="H37" s="97">
        <v>600</v>
      </c>
      <c r="I37" s="98">
        <v>1460</v>
      </c>
      <c r="J37" s="98">
        <f>ROUND(I37*H37,2)</f>
        <v>876000</v>
      </c>
      <c r="K37" s="99"/>
      <c r="L37" s="21"/>
      <c r="M37" s="100" t="s">
        <v>1</v>
      </c>
      <c r="N37" s="101" t="s">
        <v>35</v>
      </c>
      <c r="O37" s="102">
        <v>4.1390000000000002</v>
      </c>
      <c r="P37" s="102">
        <f>O37*H37</f>
        <v>2483.4</v>
      </c>
      <c r="Q37" s="102">
        <v>0</v>
      </c>
      <c r="R37" s="102">
        <f>Q37*H37</f>
        <v>0</v>
      </c>
      <c r="S37" s="102">
        <v>0</v>
      </c>
      <c r="T37" s="103">
        <f>S37*H37</f>
        <v>0</v>
      </c>
      <c r="AR37" s="104" t="s">
        <v>107</v>
      </c>
      <c r="AT37" s="104" t="s">
        <v>103</v>
      </c>
      <c r="AU37" s="104" t="s">
        <v>80</v>
      </c>
      <c r="AY37" s="10" t="s">
        <v>100</v>
      </c>
      <c r="BE37" s="105">
        <f>IF(N37="základní",J37,0)</f>
        <v>876000</v>
      </c>
      <c r="BF37" s="105">
        <f>IF(N37="snížená",J37,0)</f>
        <v>0</v>
      </c>
      <c r="BG37" s="105">
        <f>IF(N37="zákl. přenesená",J37,0)</f>
        <v>0</v>
      </c>
      <c r="BH37" s="105">
        <f>IF(N37="sníž. přenesená",J37,0)</f>
        <v>0</v>
      </c>
      <c r="BI37" s="105">
        <f>IF(N37="nulová",J37,0)</f>
        <v>0</v>
      </c>
      <c r="BJ37" s="10" t="s">
        <v>78</v>
      </c>
      <c r="BK37" s="105">
        <f>ROUND(I37*H37,2)</f>
        <v>876000</v>
      </c>
      <c r="BL37" s="10" t="s">
        <v>107</v>
      </c>
      <c r="BM37" s="104" t="s">
        <v>3284</v>
      </c>
    </row>
    <row r="38" spans="2:65" s="1" customFormat="1" ht="29.25">
      <c r="B38" s="21"/>
      <c r="D38" s="106" t="s">
        <v>109</v>
      </c>
      <c r="F38" s="107" t="s">
        <v>3285</v>
      </c>
      <c r="L38" s="21"/>
      <c r="M38" s="108"/>
      <c r="T38" s="42"/>
      <c r="AT38" s="10" t="s">
        <v>109</v>
      </c>
      <c r="AU38" s="10" t="s">
        <v>80</v>
      </c>
    </row>
    <row r="39" spans="2:65" s="1" customFormat="1" ht="24.2" customHeight="1">
      <c r="B39" s="21"/>
      <c r="C39" s="93" t="s">
        <v>160</v>
      </c>
      <c r="D39" s="93" t="s">
        <v>103</v>
      </c>
      <c r="E39" s="94" t="s">
        <v>3286</v>
      </c>
      <c r="F39" s="95" t="s">
        <v>3287</v>
      </c>
      <c r="G39" s="96" t="s">
        <v>3279</v>
      </c>
      <c r="H39" s="97">
        <v>600</v>
      </c>
      <c r="I39" s="98">
        <v>259</v>
      </c>
      <c r="J39" s="98">
        <f>ROUND(I39*H39,2)</f>
        <v>155400</v>
      </c>
      <c r="K39" s="99"/>
      <c r="L39" s="21"/>
      <c r="M39" s="100" t="s">
        <v>1</v>
      </c>
      <c r="N39" s="101" t="s">
        <v>35</v>
      </c>
      <c r="O39" s="102">
        <v>0.31900000000000001</v>
      </c>
      <c r="P39" s="102">
        <f>O39*H39</f>
        <v>191.4</v>
      </c>
      <c r="Q39" s="102">
        <v>0</v>
      </c>
      <c r="R39" s="102">
        <f>Q39*H39</f>
        <v>0</v>
      </c>
      <c r="S39" s="102">
        <v>0</v>
      </c>
      <c r="T39" s="103">
        <f>S39*H39</f>
        <v>0</v>
      </c>
      <c r="AR39" s="104" t="s">
        <v>107</v>
      </c>
      <c r="AT39" s="104" t="s">
        <v>103</v>
      </c>
      <c r="AU39" s="104" t="s">
        <v>80</v>
      </c>
      <c r="AY39" s="10" t="s">
        <v>100</v>
      </c>
      <c r="BE39" s="105">
        <f>IF(N39="základní",J39,0)</f>
        <v>155400</v>
      </c>
      <c r="BF39" s="105">
        <f>IF(N39="snížená",J39,0)</f>
        <v>0</v>
      </c>
      <c r="BG39" s="105">
        <f>IF(N39="zákl. přenesená",J39,0)</f>
        <v>0</v>
      </c>
      <c r="BH39" s="105">
        <f>IF(N39="sníž. přenesená",J39,0)</f>
        <v>0</v>
      </c>
      <c r="BI39" s="105">
        <f>IF(N39="nulová",J39,0)</f>
        <v>0</v>
      </c>
      <c r="BJ39" s="10" t="s">
        <v>78</v>
      </c>
      <c r="BK39" s="105">
        <f>ROUND(I39*H39,2)</f>
        <v>155400</v>
      </c>
      <c r="BL39" s="10" t="s">
        <v>107</v>
      </c>
      <c r="BM39" s="104" t="s">
        <v>3288</v>
      </c>
    </row>
    <row r="40" spans="2:65" s="1" customFormat="1" ht="29.25">
      <c r="B40" s="21"/>
      <c r="D40" s="106" t="s">
        <v>109</v>
      </c>
      <c r="F40" s="107" t="s">
        <v>3289</v>
      </c>
      <c r="L40" s="21"/>
      <c r="M40" s="108"/>
      <c r="T40" s="42"/>
      <c r="AT40" s="10" t="s">
        <v>109</v>
      </c>
      <c r="AU40" s="10" t="s">
        <v>80</v>
      </c>
    </row>
    <row r="41" spans="2:65" s="1" customFormat="1" ht="24.2" customHeight="1">
      <c r="B41" s="21"/>
      <c r="C41" s="93" t="s">
        <v>8</v>
      </c>
      <c r="D41" s="93" t="s">
        <v>103</v>
      </c>
      <c r="E41" s="94" t="s">
        <v>3290</v>
      </c>
      <c r="F41" s="95" t="s">
        <v>3291</v>
      </c>
      <c r="G41" s="96" t="s">
        <v>3279</v>
      </c>
      <c r="H41" s="97">
        <v>600</v>
      </c>
      <c r="I41" s="98">
        <v>1130</v>
      </c>
      <c r="J41" s="98">
        <f>ROUND(I41*H41,2)</f>
        <v>678000</v>
      </c>
      <c r="K41" s="99"/>
      <c r="L41" s="21"/>
      <c r="M41" s="100" t="s">
        <v>1</v>
      </c>
      <c r="N41" s="101" t="s">
        <v>35</v>
      </c>
      <c r="O41" s="102">
        <v>3.3</v>
      </c>
      <c r="P41" s="102">
        <f>O41*H41</f>
        <v>1980</v>
      </c>
      <c r="Q41" s="102">
        <v>0</v>
      </c>
      <c r="R41" s="102">
        <f>Q41*H41</f>
        <v>0</v>
      </c>
      <c r="S41" s="102">
        <v>0</v>
      </c>
      <c r="T41" s="103">
        <f>S41*H41</f>
        <v>0</v>
      </c>
      <c r="AR41" s="104" t="s">
        <v>107</v>
      </c>
      <c r="AT41" s="104" t="s">
        <v>103</v>
      </c>
      <c r="AU41" s="104" t="s">
        <v>80</v>
      </c>
      <c r="AY41" s="10" t="s">
        <v>100</v>
      </c>
      <c r="BE41" s="105">
        <f>IF(N41="základní",J41,0)</f>
        <v>678000</v>
      </c>
      <c r="BF41" s="105">
        <f>IF(N41="snížená",J41,0)</f>
        <v>0</v>
      </c>
      <c r="BG41" s="105">
        <f>IF(N41="zákl. přenesená",J41,0)</f>
        <v>0</v>
      </c>
      <c r="BH41" s="105">
        <f>IF(N41="sníž. přenesená",J41,0)</f>
        <v>0</v>
      </c>
      <c r="BI41" s="105">
        <f>IF(N41="nulová",J41,0)</f>
        <v>0</v>
      </c>
      <c r="BJ41" s="10" t="s">
        <v>78</v>
      </c>
      <c r="BK41" s="105">
        <f>ROUND(I41*H41,2)</f>
        <v>678000</v>
      </c>
      <c r="BL41" s="10" t="s">
        <v>107</v>
      </c>
      <c r="BM41" s="104" t="s">
        <v>3292</v>
      </c>
    </row>
    <row r="42" spans="2:65" s="1" customFormat="1" ht="39">
      <c r="B42" s="21"/>
      <c r="D42" s="106" t="s">
        <v>109</v>
      </c>
      <c r="F42" s="107" t="s">
        <v>3293</v>
      </c>
      <c r="L42" s="21"/>
      <c r="M42" s="108"/>
      <c r="T42" s="42"/>
      <c r="AT42" s="10" t="s">
        <v>109</v>
      </c>
      <c r="AU42" s="10" t="s">
        <v>80</v>
      </c>
    </row>
    <row r="43" spans="2:65" s="1" customFormat="1" ht="24.2" customHeight="1">
      <c r="B43" s="21"/>
      <c r="C43" s="93" t="s">
        <v>167</v>
      </c>
      <c r="D43" s="93" t="s">
        <v>103</v>
      </c>
      <c r="E43" s="94" t="s">
        <v>3294</v>
      </c>
      <c r="F43" s="95" t="s">
        <v>3295</v>
      </c>
      <c r="G43" s="96" t="s">
        <v>3279</v>
      </c>
      <c r="H43" s="97">
        <v>600</v>
      </c>
      <c r="I43" s="98">
        <v>1640</v>
      </c>
      <c r="J43" s="98">
        <f>ROUND(I43*H43,2)</f>
        <v>984000</v>
      </c>
      <c r="K43" s="99"/>
      <c r="L43" s="21"/>
      <c r="M43" s="100" t="s">
        <v>1</v>
      </c>
      <c r="N43" s="101" t="s">
        <v>35</v>
      </c>
      <c r="O43" s="102">
        <v>4.665</v>
      </c>
      <c r="P43" s="102">
        <f>O43*H43</f>
        <v>2799</v>
      </c>
      <c r="Q43" s="102">
        <v>0</v>
      </c>
      <c r="R43" s="102">
        <f>Q43*H43</f>
        <v>0</v>
      </c>
      <c r="S43" s="102">
        <v>0</v>
      </c>
      <c r="T43" s="103">
        <f>S43*H43</f>
        <v>0</v>
      </c>
      <c r="AR43" s="104" t="s">
        <v>107</v>
      </c>
      <c r="AT43" s="104" t="s">
        <v>103</v>
      </c>
      <c r="AU43" s="104" t="s">
        <v>80</v>
      </c>
      <c r="AY43" s="10" t="s">
        <v>100</v>
      </c>
      <c r="BE43" s="105">
        <f>IF(N43="základní",J43,0)</f>
        <v>984000</v>
      </c>
      <c r="BF43" s="105">
        <f>IF(N43="snížená",J43,0)</f>
        <v>0</v>
      </c>
      <c r="BG43" s="105">
        <f>IF(N43="zákl. přenesená",J43,0)</f>
        <v>0</v>
      </c>
      <c r="BH43" s="105">
        <f>IF(N43="sníž. přenesená",J43,0)</f>
        <v>0</v>
      </c>
      <c r="BI43" s="105">
        <f>IF(N43="nulová",J43,0)</f>
        <v>0</v>
      </c>
      <c r="BJ43" s="10" t="s">
        <v>78</v>
      </c>
      <c r="BK43" s="105">
        <f>ROUND(I43*H43,2)</f>
        <v>984000</v>
      </c>
      <c r="BL43" s="10" t="s">
        <v>107</v>
      </c>
      <c r="BM43" s="104" t="s">
        <v>3296</v>
      </c>
    </row>
    <row r="44" spans="2:65" s="1" customFormat="1" ht="39">
      <c r="B44" s="21"/>
      <c r="D44" s="106" t="s">
        <v>109</v>
      </c>
      <c r="F44" s="107" t="s">
        <v>3297</v>
      </c>
      <c r="L44" s="21"/>
      <c r="M44" s="108"/>
      <c r="T44" s="42"/>
      <c r="AT44" s="10" t="s">
        <v>109</v>
      </c>
      <c r="AU44" s="10" t="s">
        <v>80</v>
      </c>
    </row>
    <row r="45" spans="2:65" s="1" customFormat="1" ht="24.2" customHeight="1">
      <c r="B45" s="21"/>
      <c r="C45" s="93" t="s">
        <v>171</v>
      </c>
      <c r="D45" s="93" t="s">
        <v>103</v>
      </c>
      <c r="E45" s="94" t="s">
        <v>3298</v>
      </c>
      <c r="F45" s="95" t="s">
        <v>3299</v>
      </c>
      <c r="G45" s="96" t="s">
        <v>3279</v>
      </c>
      <c r="H45" s="97">
        <v>600</v>
      </c>
      <c r="I45" s="98">
        <v>323</v>
      </c>
      <c r="J45" s="98">
        <f>ROUND(I45*H45,2)</f>
        <v>193800</v>
      </c>
      <c r="K45" s="99"/>
      <c r="L45" s="21"/>
      <c r="M45" s="100" t="s">
        <v>1</v>
      </c>
      <c r="N45" s="101" t="s">
        <v>35</v>
      </c>
      <c r="O45" s="102">
        <v>0.39700000000000002</v>
      </c>
      <c r="P45" s="102">
        <f>O45*H45</f>
        <v>238.20000000000002</v>
      </c>
      <c r="Q45" s="102">
        <v>0</v>
      </c>
      <c r="R45" s="102">
        <f>Q45*H45</f>
        <v>0</v>
      </c>
      <c r="S45" s="102">
        <v>0</v>
      </c>
      <c r="T45" s="103">
        <f>S45*H45</f>
        <v>0</v>
      </c>
      <c r="AR45" s="104" t="s">
        <v>107</v>
      </c>
      <c r="AT45" s="104" t="s">
        <v>103</v>
      </c>
      <c r="AU45" s="104" t="s">
        <v>80</v>
      </c>
      <c r="AY45" s="10" t="s">
        <v>100</v>
      </c>
      <c r="BE45" s="105">
        <f>IF(N45="základní",J45,0)</f>
        <v>193800</v>
      </c>
      <c r="BF45" s="105">
        <f>IF(N45="snížená",J45,0)</f>
        <v>0</v>
      </c>
      <c r="BG45" s="105">
        <f>IF(N45="zákl. přenesená",J45,0)</f>
        <v>0</v>
      </c>
      <c r="BH45" s="105">
        <f>IF(N45="sníž. přenesená",J45,0)</f>
        <v>0</v>
      </c>
      <c r="BI45" s="105">
        <f>IF(N45="nulová",J45,0)</f>
        <v>0</v>
      </c>
      <c r="BJ45" s="10" t="s">
        <v>78</v>
      </c>
      <c r="BK45" s="105">
        <f>ROUND(I45*H45,2)</f>
        <v>193800</v>
      </c>
      <c r="BL45" s="10" t="s">
        <v>107</v>
      </c>
      <c r="BM45" s="104" t="s">
        <v>3300</v>
      </c>
    </row>
    <row r="46" spans="2:65" s="1" customFormat="1" ht="39">
      <c r="B46" s="21"/>
      <c r="D46" s="106" t="s">
        <v>109</v>
      </c>
      <c r="F46" s="107" t="s">
        <v>3301</v>
      </c>
      <c r="L46" s="21"/>
      <c r="M46" s="108"/>
      <c r="T46" s="42"/>
      <c r="AT46" s="10" t="s">
        <v>109</v>
      </c>
      <c r="AU46" s="10" t="s">
        <v>80</v>
      </c>
    </row>
    <row r="47" spans="2:65" s="1" customFormat="1" ht="24.2" customHeight="1">
      <c r="B47" s="21"/>
      <c r="C47" s="93" t="s">
        <v>175</v>
      </c>
      <c r="D47" s="93" t="s">
        <v>103</v>
      </c>
      <c r="E47" s="94" t="s">
        <v>3302</v>
      </c>
      <c r="F47" s="95" t="s">
        <v>3303</v>
      </c>
      <c r="G47" s="96" t="s">
        <v>115</v>
      </c>
      <c r="H47" s="97">
        <v>1000</v>
      </c>
      <c r="I47" s="98">
        <v>406</v>
      </c>
      <c r="J47" s="98">
        <f>ROUND(I47*H47,2)</f>
        <v>406000</v>
      </c>
      <c r="K47" s="99"/>
      <c r="L47" s="21"/>
      <c r="M47" s="100" t="s">
        <v>1</v>
      </c>
      <c r="N47" s="101" t="s">
        <v>35</v>
      </c>
      <c r="O47" s="102">
        <v>1.1830000000000001</v>
      </c>
      <c r="P47" s="102">
        <f>O47*H47</f>
        <v>1183</v>
      </c>
      <c r="Q47" s="102">
        <v>0</v>
      </c>
      <c r="R47" s="102">
        <f>Q47*H47</f>
        <v>0</v>
      </c>
      <c r="S47" s="102">
        <v>0</v>
      </c>
      <c r="T47" s="103">
        <f>S47*H47</f>
        <v>0</v>
      </c>
      <c r="AR47" s="104" t="s">
        <v>107</v>
      </c>
      <c r="AT47" s="104" t="s">
        <v>103</v>
      </c>
      <c r="AU47" s="104" t="s">
        <v>80</v>
      </c>
      <c r="AY47" s="10" t="s">
        <v>100</v>
      </c>
      <c r="BE47" s="105">
        <f>IF(N47="základní",J47,0)</f>
        <v>406000</v>
      </c>
      <c r="BF47" s="105">
        <f>IF(N47="snížená",J47,0)</f>
        <v>0</v>
      </c>
      <c r="BG47" s="105">
        <f>IF(N47="zákl. přenesená",J47,0)</f>
        <v>0</v>
      </c>
      <c r="BH47" s="105">
        <f>IF(N47="sníž. přenesená",J47,0)</f>
        <v>0</v>
      </c>
      <c r="BI47" s="105">
        <f>IF(N47="nulová",J47,0)</f>
        <v>0</v>
      </c>
      <c r="BJ47" s="10" t="s">
        <v>78</v>
      </c>
      <c r="BK47" s="105">
        <f>ROUND(I47*H47,2)</f>
        <v>406000</v>
      </c>
      <c r="BL47" s="10" t="s">
        <v>107</v>
      </c>
      <c r="BM47" s="104" t="s">
        <v>3304</v>
      </c>
    </row>
    <row r="48" spans="2:65" s="1" customFormat="1" ht="39">
      <c r="B48" s="21"/>
      <c r="D48" s="106" t="s">
        <v>109</v>
      </c>
      <c r="F48" s="107" t="s">
        <v>3305</v>
      </c>
      <c r="L48" s="21"/>
      <c r="M48" s="108"/>
      <c r="T48" s="42"/>
      <c r="AT48" s="10" t="s">
        <v>109</v>
      </c>
      <c r="AU48" s="10" t="s">
        <v>80</v>
      </c>
    </row>
    <row r="49" spans="2:65" s="1" customFormat="1" ht="24.2" customHeight="1">
      <c r="B49" s="21"/>
      <c r="C49" s="93" t="s">
        <v>185</v>
      </c>
      <c r="D49" s="93" t="s">
        <v>103</v>
      </c>
      <c r="E49" s="94" t="s">
        <v>3306</v>
      </c>
      <c r="F49" s="95" t="s">
        <v>3307</v>
      </c>
      <c r="G49" s="96" t="s">
        <v>115</v>
      </c>
      <c r="H49" s="97">
        <v>1000</v>
      </c>
      <c r="I49" s="98">
        <v>582</v>
      </c>
      <c r="J49" s="98">
        <f>ROUND(I49*H49,2)</f>
        <v>582000</v>
      </c>
      <c r="K49" s="99"/>
      <c r="L49" s="21"/>
      <c r="M49" s="100" t="s">
        <v>1</v>
      </c>
      <c r="N49" s="101" t="s">
        <v>35</v>
      </c>
      <c r="O49" s="102">
        <v>1.665</v>
      </c>
      <c r="P49" s="102">
        <f>O49*H49</f>
        <v>1665</v>
      </c>
      <c r="Q49" s="102">
        <v>0</v>
      </c>
      <c r="R49" s="102">
        <f>Q49*H49</f>
        <v>0</v>
      </c>
      <c r="S49" s="102">
        <v>0</v>
      </c>
      <c r="T49" s="103">
        <f>S49*H49</f>
        <v>0</v>
      </c>
      <c r="AR49" s="104" t="s">
        <v>107</v>
      </c>
      <c r="AT49" s="104" t="s">
        <v>103</v>
      </c>
      <c r="AU49" s="104" t="s">
        <v>80</v>
      </c>
      <c r="AY49" s="10" t="s">
        <v>100</v>
      </c>
      <c r="BE49" s="105">
        <f>IF(N49="základní",J49,0)</f>
        <v>582000</v>
      </c>
      <c r="BF49" s="105">
        <f>IF(N49="snížená",J49,0)</f>
        <v>0</v>
      </c>
      <c r="BG49" s="105">
        <f>IF(N49="zákl. přenesená",J49,0)</f>
        <v>0</v>
      </c>
      <c r="BH49" s="105">
        <f>IF(N49="sníž. přenesená",J49,0)</f>
        <v>0</v>
      </c>
      <c r="BI49" s="105">
        <f>IF(N49="nulová",J49,0)</f>
        <v>0</v>
      </c>
      <c r="BJ49" s="10" t="s">
        <v>78</v>
      </c>
      <c r="BK49" s="105">
        <f>ROUND(I49*H49,2)</f>
        <v>582000</v>
      </c>
      <c r="BL49" s="10" t="s">
        <v>107</v>
      </c>
      <c r="BM49" s="104" t="s">
        <v>3308</v>
      </c>
    </row>
    <row r="50" spans="2:65" s="1" customFormat="1" ht="39">
      <c r="B50" s="21"/>
      <c r="D50" s="106" t="s">
        <v>109</v>
      </c>
      <c r="F50" s="107" t="s">
        <v>3309</v>
      </c>
      <c r="L50" s="21"/>
      <c r="M50" s="108"/>
      <c r="T50" s="42"/>
      <c r="AT50" s="10" t="s">
        <v>109</v>
      </c>
      <c r="AU50" s="10" t="s">
        <v>80</v>
      </c>
    </row>
    <row r="51" spans="2:65" s="1" customFormat="1" ht="24.2" customHeight="1">
      <c r="B51" s="21"/>
      <c r="C51" s="93" t="s">
        <v>189</v>
      </c>
      <c r="D51" s="93" t="s">
        <v>103</v>
      </c>
      <c r="E51" s="94" t="s">
        <v>3310</v>
      </c>
      <c r="F51" s="95" t="s">
        <v>3311</v>
      </c>
      <c r="G51" s="96" t="s">
        <v>115</v>
      </c>
      <c r="H51" s="97">
        <v>1000</v>
      </c>
      <c r="I51" s="98">
        <v>580</v>
      </c>
      <c r="J51" s="98">
        <f>ROUND(I51*H51,2)</f>
        <v>580000</v>
      </c>
      <c r="K51" s="99"/>
      <c r="L51" s="21"/>
      <c r="M51" s="100" t="s">
        <v>1</v>
      </c>
      <c r="N51" s="101" t="s">
        <v>35</v>
      </c>
      <c r="O51" s="102">
        <v>1.69</v>
      </c>
      <c r="P51" s="102">
        <f>O51*H51</f>
        <v>1690</v>
      </c>
      <c r="Q51" s="102">
        <v>0</v>
      </c>
      <c r="R51" s="102">
        <f>Q51*H51</f>
        <v>0</v>
      </c>
      <c r="S51" s="102">
        <v>0</v>
      </c>
      <c r="T51" s="103">
        <f>S51*H51</f>
        <v>0</v>
      </c>
      <c r="AR51" s="104" t="s">
        <v>107</v>
      </c>
      <c r="AT51" s="104" t="s">
        <v>103</v>
      </c>
      <c r="AU51" s="104" t="s">
        <v>80</v>
      </c>
      <c r="AY51" s="10" t="s">
        <v>100</v>
      </c>
      <c r="BE51" s="105">
        <f>IF(N51="základní",J51,0)</f>
        <v>580000</v>
      </c>
      <c r="BF51" s="105">
        <f>IF(N51="snížená",J51,0)</f>
        <v>0</v>
      </c>
      <c r="BG51" s="105">
        <f>IF(N51="zákl. přenesená",J51,0)</f>
        <v>0</v>
      </c>
      <c r="BH51" s="105">
        <f>IF(N51="sníž. přenesená",J51,0)</f>
        <v>0</v>
      </c>
      <c r="BI51" s="105">
        <f>IF(N51="nulová",J51,0)</f>
        <v>0</v>
      </c>
      <c r="BJ51" s="10" t="s">
        <v>78</v>
      </c>
      <c r="BK51" s="105">
        <f>ROUND(I51*H51,2)</f>
        <v>580000</v>
      </c>
      <c r="BL51" s="10" t="s">
        <v>107</v>
      </c>
      <c r="BM51" s="104" t="s">
        <v>3312</v>
      </c>
    </row>
    <row r="52" spans="2:65" s="1" customFormat="1" ht="39">
      <c r="B52" s="21"/>
      <c r="D52" s="106" t="s">
        <v>109</v>
      </c>
      <c r="F52" s="107" t="s">
        <v>3313</v>
      </c>
      <c r="L52" s="21"/>
      <c r="M52" s="108"/>
      <c r="T52" s="42"/>
      <c r="AT52" s="10" t="s">
        <v>109</v>
      </c>
      <c r="AU52" s="10" t="s">
        <v>80</v>
      </c>
    </row>
    <row r="53" spans="2:65" s="1" customFormat="1" ht="24.2" customHeight="1">
      <c r="B53" s="21"/>
      <c r="C53" s="93" t="s">
        <v>7</v>
      </c>
      <c r="D53" s="93" t="s">
        <v>103</v>
      </c>
      <c r="E53" s="94" t="s">
        <v>3314</v>
      </c>
      <c r="F53" s="95" t="s">
        <v>3315</v>
      </c>
      <c r="G53" s="96" t="s">
        <v>115</v>
      </c>
      <c r="H53" s="97">
        <v>1000</v>
      </c>
      <c r="I53" s="98">
        <v>832</v>
      </c>
      <c r="J53" s="98">
        <f>ROUND(I53*H53,2)</f>
        <v>832000</v>
      </c>
      <c r="K53" s="99"/>
      <c r="L53" s="21"/>
      <c r="M53" s="100" t="s">
        <v>1</v>
      </c>
      <c r="N53" s="101" t="s">
        <v>35</v>
      </c>
      <c r="O53" s="102">
        <v>2.379</v>
      </c>
      <c r="P53" s="102">
        <f>O53*H53</f>
        <v>2379</v>
      </c>
      <c r="Q53" s="102">
        <v>0</v>
      </c>
      <c r="R53" s="102">
        <f>Q53*H53</f>
        <v>0</v>
      </c>
      <c r="S53" s="102">
        <v>0</v>
      </c>
      <c r="T53" s="103">
        <f>S53*H53</f>
        <v>0</v>
      </c>
      <c r="AR53" s="104" t="s">
        <v>107</v>
      </c>
      <c r="AT53" s="104" t="s">
        <v>103</v>
      </c>
      <c r="AU53" s="104" t="s">
        <v>80</v>
      </c>
      <c r="AY53" s="10" t="s">
        <v>100</v>
      </c>
      <c r="BE53" s="105">
        <f>IF(N53="základní",J53,0)</f>
        <v>832000</v>
      </c>
      <c r="BF53" s="105">
        <f>IF(N53="snížená",J53,0)</f>
        <v>0</v>
      </c>
      <c r="BG53" s="105">
        <f>IF(N53="zákl. přenesená",J53,0)</f>
        <v>0</v>
      </c>
      <c r="BH53" s="105">
        <f>IF(N53="sníž. přenesená",J53,0)</f>
        <v>0</v>
      </c>
      <c r="BI53" s="105">
        <f>IF(N53="nulová",J53,0)</f>
        <v>0</v>
      </c>
      <c r="BJ53" s="10" t="s">
        <v>78</v>
      </c>
      <c r="BK53" s="105">
        <f>ROUND(I53*H53,2)</f>
        <v>832000</v>
      </c>
      <c r="BL53" s="10" t="s">
        <v>107</v>
      </c>
      <c r="BM53" s="104" t="s">
        <v>3316</v>
      </c>
    </row>
    <row r="54" spans="2:65" s="1" customFormat="1" ht="39">
      <c r="B54" s="21"/>
      <c r="D54" s="106" t="s">
        <v>109</v>
      </c>
      <c r="F54" s="107" t="s">
        <v>3317</v>
      </c>
      <c r="L54" s="21"/>
      <c r="M54" s="108"/>
      <c r="T54" s="42"/>
      <c r="AT54" s="10" t="s">
        <v>109</v>
      </c>
      <c r="AU54" s="10" t="s">
        <v>80</v>
      </c>
    </row>
    <row r="55" spans="2:65" s="1" customFormat="1" ht="24.2" customHeight="1">
      <c r="B55" s="21"/>
      <c r="C55" s="93" t="s">
        <v>196</v>
      </c>
      <c r="D55" s="93" t="s">
        <v>103</v>
      </c>
      <c r="E55" s="94" t="s">
        <v>3318</v>
      </c>
      <c r="F55" s="95" t="s">
        <v>3319</v>
      </c>
      <c r="G55" s="96" t="s">
        <v>115</v>
      </c>
      <c r="H55" s="97">
        <v>1000</v>
      </c>
      <c r="I55" s="98">
        <v>238</v>
      </c>
      <c r="J55" s="98">
        <f>ROUND(I55*H55,2)</f>
        <v>238000</v>
      </c>
      <c r="K55" s="99"/>
      <c r="L55" s="21"/>
      <c r="M55" s="100" t="s">
        <v>1</v>
      </c>
      <c r="N55" s="101" t="s">
        <v>35</v>
      </c>
      <c r="O55" s="102">
        <v>0.29299999999999998</v>
      </c>
      <c r="P55" s="102">
        <f>O55*H55</f>
        <v>293</v>
      </c>
      <c r="Q55" s="102">
        <v>0</v>
      </c>
      <c r="R55" s="102">
        <f>Q55*H55</f>
        <v>0</v>
      </c>
      <c r="S55" s="102">
        <v>0</v>
      </c>
      <c r="T55" s="103">
        <f>S55*H55</f>
        <v>0</v>
      </c>
      <c r="AR55" s="104" t="s">
        <v>107</v>
      </c>
      <c r="AT55" s="104" t="s">
        <v>103</v>
      </c>
      <c r="AU55" s="104" t="s">
        <v>80</v>
      </c>
      <c r="AY55" s="10" t="s">
        <v>100</v>
      </c>
      <c r="BE55" s="105">
        <f>IF(N55="základní",J55,0)</f>
        <v>238000</v>
      </c>
      <c r="BF55" s="105">
        <f>IF(N55="snížená",J55,0)</f>
        <v>0</v>
      </c>
      <c r="BG55" s="105">
        <f>IF(N55="zákl. přenesená",J55,0)</f>
        <v>0</v>
      </c>
      <c r="BH55" s="105">
        <f>IF(N55="sníž. přenesená",J55,0)</f>
        <v>0</v>
      </c>
      <c r="BI55" s="105">
        <f>IF(N55="nulová",J55,0)</f>
        <v>0</v>
      </c>
      <c r="BJ55" s="10" t="s">
        <v>78</v>
      </c>
      <c r="BK55" s="105">
        <f>ROUND(I55*H55,2)</f>
        <v>238000</v>
      </c>
      <c r="BL55" s="10" t="s">
        <v>107</v>
      </c>
      <c r="BM55" s="104" t="s">
        <v>3320</v>
      </c>
    </row>
    <row r="56" spans="2:65" s="1" customFormat="1" ht="39">
      <c r="B56" s="21"/>
      <c r="D56" s="106" t="s">
        <v>109</v>
      </c>
      <c r="F56" s="107" t="s">
        <v>3321</v>
      </c>
      <c r="L56" s="21"/>
      <c r="M56" s="108"/>
      <c r="T56" s="42"/>
      <c r="AT56" s="10" t="s">
        <v>109</v>
      </c>
      <c r="AU56" s="10" t="s">
        <v>80</v>
      </c>
    </row>
    <row r="57" spans="2:65" s="1" customFormat="1" ht="24.2" customHeight="1">
      <c r="B57" s="21"/>
      <c r="C57" s="93" t="s">
        <v>201</v>
      </c>
      <c r="D57" s="93" t="s">
        <v>103</v>
      </c>
      <c r="E57" s="94" t="s">
        <v>3322</v>
      </c>
      <c r="F57" s="95" t="s">
        <v>3323</v>
      </c>
      <c r="G57" s="96" t="s">
        <v>269</v>
      </c>
      <c r="H57" s="97">
        <v>750</v>
      </c>
      <c r="I57" s="98">
        <v>3690</v>
      </c>
      <c r="J57" s="98">
        <f>ROUND(I57*H57,2)</f>
        <v>2767500</v>
      </c>
      <c r="K57" s="99"/>
      <c r="L57" s="21"/>
      <c r="M57" s="100" t="s">
        <v>1</v>
      </c>
      <c r="N57" s="101" t="s">
        <v>35</v>
      </c>
      <c r="O57" s="102">
        <v>10.273</v>
      </c>
      <c r="P57" s="102">
        <f>O57*H57</f>
        <v>7704.75</v>
      </c>
      <c r="Q57" s="102">
        <v>0</v>
      </c>
      <c r="R57" s="102">
        <f>Q57*H57</f>
        <v>0</v>
      </c>
      <c r="S57" s="102">
        <v>0</v>
      </c>
      <c r="T57" s="103">
        <f>S57*H57</f>
        <v>0</v>
      </c>
      <c r="AR57" s="104" t="s">
        <v>107</v>
      </c>
      <c r="AT57" s="104" t="s">
        <v>103</v>
      </c>
      <c r="AU57" s="104" t="s">
        <v>80</v>
      </c>
      <c r="AY57" s="10" t="s">
        <v>100</v>
      </c>
      <c r="BE57" s="105">
        <f>IF(N57="základní",J57,0)</f>
        <v>2767500</v>
      </c>
      <c r="BF57" s="105">
        <f>IF(N57="snížená",J57,0)</f>
        <v>0</v>
      </c>
      <c r="BG57" s="105">
        <f>IF(N57="zákl. přenesená",J57,0)</f>
        <v>0</v>
      </c>
      <c r="BH57" s="105">
        <f>IF(N57="sníž. přenesená",J57,0)</f>
        <v>0</v>
      </c>
      <c r="BI57" s="105">
        <f>IF(N57="nulová",J57,0)</f>
        <v>0</v>
      </c>
      <c r="BJ57" s="10" t="s">
        <v>78</v>
      </c>
      <c r="BK57" s="105">
        <f>ROUND(I57*H57,2)</f>
        <v>2767500</v>
      </c>
      <c r="BL57" s="10" t="s">
        <v>107</v>
      </c>
      <c r="BM57" s="104" t="s">
        <v>3324</v>
      </c>
    </row>
    <row r="58" spans="2:65" s="1" customFormat="1" ht="29.25">
      <c r="B58" s="21"/>
      <c r="D58" s="106" t="s">
        <v>109</v>
      </c>
      <c r="F58" s="107" t="s">
        <v>3325</v>
      </c>
      <c r="L58" s="21"/>
      <c r="M58" s="108"/>
      <c r="T58" s="42"/>
      <c r="AT58" s="10" t="s">
        <v>109</v>
      </c>
      <c r="AU58" s="10" t="s">
        <v>80</v>
      </c>
    </row>
    <row r="59" spans="2:65" s="1" customFormat="1" ht="24.2" customHeight="1">
      <c r="B59" s="21"/>
      <c r="C59" s="93" t="s">
        <v>205</v>
      </c>
      <c r="D59" s="93" t="s">
        <v>103</v>
      </c>
      <c r="E59" s="94" t="s">
        <v>3326</v>
      </c>
      <c r="F59" s="95" t="s">
        <v>3327</v>
      </c>
      <c r="G59" s="96" t="s">
        <v>269</v>
      </c>
      <c r="H59" s="97">
        <v>750</v>
      </c>
      <c r="I59" s="98">
        <v>1830</v>
      </c>
      <c r="J59" s="98">
        <f>ROUND(I59*H59,2)</f>
        <v>1372500</v>
      </c>
      <c r="K59" s="99"/>
      <c r="L59" s="21"/>
      <c r="M59" s="100" t="s">
        <v>1</v>
      </c>
      <c r="N59" s="101" t="s">
        <v>35</v>
      </c>
      <c r="O59" s="102">
        <v>1.954</v>
      </c>
      <c r="P59" s="102">
        <f>O59*H59</f>
        <v>1465.5</v>
      </c>
      <c r="Q59" s="102">
        <v>0</v>
      </c>
      <c r="R59" s="102">
        <f>Q59*H59</f>
        <v>0</v>
      </c>
      <c r="S59" s="102">
        <v>0</v>
      </c>
      <c r="T59" s="103">
        <f>S59*H59</f>
        <v>0</v>
      </c>
      <c r="AR59" s="104" t="s">
        <v>107</v>
      </c>
      <c r="AT59" s="104" t="s">
        <v>103</v>
      </c>
      <c r="AU59" s="104" t="s">
        <v>80</v>
      </c>
      <c r="AY59" s="10" t="s">
        <v>100</v>
      </c>
      <c r="BE59" s="105">
        <f>IF(N59="základní",J59,0)</f>
        <v>1372500</v>
      </c>
      <c r="BF59" s="105">
        <f>IF(N59="snížená",J59,0)</f>
        <v>0</v>
      </c>
      <c r="BG59" s="105">
        <f>IF(N59="zákl. přenesená",J59,0)</f>
        <v>0</v>
      </c>
      <c r="BH59" s="105">
        <f>IF(N59="sníž. přenesená",J59,0)</f>
        <v>0</v>
      </c>
      <c r="BI59" s="105">
        <f>IF(N59="nulová",J59,0)</f>
        <v>0</v>
      </c>
      <c r="BJ59" s="10" t="s">
        <v>78</v>
      </c>
      <c r="BK59" s="105">
        <f>ROUND(I59*H59,2)</f>
        <v>1372500</v>
      </c>
      <c r="BL59" s="10" t="s">
        <v>107</v>
      </c>
      <c r="BM59" s="104" t="s">
        <v>3328</v>
      </c>
    </row>
    <row r="60" spans="2:65" s="1" customFormat="1" ht="29.25">
      <c r="B60" s="21"/>
      <c r="D60" s="106" t="s">
        <v>109</v>
      </c>
      <c r="F60" s="107" t="s">
        <v>3329</v>
      </c>
      <c r="L60" s="21"/>
      <c r="M60" s="108"/>
      <c r="T60" s="42"/>
      <c r="AT60" s="10" t="s">
        <v>109</v>
      </c>
      <c r="AU60" s="10" t="s">
        <v>80</v>
      </c>
    </row>
    <row r="61" spans="2:65" s="1" customFormat="1" ht="21.75" customHeight="1">
      <c r="B61" s="21"/>
      <c r="C61" s="93" t="s">
        <v>209</v>
      </c>
      <c r="D61" s="93" t="s">
        <v>103</v>
      </c>
      <c r="E61" s="94" t="s">
        <v>3330</v>
      </c>
      <c r="F61" s="95" t="s">
        <v>3331</v>
      </c>
      <c r="G61" s="96" t="s">
        <v>3332</v>
      </c>
      <c r="H61" s="97">
        <v>600</v>
      </c>
      <c r="I61" s="98">
        <v>157</v>
      </c>
      <c r="J61" s="98">
        <f>ROUND(I61*H61,2)</f>
        <v>94200</v>
      </c>
      <c r="K61" s="99"/>
      <c r="L61" s="21"/>
      <c r="M61" s="100" t="s">
        <v>1</v>
      </c>
      <c r="N61" s="101" t="s">
        <v>35</v>
      </c>
      <c r="O61" s="102">
        <v>0.23599999999999999</v>
      </c>
      <c r="P61" s="102">
        <f>O61*H61</f>
        <v>141.6</v>
      </c>
      <c r="Q61" s="102">
        <v>8.4000000000000003E-4</v>
      </c>
      <c r="R61" s="102">
        <f>Q61*H61</f>
        <v>0.504</v>
      </c>
      <c r="S61" s="102">
        <v>0</v>
      </c>
      <c r="T61" s="103">
        <f>S61*H61</f>
        <v>0</v>
      </c>
      <c r="AR61" s="104" t="s">
        <v>107</v>
      </c>
      <c r="AT61" s="104" t="s">
        <v>103</v>
      </c>
      <c r="AU61" s="104" t="s">
        <v>80</v>
      </c>
      <c r="AY61" s="10" t="s">
        <v>100</v>
      </c>
      <c r="BE61" s="105">
        <f>IF(N61="základní",J61,0)</f>
        <v>94200</v>
      </c>
      <c r="BF61" s="105">
        <f>IF(N61="snížená",J61,0)</f>
        <v>0</v>
      </c>
      <c r="BG61" s="105">
        <f>IF(N61="zákl. přenesená",J61,0)</f>
        <v>0</v>
      </c>
      <c r="BH61" s="105">
        <f>IF(N61="sníž. přenesená",J61,0)</f>
        <v>0</v>
      </c>
      <c r="BI61" s="105">
        <f>IF(N61="nulová",J61,0)</f>
        <v>0</v>
      </c>
      <c r="BJ61" s="10" t="s">
        <v>78</v>
      </c>
      <c r="BK61" s="105">
        <f>ROUND(I61*H61,2)</f>
        <v>94200</v>
      </c>
      <c r="BL61" s="10" t="s">
        <v>107</v>
      </c>
      <c r="BM61" s="104" t="s">
        <v>3333</v>
      </c>
    </row>
    <row r="62" spans="2:65" s="1" customFormat="1">
      <c r="B62" s="21"/>
      <c r="D62" s="106" t="s">
        <v>109</v>
      </c>
      <c r="F62" s="107" t="s">
        <v>3334</v>
      </c>
      <c r="L62" s="21"/>
      <c r="M62" s="108"/>
      <c r="T62" s="42"/>
      <c r="AT62" s="10" t="s">
        <v>109</v>
      </c>
      <c r="AU62" s="10" t="s">
        <v>80</v>
      </c>
    </row>
    <row r="63" spans="2:65" s="1" customFormat="1" ht="24.2" customHeight="1">
      <c r="B63" s="21"/>
      <c r="C63" s="93" t="s">
        <v>213</v>
      </c>
      <c r="D63" s="93" t="s">
        <v>103</v>
      </c>
      <c r="E63" s="94" t="s">
        <v>3335</v>
      </c>
      <c r="F63" s="95" t="s">
        <v>3336</v>
      </c>
      <c r="G63" s="96" t="s">
        <v>3279</v>
      </c>
      <c r="H63" s="97">
        <v>600</v>
      </c>
      <c r="I63" s="98">
        <v>297</v>
      </c>
      <c r="J63" s="98">
        <f>ROUND(I63*H63,2)</f>
        <v>178200</v>
      </c>
      <c r="K63" s="99"/>
      <c r="L63" s="21"/>
      <c r="M63" s="100" t="s">
        <v>1</v>
      </c>
      <c r="N63" s="101" t="s">
        <v>35</v>
      </c>
      <c r="O63" s="102">
        <v>0.70899999999999996</v>
      </c>
      <c r="P63" s="102">
        <f>O63*H63</f>
        <v>425.4</v>
      </c>
      <c r="Q63" s="102">
        <v>0</v>
      </c>
      <c r="R63" s="102">
        <f>Q63*H63</f>
        <v>0</v>
      </c>
      <c r="S63" s="102">
        <v>0</v>
      </c>
      <c r="T63" s="103">
        <f>S63*H63</f>
        <v>0</v>
      </c>
      <c r="AR63" s="104" t="s">
        <v>107</v>
      </c>
      <c r="AT63" s="104" t="s">
        <v>103</v>
      </c>
      <c r="AU63" s="104" t="s">
        <v>80</v>
      </c>
      <c r="AY63" s="10" t="s">
        <v>100</v>
      </c>
      <c r="BE63" s="105">
        <f>IF(N63="základní",J63,0)</f>
        <v>178200</v>
      </c>
      <c r="BF63" s="105">
        <f>IF(N63="snížená",J63,0)</f>
        <v>0</v>
      </c>
      <c r="BG63" s="105">
        <f>IF(N63="zákl. přenesená",J63,0)</f>
        <v>0</v>
      </c>
      <c r="BH63" s="105">
        <f>IF(N63="sníž. přenesená",J63,0)</f>
        <v>0</v>
      </c>
      <c r="BI63" s="105">
        <f>IF(N63="nulová",J63,0)</f>
        <v>0</v>
      </c>
      <c r="BJ63" s="10" t="s">
        <v>78</v>
      </c>
      <c r="BK63" s="105">
        <f>ROUND(I63*H63,2)</f>
        <v>178200</v>
      </c>
      <c r="BL63" s="10" t="s">
        <v>107</v>
      </c>
      <c r="BM63" s="104" t="s">
        <v>3337</v>
      </c>
    </row>
    <row r="64" spans="2:65" s="1" customFormat="1" ht="29.25">
      <c r="B64" s="21"/>
      <c r="D64" s="106" t="s">
        <v>109</v>
      </c>
      <c r="F64" s="107" t="s">
        <v>3338</v>
      </c>
      <c r="L64" s="21"/>
      <c r="M64" s="108"/>
      <c r="T64" s="42"/>
      <c r="AT64" s="10" t="s">
        <v>109</v>
      </c>
      <c r="AU64" s="10" t="s">
        <v>80</v>
      </c>
    </row>
    <row r="65" spans="2:65" s="1" customFormat="1" ht="24.2" customHeight="1">
      <c r="B65" s="21"/>
      <c r="C65" s="93" t="s">
        <v>217</v>
      </c>
      <c r="D65" s="93" t="s">
        <v>103</v>
      </c>
      <c r="E65" s="94" t="s">
        <v>3339</v>
      </c>
      <c r="F65" s="95" t="s">
        <v>3340</v>
      </c>
      <c r="G65" s="96" t="s">
        <v>3279</v>
      </c>
      <c r="H65" s="97">
        <v>600</v>
      </c>
      <c r="I65" s="98">
        <v>342</v>
      </c>
      <c r="J65" s="98">
        <f>ROUND(I65*H65,2)</f>
        <v>205200</v>
      </c>
      <c r="K65" s="99"/>
      <c r="L65" s="21"/>
      <c r="M65" s="100" t="s">
        <v>1</v>
      </c>
      <c r="N65" s="101" t="s">
        <v>35</v>
      </c>
      <c r="O65" s="102">
        <v>0.81499999999999995</v>
      </c>
      <c r="P65" s="102">
        <f>O65*H65</f>
        <v>488.99999999999994</v>
      </c>
      <c r="Q65" s="102">
        <v>0</v>
      </c>
      <c r="R65" s="102">
        <f>Q65*H65</f>
        <v>0</v>
      </c>
      <c r="S65" s="102">
        <v>0</v>
      </c>
      <c r="T65" s="103">
        <f>S65*H65</f>
        <v>0</v>
      </c>
      <c r="AR65" s="104" t="s">
        <v>107</v>
      </c>
      <c r="AT65" s="104" t="s">
        <v>103</v>
      </c>
      <c r="AU65" s="104" t="s">
        <v>80</v>
      </c>
      <c r="AY65" s="10" t="s">
        <v>100</v>
      </c>
      <c r="BE65" s="105">
        <f>IF(N65="základní",J65,0)</f>
        <v>205200</v>
      </c>
      <c r="BF65" s="105">
        <f>IF(N65="snížená",J65,0)</f>
        <v>0</v>
      </c>
      <c r="BG65" s="105">
        <f>IF(N65="zákl. přenesená",J65,0)</f>
        <v>0</v>
      </c>
      <c r="BH65" s="105">
        <f>IF(N65="sníž. přenesená",J65,0)</f>
        <v>0</v>
      </c>
      <c r="BI65" s="105">
        <f>IF(N65="nulová",J65,0)</f>
        <v>0</v>
      </c>
      <c r="BJ65" s="10" t="s">
        <v>78</v>
      </c>
      <c r="BK65" s="105">
        <f>ROUND(I65*H65,2)</f>
        <v>205200</v>
      </c>
      <c r="BL65" s="10" t="s">
        <v>107</v>
      </c>
      <c r="BM65" s="104" t="s">
        <v>3341</v>
      </c>
    </row>
    <row r="66" spans="2:65" s="1" customFormat="1" ht="29.25">
      <c r="B66" s="21"/>
      <c r="D66" s="106" t="s">
        <v>109</v>
      </c>
      <c r="F66" s="107" t="s">
        <v>3342</v>
      </c>
      <c r="L66" s="21"/>
      <c r="M66" s="108"/>
      <c r="T66" s="42"/>
      <c r="AT66" s="10" t="s">
        <v>109</v>
      </c>
      <c r="AU66" s="10" t="s">
        <v>80</v>
      </c>
    </row>
    <row r="67" spans="2:65" s="1" customFormat="1" ht="24.2" customHeight="1">
      <c r="B67" s="21"/>
      <c r="C67" s="93" t="s">
        <v>221</v>
      </c>
      <c r="D67" s="93" t="s">
        <v>103</v>
      </c>
      <c r="E67" s="94" t="s">
        <v>3343</v>
      </c>
      <c r="F67" s="95" t="s">
        <v>3344</v>
      </c>
      <c r="G67" s="96" t="s">
        <v>3279</v>
      </c>
      <c r="H67" s="97">
        <v>600</v>
      </c>
      <c r="I67" s="98">
        <v>181</v>
      </c>
      <c r="J67" s="98">
        <f>ROUND(I67*H67,2)</f>
        <v>108600</v>
      </c>
      <c r="K67" s="99"/>
      <c r="L67" s="21"/>
      <c r="M67" s="100" t="s">
        <v>1</v>
      </c>
      <c r="N67" s="101" t="s">
        <v>35</v>
      </c>
      <c r="O67" s="102">
        <v>0.36</v>
      </c>
      <c r="P67" s="102">
        <f>O67*H67</f>
        <v>216</v>
      </c>
      <c r="Q67" s="102">
        <v>0</v>
      </c>
      <c r="R67" s="102">
        <f>Q67*H67</f>
        <v>0</v>
      </c>
      <c r="S67" s="102">
        <v>0</v>
      </c>
      <c r="T67" s="103">
        <f>S67*H67</f>
        <v>0</v>
      </c>
      <c r="AR67" s="104" t="s">
        <v>107</v>
      </c>
      <c r="AT67" s="104" t="s">
        <v>103</v>
      </c>
      <c r="AU67" s="104" t="s">
        <v>80</v>
      </c>
      <c r="AY67" s="10" t="s">
        <v>100</v>
      </c>
      <c r="BE67" s="105">
        <f>IF(N67="základní",J67,0)</f>
        <v>108600</v>
      </c>
      <c r="BF67" s="105">
        <f>IF(N67="snížená",J67,0)</f>
        <v>0</v>
      </c>
      <c r="BG67" s="105">
        <f>IF(N67="zákl. přenesená",J67,0)</f>
        <v>0</v>
      </c>
      <c r="BH67" s="105">
        <f>IF(N67="sníž. přenesená",J67,0)</f>
        <v>0</v>
      </c>
      <c r="BI67" s="105">
        <f>IF(N67="nulová",J67,0)</f>
        <v>0</v>
      </c>
      <c r="BJ67" s="10" t="s">
        <v>78</v>
      </c>
      <c r="BK67" s="105">
        <f>ROUND(I67*H67,2)</f>
        <v>108600</v>
      </c>
      <c r="BL67" s="10" t="s">
        <v>107</v>
      </c>
      <c r="BM67" s="104" t="s">
        <v>3345</v>
      </c>
    </row>
    <row r="68" spans="2:65" s="1" customFormat="1" ht="29.25">
      <c r="B68" s="21"/>
      <c r="D68" s="106" t="s">
        <v>109</v>
      </c>
      <c r="F68" s="107" t="s">
        <v>3346</v>
      </c>
      <c r="L68" s="21"/>
      <c r="M68" s="108"/>
      <c r="T68" s="42"/>
      <c r="AT68" s="10" t="s">
        <v>109</v>
      </c>
      <c r="AU68" s="10" t="s">
        <v>80</v>
      </c>
    </row>
    <row r="69" spans="2:65" s="1" customFormat="1" ht="24.2" customHeight="1">
      <c r="B69" s="21"/>
      <c r="C69" s="93" t="s">
        <v>226</v>
      </c>
      <c r="D69" s="93" t="s">
        <v>103</v>
      </c>
      <c r="E69" s="94" t="s">
        <v>3347</v>
      </c>
      <c r="F69" s="95" t="s">
        <v>3348</v>
      </c>
      <c r="G69" s="96" t="s">
        <v>115</v>
      </c>
      <c r="H69" s="97">
        <v>1000</v>
      </c>
      <c r="I69" s="98">
        <v>91.4</v>
      </c>
      <c r="J69" s="98">
        <f>ROUND(I69*H69,2)</f>
        <v>91400</v>
      </c>
      <c r="K69" s="99"/>
      <c r="L69" s="21"/>
      <c r="M69" s="100" t="s">
        <v>1</v>
      </c>
      <c r="N69" s="101" t="s">
        <v>35</v>
      </c>
      <c r="O69" s="102">
        <v>0.218</v>
      </c>
      <c r="P69" s="102">
        <f>O69*H69</f>
        <v>218</v>
      </c>
      <c r="Q69" s="102">
        <v>0</v>
      </c>
      <c r="R69" s="102">
        <f>Q69*H69</f>
        <v>0</v>
      </c>
      <c r="S69" s="102">
        <v>0</v>
      </c>
      <c r="T69" s="103">
        <f>S69*H69</f>
        <v>0</v>
      </c>
      <c r="AR69" s="104" t="s">
        <v>107</v>
      </c>
      <c r="AT69" s="104" t="s">
        <v>103</v>
      </c>
      <c r="AU69" s="104" t="s">
        <v>80</v>
      </c>
      <c r="AY69" s="10" t="s">
        <v>100</v>
      </c>
      <c r="BE69" s="105">
        <f>IF(N69="základní",J69,0)</f>
        <v>91400</v>
      </c>
      <c r="BF69" s="105">
        <f>IF(N69="snížená",J69,0)</f>
        <v>0</v>
      </c>
      <c r="BG69" s="105">
        <f>IF(N69="zákl. přenesená",J69,0)</f>
        <v>0</v>
      </c>
      <c r="BH69" s="105">
        <f>IF(N69="sníž. přenesená",J69,0)</f>
        <v>0</v>
      </c>
      <c r="BI69" s="105">
        <f>IF(N69="nulová",J69,0)</f>
        <v>0</v>
      </c>
      <c r="BJ69" s="10" t="s">
        <v>78</v>
      </c>
      <c r="BK69" s="105">
        <f>ROUND(I69*H69,2)</f>
        <v>91400</v>
      </c>
      <c r="BL69" s="10" t="s">
        <v>107</v>
      </c>
      <c r="BM69" s="104" t="s">
        <v>3349</v>
      </c>
    </row>
    <row r="70" spans="2:65" s="1" customFormat="1" ht="39">
      <c r="B70" s="21"/>
      <c r="D70" s="106" t="s">
        <v>109</v>
      </c>
      <c r="F70" s="107" t="s">
        <v>3350</v>
      </c>
      <c r="L70" s="21"/>
      <c r="M70" s="108"/>
      <c r="T70" s="42"/>
      <c r="AT70" s="10" t="s">
        <v>109</v>
      </c>
      <c r="AU70" s="10" t="s">
        <v>80</v>
      </c>
    </row>
    <row r="71" spans="2:65" s="1" customFormat="1" ht="24.2" customHeight="1">
      <c r="B71" s="21"/>
      <c r="C71" s="93" t="s">
        <v>230</v>
      </c>
      <c r="D71" s="93" t="s">
        <v>103</v>
      </c>
      <c r="E71" s="94" t="s">
        <v>3351</v>
      </c>
      <c r="F71" s="95" t="s">
        <v>3352</v>
      </c>
      <c r="G71" s="96" t="s">
        <v>115</v>
      </c>
      <c r="H71" s="97">
        <v>1000</v>
      </c>
      <c r="I71" s="98">
        <v>105</v>
      </c>
      <c r="J71" s="98">
        <f>ROUND(I71*H71,2)</f>
        <v>105000</v>
      </c>
      <c r="K71" s="99"/>
      <c r="L71" s="21"/>
      <c r="M71" s="100" t="s">
        <v>1</v>
      </c>
      <c r="N71" s="101" t="s">
        <v>35</v>
      </c>
      <c r="O71" s="102">
        <v>0.251</v>
      </c>
      <c r="P71" s="102">
        <f>O71*H71</f>
        <v>251</v>
      </c>
      <c r="Q71" s="102">
        <v>0</v>
      </c>
      <c r="R71" s="102">
        <f>Q71*H71</f>
        <v>0</v>
      </c>
      <c r="S71" s="102">
        <v>0</v>
      </c>
      <c r="T71" s="103">
        <f>S71*H71</f>
        <v>0</v>
      </c>
      <c r="AR71" s="104" t="s">
        <v>107</v>
      </c>
      <c r="AT71" s="104" t="s">
        <v>103</v>
      </c>
      <c r="AU71" s="104" t="s">
        <v>80</v>
      </c>
      <c r="AY71" s="10" t="s">
        <v>100</v>
      </c>
      <c r="BE71" s="105">
        <f>IF(N71="základní",J71,0)</f>
        <v>105000</v>
      </c>
      <c r="BF71" s="105">
        <f>IF(N71="snížená",J71,0)</f>
        <v>0</v>
      </c>
      <c r="BG71" s="105">
        <f>IF(N71="zákl. přenesená",J71,0)</f>
        <v>0</v>
      </c>
      <c r="BH71" s="105">
        <f>IF(N71="sníž. přenesená",J71,0)</f>
        <v>0</v>
      </c>
      <c r="BI71" s="105">
        <f>IF(N71="nulová",J71,0)</f>
        <v>0</v>
      </c>
      <c r="BJ71" s="10" t="s">
        <v>78</v>
      </c>
      <c r="BK71" s="105">
        <f>ROUND(I71*H71,2)</f>
        <v>105000</v>
      </c>
      <c r="BL71" s="10" t="s">
        <v>107</v>
      </c>
      <c r="BM71" s="104" t="s">
        <v>3353</v>
      </c>
    </row>
    <row r="72" spans="2:65" s="1" customFormat="1" ht="39">
      <c r="B72" s="21"/>
      <c r="D72" s="106" t="s">
        <v>109</v>
      </c>
      <c r="F72" s="107" t="s">
        <v>3354</v>
      </c>
      <c r="L72" s="21"/>
      <c r="M72" s="108"/>
      <c r="T72" s="42"/>
      <c r="AT72" s="10" t="s">
        <v>109</v>
      </c>
      <c r="AU72" s="10" t="s">
        <v>80</v>
      </c>
    </row>
    <row r="73" spans="2:65" s="1" customFormat="1" ht="24.2" customHeight="1">
      <c r="B73" s="21"/>
      <c r="C73" s="93" t="s">
        <v>235</v>
      </c>
      <c r="D73" s="93" t="s">
        <v>103</v>
      </c>
      <c r="E73" s="94" t="s">
        <v>3355</v>
      </c>
      <c r="F73" s="95" t="s">
        <v>3356</v>
      </c>
      <c r="G73" s="96" t="s">
        <v>115</v>
      </c>
      <c r="H73" s="97">
        <v>1000</v>
      </c>
      <c r="I73" s="98">
        <v>131</v>
      </c>
      <c r="J73" s="98">
        <f>ROUND(I73*H73,2)</f>
        <v>131000</v>
      </c>
      <c r="K73" s="99"/>
      <c r="L73" s="21"/>
      <c r="M73" s="100" t="s">
        <v>1</v>
      </c>
      <c r="N73" s="101" t="s">
        <v>35</v>
      </c>
      <c r="O73" s="102">
        <v>0.312</v>
      </c>
      <c r="P73" s="102">
        <f>O73*H73</f>
        <v>312</v>
      </c>
      <c r="Q73" s="102">
        <v>0</v>
      </c>
      <c r="R73" s="102">
        <f>Q73*H73</f>
        <v>0</v>
      </c>
      <c r="S73" s="102">
        <v>0</v>
      </c>
      <c r="T73" s="103">
        <f>S73*H73</f>
        <v>0</v>
      </c>
      <c r="AR73" s="104" t="s">
        <v>107</v>
      </c>
      <c r="AT73" s="104" t="s">
        <v>103</v>
      </c>
      <c r="AU73" s="104" t="s">
        <v>80</v>
      </c>
      <c r="AY73" s="10" t="s">
        <v>100</v>
      </c>
      <c r="BE73" s="105">
        <f>IF(N73="základní",J73,0)</f>
        <v>131000</v>
      </c>
      <c r="BF73" s="105">
        <f>IF(N73="snížená",J73,0)</f>
        <v>0</v>
      </c>
      <c r="BG73" s="105">
        <f>IF(N73="zákl. přenesená",J73,0)</f>
        <v>0</v>
      </c>
      <c r="BH73" s="105">
        <f>IF(N73="sníž. přenesená",J73,0)</f>
        <v>0</v>
      </c>
      <c r="BI73" s="105">
        <f>IF(N73="nulová",J73,0)</f>
        <v>0</v>
      </c>
      <c r="BJ73" s="10" t="s">
        <v>78</v>
      </c>
      <c r="BK73" s="105">
        <f>ROUND(I73*H73,2)</f>
        <v>131000</v>
      </c>
      <c r="BL73" s="10" t="s">
        <v>107</v>
      </c>
      <c r="BM73" s="104" t="s">
        <v>3357</v>
      </c>
    </row>
    <row r="74" spans="2:65" s="1" customFormat="1" ht="39">
      <c r="B74" s="21"/>
      <c r="D74" s="106" t="s">
        <v>109</v>
      </c>
      <c r="F74" s="107" t="s">
        <v>3358</v>
      </c>
      <c r="L74" s="21"/>
      <c r="M74" s="108"/>
      <c r="T74" s="42"/>
      <c r="AT74" s="10" t="s">
        <v>109</v>
      </c>
      <c r="AU74" s="10" t="s">
        <v>80</v>
      </c>
    </row>
    <row r="75" spans="2:65" s="1" customFormat="1" ht="24.2" customHeight="1">
      <c r="B75" s="21"/>
      <c r="C75" s="93" t="s">
        <v>239</v>
      </c>
      <c r="D75" s="93" t="s">
        <v>103</v>
      </c>
      <c r="E75" s="94" t="s">
        <v>3359</v>
      </c>
      <c r="F75" s="95" t="s">
        <v>3360</v>
      </c>
      <c r="G75" s="96" t="s">
        <v>115</v>
      </c>
      <c r="H75" s="97">
        <v>1000</v>
      </c>
      <c r="I75" s="98">
        <v>150</v>
      </c>
      <c r="J75" s="98">
        <f>ROUND(I75*H75,2)</f>
        <v>150000</v>
      </c>
      <c r="K75" s="99"/>
      <c r="L75" s="21"/>
      <c r="M75" s="100" t="s">
        <v>1</v>
      </c>
      <c r="N75" s="101" t="s">
        <v>35</v>
      </c>
      <c r="O75" s="102">
        <v>0.35899999999999999</v>
      </c>
      <c r="P75" s="102">
        <f>O75*H75</f>
        <v>359</v>
      </c>
      <c r="Q75" s="102">
        <v>0</v>
      </c>
      <c r="R75" s="102">
        <f>Q75*H75</f>
        <v>0</v>
      </c>
      <c r="S75" s="102">
        <v>0</v>
      </c>
      <c r="T75" s="103">
        <f>S75*H75</f>
        <v>0</v>
      </c>
      <c r="AR75" s="104" t="s">
        <v>107</v>
      </c>
      <c r="AT75" s="104" t="s">
        <v>103</v>
      </c>
      <c r="AU75" s="104" t="s">
        <v>80</v>
      </c>
      <c r="AY75" s="10" t="s">
        <v>100</v>
      </c>
      <c r="BE75" s="105">
        <f>IF(N75="základní",J75,0)</f>
        <v>150000</v>
      </c>
      <c r="BF75" s="105">
        <f>IF(N75="snížená",J75,0)</f>
        <v>0</v>
      </c>
      <c r="BG75" s="105">
        <f>IF(N75="zákl. přenesená",J75,0)</f>
        <v>0</v>
      </c>
      <c r="BH75" s="105">
        <f>IF(N75="sníž. přenesená",J75,0)</f>
        <v>0</v>
      </c>
      <c r="BI75" s="105">
        <f>IF(N75="nulová",J75,0)</f>
        <v>0</v>
      </c>
      <c r="BJ75" s="10" t="s">
        <v>78</v>
      </c>
      <c r="BK75" s="105">
        <f>ROUND(I75*H75,2)</f>
        <v>150000</v>
      </c>
      <c r="BL75" s="10" t="s">
        <v>107</v>
      </c>
      <c r="BM75" s="104" t="s">
        <v>3361</v>
      </c>
    </row>
    <row r="76" spans="2:65" s="1" customFormat="1" ht="39">
      <c r="B76" s="21"/>
      <c r="D76" s="106" t="s">
        <v>109</v>
      </c>
      <c r="F76" s="107" t="s">
        <v>3362</v>
      </c>
      <c r="L76" s="21"/>
      <c r="M76" s="108"/>
      <c r="T76" s="42"/>
      <c r="AT76" s="10" t="s">
        <v>109</v>
      </c>
      <c r="AU76" s="10" t="s">
        <v>80</v>
      </c>
    </row>
    <row r="77" spans="2:65" s="1" customFormat="1" ht="24.2" customHeight="1">
      <c r="B77" s="21"/>
      <c r="C77" s="93" t="s">
        <v>406</v>
      </c>
      <c r="D77" s="93" t="s">
        <v>103</v>
      </c>
      <c r="E77" s="94" t="s">
        <v>3363</v>
      </c>
      <c r="F77" s="95" t="s">
        <v>3364</v>
      </c>
      <c r="G77" s="96" t="s">
        <v>115</v>
      </c>
      <c r="H77" s="97">
        <v>1000</v>
      </c>
      <c r="I77" s="98">
        <v>79.400000000000006</v>
      </c>
      <c r="J77" s="98">
        <f>ROUND(I77*H77,2)</f>
        <v>79400</v>
      </c>
      <c r="K77" s="99"/>
      <c r="L77" s="21"/>
      <c r="M77" s="100" t="s">
        <v>1</v>
      </c>
      <c r="N77" s="101" t="s">
        <v>35</v>
      </c>
      <c r="O77" s="102">
        <v>0.158</v>
      </c>
      <c r="P77" s="102">
        <f>O77*H77</f>
        <v>158</v>
      </c>
      <c r="Q77" s="102">
        <v>0</v>
      </c>
      <c r="R77" s="102">
        <f>Q77*H77</f>
        <v>0</v>
      </c>
      <c r="S77" s="102">
        <v>0</v>
      </c>
      <c r="T77" s="103">
        <f>S77*H77</f>
        <v>0</v>
      </c>
      <c r="AR77" s="104" t="s">
        <v>107</v>
      </c>
      <c r="AT77" s="104" t="s">
        <v>103</v>
      </c>
      <c r="AU77" s="104" t="s">
        <v>80</v>
      </c>
      <c r="AY77" s="10" t="s">
        <v>100</v>
      </c>
      <c r="BE77" s="105">
        <f>IF(N77="základní",J77,0)</f>
        <v>79400</v>
      </c>
      <c r="BF77" s="105">
        <f>IF(N77="snížená",J77,0)</f>
        <v>0</v>
      </c>
      <c r="BG77" s="105">
        <f>IF(N77="zákl. přenesená",J77,0)</f>
        <v>0</v>
      </c>
      <c r="BH77" s="105">
        <f>IF(N77="sníž. přenesená",J77,0)</f>
        <v>0</v>
      </c>
      <c r="BI77" s="105">
        <f>IF(N77="nulová",J77,0)</f>
        <v>0</v>
      </c>
      <c r="BJ77" s="10" t="s">
        <v>78</v>
      </c>
      <c r="BK77" s="105">
        <f>ROUND(I77*H77,2)</f>
        <v>79400</v>
      </c>
      <c r="BL77" s="10" t="s">
        <v>107</v>
      </c>
      <c r="BM77" s="104" t="s">
        <v>3365</v>
      </c>
    </row>
    <row r="78" spans="2:65" s="1" customFormat="1" ht="39">
      <c r="B78" s="21"/>
      <c r="D78" s="106" t="s">
        <v>109</v>
      </c>
      <c r="F78" s="107" t="s">
        <v>3366</v>
      </c>
      <c r="L78" s="21"/>
      <c r="M78" s="108"/>
      <c r="T78" s="42"/>
      <c r="AT78" s="10" t="s">
        <v>109</v>
      </c>
      <c r="AU78" s="10" t="s">
        <v>80</v>
      </c>
    </row>
    <row r="79" spans="2:65" s="1" customFormat="1" ht="24.2" customHeight="1">
      <c r="B79" s="21"/>
      <c r="C79" s="93" t="s">
        <v>414</v>
      </c>
      <c r="D79" s="93" t="s">
        <v>103</v>
      </c>
      <c r="E79" s="94" t="s">
        <v>3367</v>
      </c>
      <c r="F79" s="95" t="s">
        <v>3368</v>
      </c>
      <c r="G79" s="96" t="s">
        <v>3332</v>
      </c>
      <c r="H79" s="97">
        <v>300</v>
      </c>
      <c r="I79" s="98">
        <v>33.299999999999997</v>
      </c>
      <c r="J79" s="98">
        <f>ROUND(I79*H79,2)</f>
        <v>9990</v>
      </c>
      <c r="K79" s="99"/>
      <c r="L79" s="21"/>
      <c r="M79" s="100" t="s">
        <v>1</v>
      </c>
      <c r="N79" s="101" t="s">
        <v>35</v>
      </c>
      <c r="O79" s="102">
        <v>9.7000000000000003E-2</v>
      </c>
      <c r="P79" s="102">
        <f>O79*H79</f>
        <v>29.1</v>
      </c>
      <c r="Q79" s="102">
        <v>0</v>
      </c>
      <c r="R79" s="102">
        <f>Q79*H79</f>
        <v>0</v>
      </c>
      <c r="S79" s="102">
        <v>0</v>
      </c>
      <c r="T79" s="103">
        <f>S79*H79</f>
        <v>0</v>
      </c>
      <c r="AR79" s="104" t="s">
        <v>107</v>
      </c>
      <c r="AT79" s="104" t="s">
        <v>103</v>
      </c>
      <c r="AU79" s="104" t="s">
        <v>80</v>
      </c>
      <c r="AY79" s="10" t="s">
        <v>100</v>
      </c>
      <c r="BE79" s="105">
        <f>IF(N79="základní",J79,0)</f>
        <v>9990</v>
      </c>
      <c r="BF79" s="105">
        <f>IF(N79="snížená",J79,0)</f>
        <v>0</v>
      </c>
      <c r="BG79" s="105">
        <f>IF(N79="zákl. přenesená",J79,0)</f>
        <v>0</v>
      </c>
      <c r="BH79" s="105">
        <f>IF(N79="sníž. přenesená",J79,0)</f>
        <v>0</v>
      </c>
      <c r="BI79" s="105">
        <f>IF(N79="nulová",J79,0)</f>
        <v>0</v>
      </c>
      <c r="BJ79" s="10" t="s">
        <v>78</v>
      </c>
      <c r="BK79" s="105">
        <f>ROUND(I79*H79,2)</f>
        <v>9990</v>
      </c>
      <c r="BL79" s="10" t="s">
        <v>107</v>
      </c>
      <c r="BM79" s="104" t="s">
        <v>3369</v>
      </c>
    </row>
    <row r="80" spans="2:65" s="1" customFormat="1" ht="19.5">
      <c r="B80" s="21"/>
      <c r="D80" s="106" t="s">
        <v>109</v>
      </c>
      <c r="F80" s="107" t="s">
        <v>3370</v>
      </c>
      <c r="L80" s="21"/>
      <c r="M80" s="108"/>
      <c r="T80" s="42"/>
      <c r="AT80" s="10" t="s">
        <v>109</v>
      </c>
      <c r="AU80" s="10" t="s">
        <v>80</v>
      </c>
    </row>
    <row r="81" spans="2:65" s="1" customFormat="1" ht="24.2" customHeight="1">
      <c r="B81" s="21"/>
      <c r="C81" s="93" t="s">
        <v>422</v>
      </c>
      <c r="D81" s="93" t="s">
        <v>103</v>
      </c>
      <c r="E81" s="94" t="s">
        <v>3371</v>
      </c>
      <c r="F81" s="95" t="s">
        <v>3372</v>
      </c>
      <c r="G81" s="96" t="s">
        <v>3332</v>
      </c>
      <c r="H81" s="97">
        <v>375</v>
      </c>
      <c r="I81" s="98">
        <v>54</v>
      </c>
      <c r="J81" s="98">
        <f>ROUND(I81*H81,2)</f>
        <v>20250</v>
      </c>
      <c r="K81" s="99"/>
      <c r="L81" s="21"/>
      <c r="M81" s="100" t="s">
        <v>1</v>
      </c>
      <c r="N81" s="101" t="s">
        <v>35</v>
      </c>
      <c r="O81" s="102">
        <v>0.14899999999999999</v>
      </c>
      <c r="P81" s="102">
        <f>O81*H81</f>
        <v>55.875</v>
      </c>
      <c r="Q81" s="102">
        <v>0</v>
      </c>
      <c r="R81" s="102">
        <f>Q81*H81</f>
        <v>0</v>
      </c>
      <c r="S81" s="102">
        <v>0</v>
      </c>
      <c r="T81" s="103">
        <f>S81*H81</f>
        <v>0</v>
      </c>
      <c r="AR81" s="104" t="s">
        <v>107</v>
      </c>
      <c r="AT81" s="104" t="s">
        <v>103</v>
      </c>
      <c r="AU81" s="104" t="s">
        <v>80</v>
      </c>
      <c r="AY81" s="10" t="s">
        <v>100</v>
      </c>
      <c r="BE81" s="105">
        <f>IF(N81="základní",J81,0)</f>
        <v>20250</v>
      </c>
      <c r="BF81" s="105">
        <f>IF(N81="snížená",J81,0)</f>
        <v>0</v>
      </c>
      <c r="BG81" s="105">
        <f>IF(N81="zákl. přenesená",J81,0)</f>
        <v>0</v>
      </c>
      <c r="BH81" s="105">
        <f>IF(N81="sníž. přenesená",J81,0)</f>
        <v>0</v>
      </c>
      <c r="BI81" s="105">
        <f>IF(N81="nulová",J81,0)</f>
        <v>0</v>
      </c>
      <c r="BJ81" s="10" t="s">
        <v>78</v>
      </c>
      <c r="BK81" s="105">
        <f>ROUND(I81*H81,2)</f>
        <v>20250</v>
      </c>
      <c r="BL81" s="10" t="s">
        <v>107</v>
      </c>
      <c r="BM81" s="104" t="s">
        <v>3373</v>
      </c>
    </row>
    <row r="82" spans="2:65" s="1" customFormat="1" ht="19.5">
      <c r="B82" s="21"/>
      <c r="D82" s="106" t="s">
        <v>109</v>
      </c>
      <c r="F82" s="107" t="s">
        <v>3374</v>
      </c>
      <c r="L82" s="21"/>
      <c r="M82" s="108"/>
      <c r="T82" s="42"/>
      <c r="AT82" s="10" t="s">
        <v>109</v>
      </c>
      <c r="AU82" s="10" t="s">
        <v>80</v>
      </c>
    </row>
    <row r="83" spans="2:65" s="1" customFormat="1" ht="24.2" customHeight="1">
      <c r="B83" s="21"/>
      <c r="C83" s="93" t="s">
        <v>430</v>
      </c>
      <c r="D83" s="93" t="s">
        <v>103</v>
      </c>
      <c r="E83" s="94" t="s">
        <v>3375</v>
      </c>
      <c r="F83" s="95" t="s">
        <v>3376</v>
      </c>
      <c r="G83" s="96" t="s">
        <v>3332</v>
      </c>
      <c r="H83" s="97">
        <v>1275</v>
      </c>
      <c r="I83" s="98">
        <v>34.299999999999997</v>
      </c>
      <c r="J83" s="98">
        <f>ROUND(I83*H83,2)</f>
        <v>43732.5</v>
      </c>
      <c r="K83" s="99"/>
      <c r="L83" s="21"/>
      <c r="M83" s="100" t="s">
        <v>1</v>
      </c>
      <c r="N83" s="101" t="s">
        <v>35</v>
      </c>
      <c r="O83" s="102">
        <v>0.1</v>
      </c>
      <c r="P83" s="102">
        <f>O83*H83</f>
        <v>127.5</v>
      </c>
      <c r="Q83" s="102">
        <v>0</v>
      </c>
      <c r="R83" s="102">
        <f>Q83*H83</f>
        <v>0</v>
      </c>
      <c r="S83" s="102">
        <v>0</v>
      </c>
      <c r="T83" s="103">
        <f>S83*H83</f>
        <v>0</v>
      </c>
      <c r="AR83" s="104" t="s">
        <v>107</v>
      </c>
      <c r="AT83" s="104" t="s">
        <v>103</v>
      </c>
      <c r="AU83" s="104" t="s">
        <v>80</v>
      </c>
      <c r="AY83" s="10" t="s">
        <v>100</v>
      </c>
      <c r="BE83" s="105">
        <f>IF(N83="základní",J83,0)</f>
        <v>43732.5</v>
      </c>
      <c r="BF83" s="105">
        <f>IF(N83="snížená",J83,0)</f>
        <v>0</v>
      </c>
      <c r="BG83" s="105">
        <f>IF(N83="zákl. přenesená",J83,0)</f>
        <v>0</v>
      </c>
      <c r="BH83" s="105">
        <f>IF(N83="sníž. přenesená",J83,0)</f>
        <v>0</v>
      </c>
      <c r="BI83" s="105">
        <f>IF(N83="nulová",J83,0)</f>
        <v>0</v>
      </c>
      <c r="BJ83" s="10" t="s">
        <v>78</v>
      </c>
      <c r="BK83" s="105">
        <f>ROUND(I83*H83,2)</f>
        <v>43732.5</v>
      </c>
      <c r="BL83" s="10" t="s">
        <v>107</v>
      </c>
      <c r="BM83" s="104" t="s">
        <v>3377</v>
      </c>
    </row>
    <row r="84" spans="2:65" s="1" customFormat="1" ht="19.5">
      <c r="B84" s="21"/>
      <c r="D84" s="106" t="s">
        <v>109</v>
      </c>
      <c r="F84" s="107" t="s">
        <v>3378</v>
      </c>
      <c r="L84" s="21"/>
      <c r="M84" s="108"/>
      <c r="T84" s="42"/>
      <c r="AT84" s="10" t="s">
        <v>109</v>
      </c>
      <c r="AU84" s="10" t="s">
        <v>80</v>
      </c>
    </row>
    <row r="85" spans="2:65" s="1" customFormat="1" ht="24.2" customHeight="1">
      <c r="B85" s="21"/>
      <c r="C85" s="93" t="s">
        <v>442</v>
      </c>
      <c r="D85" s="93" t="s">
        <v>103</v>
      </c>
      <c r="E85" s="94" t="s">
        <v>3379</v>
      </c>
      <c r="F85" s="95" t="s">
        <v>3380</v>
      </c>
      <c r="G85" s="96" t="s">
        <v>3332</v>
      </c>
      <c r="H85" s="97">
        <v>600</v>
      </c>
      <c r="I85" s="98">
        <v>59.4</v>
      </c>
      <c r="J85" s="98">
        <f>ROUND(I85*H85,2)</f>
        <v>35640</v>
      </c>
      <c r="K85" s="99"/>
      <c r="L85" s="21"/>
      <c r="M85" s="100" t="s">
        <v>1</v>
      </c>
      <c r="N85" s="101" t="s">
        <v>35</v>
      </c>
      <c r="O85" s="102">
        <v>0.16400000000000001</v>
      </c>
      <c r="P85" s="102">
        <f>O85*H85</f>
        <v>98.4</v>
      </c>
      <c r="Q85" s="102">
        <v>0</v>
      </c>
      <c r="R85" s="102">
        <f>Q85*H85</f>
        <v>0</v>
      </c>
      <c r="S85" s="102">
        <v>0</v>
      </c>
      <c r="T85" s="103">
        <f>S85*H85</f>
        <v>0</v>
      </c>
      <c r="AR85" s="104" t="s">
        <v>107</v>
      </c>
      <c r="AT85" s="104" t="s">
        <v>103</v>
      </c>
      <c r="AU85" s="104" t="s">
        <v>80</v>
      </c>
      <c r="AY85" s="10" t="s">
        <v>100</v>
      </c>
      <c r="BE85" s="105">
        <f>IF(N85="základní",J85,0)</f>
        <v>35640</v>
      </c>
      <c r="BF85" s="105">
        <f>IF(N85="snížená",J85,0)</f>
        <v>0</v>
      </c>
      <c r="BG85" s="105">
        <f>IF(N85="zákl. přenesená",J85,0)</f>
        <v>0</v>
      </c>
      <c r="BH85" s="105">
        <f>IF(N85="sníž. přenesená",J85,0)</f>
        <v>0</v>
      </c>
      <c r="BI85" s="105">
        <f>IF(N85="nulová",J85,0)</f>
        <v>0</v>
      </c>
      <c r="BJ85" s="10" t="s">
        <v>78</v>
      </c>
      <c r="BK85" s="105">
        <f>ROUND(I85*H85,2)</f>
        <v>35640</v>
      </c>
      <c r="BL85" s="10" t="s">
        <v>107</v>
      </c>
      <c r="BM85" s="104" t="s">
        <v>3381</v>
      </c>
    </row>
    <row r="86" spans="2:65" s="1" customFormat="1" ht="19.5">
      <c r="B86" s="21"/>
      <c r="D86" s="106" t="s">
        <v>109</v>
      </c>
      <c r="F86" s="107" t="s">
        <v>3382</v>
      </c>
      <c r="L86" s="21"/>
      <c r="M86" s="108"/>
      <c r="T86" s="42"/>
      <c r="AT86" s="10" t="s">
        <v>109</v>
      </c>
      <c r="AU86" s="10" t="s">
        <v>80</v>
      </c>
    </row>
    <row r="87" spans="2:65" s="1" customFormat="1" ht="33" customHeight="1">
      <c r="B87" s="21"/>
      <c r="C87" s="93" t="s">
        <v>447</v>
      </c>
      <c r="D87" s="93" t="s">
        <v>103</v>
      </c>
      <c r="E87" s="94" t="s">
        <v>3383</v>
      </c>
      <c r="F87" s="95" t="s">
        <v>3384</v>
      </c>
      <c r="G87" s="96" t="s">
        <v>3332</v>
      </c>
      <c r="H87" s="97">
        <v>1200</v>
      </c>
      <c r="I87" s="98">
        <v>31.9</v>
      </c>
      <c r="J87" s="98">
        <f>ROUND(I87*H87,2)</f>
        <v>38280</v>
      </c>
      <c r="K87" s="99"/>
      <c r="L87" s="21"/>
      <c r="M87" s="100" t="s">
        <v>1</v>
      </c>
      <c r="N87" s="101" t="s">
        <v>35</v>
      </c>
      <c r="O87" s="102">
        <v>2.8000000000000001E-2</v>
      </c>
      <c r="P87" s="102">
        <f>O87*H87</f>
        <v>33.6</v>
      </c>
      <c r="Q87" s="102">
        <v>0</v>
      </c>
      <c r="R87" s="102">
        <f>Q87*H87</f>
        <v>0</v>
      </c>
      <c r="S87" s="102">
        <v>0</v>
      </c>
      <c r="T87" s="103">
        <f>S87*H87</f>
        <v>0</v>
      </c>
      <c r="AR87" s="104" t="s">
        <v>107</v>
      </c>
      <c r="AT87" s="104" t="s">
        <v>103</v>
      </c>
      <c r="AU87" s="104" t="s">
        <v>80</v>
      </c>
      <c r="AY87" s="10" t="s">
        <v>100</v>
      </c>
      <c r="BE87" s="105">
        <f>IF(N87="základní",J87,0)</f>
        <v>38280</v>
      </c>
      <c r="BF87" s="105">
        <f>IF(N87="snížená",J87,0)</f>
        <v>0</v>
      </c>
      <c r="BG87" s="105">
        <f>IF(N87="zákl. přenesená",J87,0)</f>
        <v>0</v>
      </c>
      <c r="BH87" s="105">
        <f>IF(N87="sníž. přenesená",J87,0)</f>
        <v>0</v>
      </c>
      <c r="BI87" s="105">
        <f>IF(N87="nulová",J87,0)</f>
        <v>0</v>
      </c>
      <c r="BJ87" s="10" t="s">
        <v>78</v>
      </c>
      <c r="BK87" s="105">
        <f>ROUND(I87*H87,2)</f>
        <v>38280</v>
      </c>
      <c r="BL87" s="10" t="s">
        <v>107</v>
      </c>
      <c r="BM87" s="104" t="s">
        <v>3385</v>
      </c>
    </row>
    <row r="88" spans="2:65" s="1" customFormat="1" ht="19.5">
      <c r="B88" s="21"/>
      <c r="D88" s="106" t="s">
        <v>109</v>
      </c>
      <c r="F88" s="107" t="s">
        <v>3386</v>
      </c>
      <c r="L88" s="21"/>
      <c r="M88" s="108"/>
      <c r="T88" s="42"/>
      <c r="AT88" s="10" t="s">
        <v>109</v>
      </c>
      <c r="AU88" s="10" t="s">
        <v>80</v>
      </c>
    </row>
    <row r="89" spans="2:65" s="1" customFormat="1" ht="37.9" customHeight="1">
      <c r="B89" s="21"/>
      <c r="C89" s="93" t="s">
        <v>451</v>
      </c>
      <c r="D89" s="93" t="s">
        <v>103</v>
      </c>
      <c r="E89" s="94" t="s">
        <v>3387</v>
      </c>
      <c r="F89" s="95" t="s">
        <v>3388</v>
      </c>
      <c r="G89" s="96" t="s">
        <v>115</v>
      </c>
      <c r="H89" s="97">
        <v>550</v>
      </c>
      <c r="I89" s="98">
        <v>1330</v>
      </c>
      <c r="J89" s="98">
        <f>ROUND(I89*H89,2)</f>
        <v>731500</v>
      </c>
      <c r="K89" s="99"/>
      <c r="L89" s="21"/>
      <c r="M89" s="100" t="s">
        <v>1</v>
      </c>
      <c r="N89" s="101" t="s">
        <v>35</v>
      </c>
      <c r="O89" s="102">
        <v>1.4770000000000001</v>
      </c>
      <c r="P89" s="102">
        <f>O89*H89</f>
        <v>812.35</v>
      </c>
      <c r="Q89" s="102">
        <v>4.0000000000000003E-5</v>
      </c>
      <c r="R89" s="102">
        <f>Q89*H89</f>
        <v>2.2000000000000002E-2</v>
      </c>
      <c r="S89" s="102">
        <v>0</v>
      </c>
      <c r="T89" s="103">
        <f>S89*H89</f>
        <v>0</v>
      </c>
      <c r="AR89" s="104" t="s">
        <v>107</v>
      </c>
      <c r="AT89" s="104" t="s">
        <v>103</v>
      </c>
      <c r="AU89" s="104" t="s">
        <v>80</v>
      </c>
      <c r="AY89" s="10" t="s">
        <v>100</v>
      </c>
      <c r="BE89" s="105">
        <f>IF(N89="základní",J89,0)</f>
        <v>731500</v>
      </c>
      <c r="BF89" s="105">
        <f>IF(N89="snížená",J89,0)</f>
        <v>0</v>
      </c>
      <c r="BG89" s="105">
        <f>IF(N89="zákl. přenesená",J89,0)</f>
        <v>0</v>
      </c>
      <c r="BH89" s="105">
        <f>IF(N89="sníž. přenesená",J89,0)</f>
        <v>0</v>
      </c>
      <c r="BI89" s="105">
        <f>IF(N89="nulová",J89,0)</f>
        <v>0</v>
      </c>
      <c r="BJ89" s="10" t="s">
        <v>78</v>
      </c>
      <c r="BK89" s="105">
        <f>ROUND(I89*H89,2)</f>
        <v>731500</v>
      </c>
      <c r="BL89" s="10" t="s">
        <v>107</v>
      </c>
      <c r="BM89" s="104" t="s">
        <v>3389</v>
      </c>
    </row>
    <row r="90" spans="2:65" s="1" customFormat="1" ht="19.5">
      <c r="B90" s="21"/>
      <c r="D90" s="106" t="s">
        <v>109</v>
      </c>
      <c r="F90" s="107" t="s">
        <v>3390</v>
      </c>
      <c r="L90" s="21"/>
      <c r="M90" s="108"/>
      <c r="T90" s="42"/>
      <c r="AT90" s="10" t="s">
        <v>109</v>
      </c>
      <c r="AU90" s="10" t="s">
        <v>80</v>
      </c>
    </row>
    <row r="91" spans="2:65" s="1" customFormat="1" ht="37.9" customHeight="1">
      <c r="B91" s="21"/>
      <c r="C91" s="93" t="s">
        <v>455</v>
      </c>
      <c r="D91" s="93" t="s">
        <v>103</v>
      </c>
      <c r="E91" s="94" t="s">
        <v>3391</v>
      </c>
      <c r="F91" s="95" t="s">
        <v>3392</v>
      </c>
      <c r="G91" s="96" t="s">
        <v>115</v>
      </c>
      <c r="H91" s="97">
        <v>550</v>
      </c>
      <c r="I91" s="98">
        <v>2060</v>
      </c>
      <c r="J91" s="98">
        <f>ROUND(I91*H91,2)</f>
        <v>1133000</v>
      </c>
      <c r="K91" s="99"/>
      <c r="L91" s="21"/>
      <c r="M91" s="100" t="s">
        <v>1</v>
      </c>
      <c r="N91" s="101" t="s">
        <v>35</v>
      </c>
      <c r="O91" s="102">
        <v>2.3130000000000002</v>
      </c>
      <c r="P91" s="102">
        <f>O91*H91</f>
        <v>1272.1500000000001</v>
      </c>
      <c r="Q91" s="102">
        <v>6.0000000000000002E-5</v>
      </c>
      <c r="R91" s="102">
        <f>Q91*H91</f>
        <v>3.3000000000000002E-2</v>
      </c>
      <c r="S91" s="102">
        <v>0</v>
      </c>
      <c r="T91" s="103">
        <f>S91*H91</f>
        <v>0</v>
      </c>
      <c r="AR91" s="104" t="s">
        <v>107</v>
      </c>
      <c r="AT91" s="104" t="s">
        <v>103</v>
      </c>
      <c r="AU91" s="104" t="s">
        <v>80</v>
      </c>
      <c r="AY91" s="10" t="s">
        <v>100</v>
      </c>
      <c r="BE91" s="105">
        <f>IF(N91="základní",J91,0)</f>
        <v>1133000</v>
      </c>
      <c r="BF91" s="105">
        <f>IF(N91="snížená",J91,0)</f>
        <v>0</v>
      </c>
      <c r="BG91" s="105">
        <f>IF(N91="zákl. přenesená",J91,0)</f>
        <v>0</v>
      </c>
      <c r="BH91" s="105">
        <f>IF(N91="sníž. přenesená",J91,0)</f>
        <v>0</v>
      </c>
      <c r="BI91" s="105">
        <f>IF(N91="nulová",J91,0)</f>
        <v>0</v>
      </c>
      <c r="BJ91" s="10" t="s">
        <v>78</v>
      </c>
      <c r="BK91" s="105">
        <f>ROUND(I91*H91,2)</f>
        <v>1133000</v>
      </c>
      <c r="BL91" s="10" t="s">
        <v>107</v>
      </c>
      <c r="BM91" s="104" t="s">
        <v>3393</v>
      </c>
    </row>
    <row r="92" spans="2:65" s="1" customFormat="1" ht="19.5">
      <c r="B92" s="21"/>
      <c r="D92" s="106" t="s">
        <v>109</v>
      </c>
      <c r="F92" s="107" t="s">
        <v>3394</v>
      </c>
      <c r="L92" s="21"/>
      <c r="M92" s="108"/>
      <c r="T92" s="42"/>
      <c r="AT92" s="10" t="s">
        <v>109</v>
      </c>
      <c r="AU92" s="10" t="s">
        <v>80</v>
      </c>
    </row>
    <row r="93" spans="2:65" s="8" customFormat="1" ht="22.9" customHeight="1">
      <c r="B93" s="82"/>
      <c r="D93" s="83" t="s">
        <v>69</v>
      </c>
      <c r="E93" s="91" t="s">
        <v>1044</v>
      </c>
      <c r="F93" s="91" t="s">
        <v>3395</v>
      </c>
      <c r="J93" s="92">
        <f>BK93</f>
        <v>2608917.91</v>
      </c>
      <c r="L93" s="82"/>
      <c r="M93" s="86"/>
      <c r="P93" s="87">
        <f>P94+SUM(P95:P178)</f>
        <v>2396.7892999999999</v>
      </c>
      <c r="R93" s="87">
        <f>R94+SUM(R95:R178)</f>
        <v>98.472070000000016</v>
      </c>
      <c r="T93" s="88">
        <f>T94+SUM(T95:T178)</f>
        <v>247.37200000000001</v>
      </c>
      <c r="AR93" s="83" t="s">
        <v>78</v>
      </c>
      <c r="AT93" s="89" t="s">
        <v>69</v>
      </c>
      <c r="AU93" s="89" t="s">
        <v>78</v>
      </c>
      <c r="AY93" s="83" t="s">
        <v>100</v>
      </c>
      <c r="BK93" s="90">
        <f>BK94+SUM(BK95:BK178)</f>
        <v>2608917.91</v>
      </c>
    </row>
    <row r="94" spans="2:65" s="1" customFormat="1" ht="21.75" customHeight="1">
      <c r="B94" s="21"/>
      <c r="C94" s="109" t="s">
        <v>459</v>
      </c>
      <c r="D94" s="109" t="s">
        <v>112</v>
      </c>
      <c r="E94" s="110" t="s">
        <v>3396</v>
      </c>
      <c r="F94" s="111" t="s">
        <v>3397</v>
      </c>
      <c r="G94" s="112" t="s">
        <v>3035</v>
      </c>
      <c r="H94" s="113">
        <v>0.06</v>
      </c>
      <c r="I94" s="114">
        <v>45800</v>
      </c>
      <c r="J94" s="114">
        <f>ROUND(I94*H94,2)</f>
        <v>2748</v>
      </c>
      <c r="K94" s="115"/>
      <c r="L94" s="116"/>
      <c r="M94" s="117" t="s">
        <v>1</v>
      </c>
      <c r="N94" s="118" t="s">
        <v>35</v>
      </c>
      <c r="O94" s="102">
        <v>0</v>
      </c>
      <c r="P94" s="102">
        <f>O94*H94</f>
        <v>0</v>
      </c>
      <c r="Q94" s="102">
        <v>1</v>
      </c>
      <c r="R94" s="102">
        <f>Q94*H94</f>
        <v>0.06</v>
      </c>
      <c r="S94" s="102">
        <v>0</v>
      </c>
      <c r="T94" s="103">
        <f>S94*H94</f>
        <v>0</v>
      </c>
      <c r="AR94" s="104" t="s">
        <v>116</v>
      </c>
      <c r="AT94" s="104" t="s">
        <v>112</v>
      </c>
      <c r="AU94" s="104" t="s">
        <v>80</v>
      </c>
      <c r="AY94" s="10" t="s">
        <v>100</v>
      </c>
      <c r="BE94" s="105">
        <f>IF(N94="základní",J94,0)</f>
        <v>2748</v>
      </c>
      <c r="BF94" s="105">
        <f>IF(N94="snížená",J94,0)</f>
        <v>0</v>
      </c>
      <c r="BG94" s="105">
        <f>IF(N94="zákl. přenesená",J94,0)</f>
        <v>0</v>
      </c>
      <c r="BH94" s="105">
        <f>IF(N94="sníž. přenesená",J94,0)</f>
        <v>0</v>
      </c>
      <c r="BI94" s="105">
        <f>IF(N94="nulová",J94,0)</f>
        <v>0</v>
      </c>
      <c r="BJ94" s="10" t="s">
        <v>78</v>
      </c>
      <c r="BK94" s="105">
        <f>ROUND(I94*H94,2)</f>
        <v>2748</v>
      </c>
      <c r="BL94" s="10" t="s">
        <v>107</v>
      </c>
      <c r="BM94" s="104" t="s">
        <v>3398</v>
      </c>
    </row>
    <row r="95" spans="2:65" s="1" customFormat="1">
      <c r="B95" s="21"/>
      <c r="D95" s="106" t="s">
        <v>109</v>
      </c>
      <c r="F95" s="107" t="s">
        <v>3397</v>
      </c>
      <c r="L95" s="21"/>
      <c r="M95" s="108"/>
      <c r="T95" s="42"/>
      <c r="AT95" s="10" t="s">
        <v>109</v>
      </c>
      <c r="AU95" s="10" t="s">
        <v>80</v>
      </c>
    </row>
    <row r="96" spans="2:65" s="1" customFormat="1" ht="24.2" customHeight="1">
      <c r="B96" s="21"/>
      <c r="C96" s="109" t="s">
        <v>463</v>
      </c>
      <c r="D96" s="109" t="s">
        <v>112</v>
      </c>
      <c r="E96" s="110" t="s">
        <v>3399</v>
      </c>
      <c r="F96" s="111" t="s">
        <v>3400</v>
      </c>
      <c r="G96" s="112" t="s">
        <v>3035</v>
      </c>
      <c r="H96" s="113">
        <v>0.09</v>
      </c>
      <c r="I96" s="114">
        <v>49600</v>
      </c>
      <c r="J96" s="114">
        <f>ROUND(I96*H96,2)</f>
        <v>4464</v>
      </c>
      <c r="K96" s="115"/>
      <c r="L96" s="116"/>
      <c r="M96" s="117" t="s">
        <v>1</v>
      </c>
      <c r="N96" s="118" t="s">
        <v>35</v>
      </c>
      <c r="O96" s="102">
        <v>0</v>
      </c>
      <c r="P96" s="102">
        <f>O96*H96</f>
        <v>0</v>
      </c>
      <c r="Q96" s="102">
        <v>1</v>
      </c>
      <c r="R96" s="102">
        <f>Q96*H96</f>
        <v>0.09</v>
      </c>
      <c r="S96" s="102">
        <v>0</v>
      </c>
      <c r="T96" s="103">
        <f>S96*H96</f>
        <v>0</v>
      </c>
      <c r="AR96" s="104" t="s">
        <v>116</v>
      </c>
      <c r="AT96" s="104" t="s">
        <v>112</v>
      </c>
      <c r="AU96" s="104" t="s">
        <v>80</v>
      </c>
      <c r="AY96" s="10" t="s">
        <v>100</v>
      </c>
      <c r="BE96" s="105">
        <f>IF(N96="základní",J96,0)</f>
        <v>4464</v>
      </c>
      <c r="BF96" s="105">
        <f>IF(N96="snížená",J96,0)</f>
        <v>0</v>
      </c>
      <c r="BG96" s="105">
        <f>IF(N96="zákl. přenesená",J96,0)</f>
        <v>0</v>
      </c>
      <c r="BH96" s="105">
        <f>IF(N96="sníž. přenesená",J96,0)</f>
        <v>0</v>
      </c>
      <c r="BI96" s="105">
        <f>IF(N96="nulová",J96,0)</f>
        <v>0</v>
      </c>
      <c r="BJ96" s="10" t="s">
        <v>78</v>
      </c>
      <c r="BK96" s="105">
        <f>ROUND(I96*H96,2)</f>
        <v>4464</v>
      </c>
      <c r="BL96" s="10" t="s">
        <v>107</v>
      </c>
      <c r="BM96" s="104" t="s">
        <v>3401</v>
      </c>
    </row>
    <row r="97" spans="2:65" s="1" customFormat="1">
      <c r="B97" s="21"/>
      <c r="D97" s="106" t="s">
        <v>109</v>
      </c>
      <c r="F97" s="107" t="s">
        <v>3400</v>
      </c>
      <c r="L97" s="21"/>
      <c r="M97" s="108"/>
      <c r="T97" s="42"/>
      <c r="AT97" s="10" t="s">
        <v>109</v>
      </c>
      <c r="AU97" s="10" t="s">
        <v>80</v>
      </c>
    </row>
    <row r="98" spans="2:65" s="1" customFormat="1" ht="24.2" customHeight="1">
      <c r="B98" s="21"/>
      <c r="C98" s="109" t="s">
        <v>467</v>
      </c>
      <c r="D98" s="109" t="s">
        <v>112</v>
      </c>
      <c r="E98" s="110" t="s">
        <v>3402</v>
      </c>
      <c r="F98" s="111" t="s">
        <v>3403</v>
      </c>
      <c r="G98" s="112" t="s">
        <v>3035</v>
      </c>
      <c r="H98" s="113">
        <v>0.55500000000000005</v>
      </c>
      <c r="I98" s="114">
        <v>45100</v>
      </c>
      <c r="J98" s="114">
        <f>ROUND(I98*H98,2)</f>
        <v>25030.5</v>
      </c>
      <c r="K98" s="115"/>
      <c r="L98" s="116"/>
      <c r="M98" s="117" t="s">
        <v>1</v>
      </c>
      <c r="N98" s="118" t="s">
        <v>35</v>
      </c>
      <c r="O98" s="102">
        <v>0</v>
      </c>
      <c r="P98" s="102">
        <f>O98*H98</f>
        <v>0</v>
      </c>
      <c r="Q98" s="102">
        <v>1</v>
      </c>
      <c r="R98" s="102">
        <f>Q98*H98</f>
        <v>0.55500000000000005</v>
      </c>
      <c r="S98" s="102">
        <v>0</v>
      </c>
      <c r="T98" s="103">
        <f>S98*H98</f>
        <v>0</v>
      </c>
      <c r="AR98" s="104" t="s">
        <v>116</v>
      </c>
      <c r="AT98" s="104" t="s">
        <v>112</v>
      </c>
      <c r="AU98" s="104" t="s">
        <v>80</v>
      </c>
      <c r="AY98" s="10" t="s">
        <v>100</v>
      </c>
      <c r="BE98" s="105">
        <f>IF(N98="základní",J98,0)</f>
        <v>25030.5</v>
      </c>
      <c r="BF98" s="105">
        <f>IF(N98="snížená",J98,0)</f>
        <v>0</v>
      </c>
      <c r="BG98" s="105">
        <f>IF(N98="zákl. přenesená",J98,0)</f>
        <v>0</v>
      </c>
      <c r="BH98" s="105">
        <f>IF(N98="sníž. přenesená",J98,0)</f>
        <v>0</v>
      </c>
      <c r="BI98" s="105">
        <f>IF(N98="nulová",J98,0)</f>
        <v>0</v>
      </c>
      <c r="BJ98" s="10" t="s">
        <v>78</v>
      </c>
      <c r="BK98" s="105">
        <f>ROUND(I98*H98,2)</f>
        <v>25030.5</v>
      </c>
      <c r="BL98" s="10" t="s">
        <v>107</v>
      </c>
      <c r="BM98" s="104" t="s">
        <v>3404</v>
      </c>
    </row>
    <row r="99" spans="2:65" s="1" customFormat="1">
      <c r="B99" s="21"/>
      <c r="D99" s="106" t="s">
        <v>109</v>
      </c>
      <c r="F99" s="107" t="s">
        <v>3403</v>
      </c>
      <c r="L99" s="21"/>
      <c r="M99" s="108"/>
      <c r="T99" s="42"/>
      <c r="AT99" s="10" t="s">
        <v>109</v>
      </c>
      <c r="AU99" s="10" t="s">
        <v>80</v>
      </c>
    </row>
    <row r="100" spans="2:65" s="1" customFormat="1" ht="24.2" customHeight="1">
      <c r="B100" s="21"/>
      <c r="C100" s="109" t="s">
        <v>471</v>
      </c>
      <c r="D100" s="109" t="s">
        <v>112</v>
      </c>
      <c r="E100" s="110" t="s">
        <v>3405</v>
      </c>
      <c r="F100" s="111" t="s">
        <v>3406</v>
      </c>
      <c r="G100" s="112" t="s">
        <v>3035</v>
      </c>
      <c r="H100" s="113">
        <v>7.4999999999999997E-2</v>
      </c>
      <c r="I100" s="114">
        <v>43100</v>
      </c>
      <c r="J100" s="114">
        <f>ROUND(I100*H100,2)</f>
        <v>3232.5</v>
      </c>
      <c r="K100" s="115"/>
      <c r="L100" s="116"/>
      <c r="M100" s="117" t="s">
        <v>1</v>
      </c>
      <c r="N100" s="118" t="s">
        <v>35</v>
      </c>
      <c r="O100" s="102">
        <v>0</v>
      </c>
      <c r="P100" s="102">
        <f>O100*H100</f>
        <v>0</v>
      </c>
      <c r="Q100" s="102">
        <v>1</v>
      </c>
      <c r="R100" s="102">
        <f>Q100*H100</f>
        <v>7.4999999999999997E-2</v>
      </c>
      <c r="S100" s="102">
        <v>0</v>
      </c>
      <c r="T100" s="103">
        <f>S100*H100</f>
        <v>0</v>
      </c>
      <c r="AR100" s="104" t="s">
        <v>116</v>
      </c>
      <c r="AT100" s="104" t="s">
        <v>112</v>
      </c>
      <c r="AU100" s="104" t="s">
        <v>80</v>
      </c>
      <c r="AY100" s="10" t="s">
        <v>100</v>
      </c>
      <c r="BE100" s="105">
        <f>IF(N100="základní",J100,0)</f>
        <v>3232.5</v>
      </c>
      <c r="BF100" s="105">
        <f>IF(N100="snížená",J100,0)</f>
        <v>0</v>
      </c>
      <c r="BG100" s="105">
        <f>IF(N100="zákl. přenesená",J100,0)</f>
        <v>0</v>
      </c>
      <c r="BH100" s="105">
        <f>IF(N100="sníž. přenesená",J100,0)</f>
        <v>0</v>
      </c>
      <c r="BI100" s="105">
        <f>IF(N100="nulová",J100,0)</f>
        <v>0</v>
      </c>
      <c r="BJ100" s="10" t="s">
        <v>78</v>
      </c>
      <c r="BK100" s="105">
        <f>ROUND(I100*H100,2)</f>
        <v>3232.5</v>
      </c>
      <c r="BL100" s="10" t="s">
        <v>107</v>
      </c>
      <c r="BM100" s="104" t="s">
        <v>3407</v>
      </c>
    </row>
    <row r="101" spans="2:65" s="1" customFormat="1" ht="19.5">
      <c r="B101" s="21"/>
      <c r="D101" s="106" t="s">
        <v>109</v>
      </c>
      <c r="F101" s="107" t="s">
        <v>3406</v>
      </c>
      <c r="L101" s="21"/>
      <c r="M101" s="108"/>
      <c r="T101" s="42"/>
      <c r="AT101" s="10" t="s">
        <v>109</v>
      </c>
      <c r="AU101" s="10" t="s">
        <v>80</v>
      </c>
    </row>
    <row r="102" spans="2:65" s="1" customFormat="1" ht="24.2" customHeight="1">
      <c r="B102" s="21"/>
      <c r="C102" s="109" t="s">
        <v>475</v>
      </c>
      <c r="D102" s="109" t="s">
        <v>112</v>
      </c>
      <c r="E102" s="110" t="s">
        <v>3408</v>
      </c>
      <c r="F102" s="111" t="s">
        <v>3409</v>
      </c>
      <c r="G102" s="112" t="s">
        <v>3035</v>
      </c>
      <c r="H102" s="113">
        <v>7.4999999999999997E-2</v>
      </c>
      <c r="I102" s="114">
        <v>37200</v>
      </c>
      <c r="J102" s="114">
        <f>ROUND(I102*H102,2)</f>
        <v>2790</v>
      </c>
      <c r="K102" s="115"/>
      <c r="L102" s="116"/>
      <c r="M102" s="117" t="s">
        <v>1</v>
      </c>
      <c r="N102" s="118" t="s">
        <v>35</v>
      </c>
      <c r="O102" s="102">
        <v>0</v>
      </c>
      <c r="P102" s="102">
        <f>O102*H102</f>
        <v>0</v>
      </c>
      <c r="Q102" s="102">
        <v>1</v>
      </c>
      <c r="R102" s="102">
        <f>Q102*H102</f>
        <v>7.4999999999999997E-2</v>
      </c>
      <c r="S102" s="102">
        <v>0</v>
      </c>
      <c r="T102" s="103">
        <f>S102*H102</f>
        <v>0</v>
      </c>
      <c r="AR102" s="104" t="s">
        <v>116</v>
      </c>
      <c r="AT102" s="104" t="s">
        <v>112</v>
      </c>
      <c r="AU102" s="104" t="s">
        <v>80</v>
      </c>
      <c r="AY102" s="10" t="s">
        <v>100</v>
      </c>
      <c r="BE102" s="105">
        <f>IF(N102="základní",J102,0)</f>
        <v>2790</v>
      </c>
      <c r="BF102" s="105">
        <f>IF(N102="snížená",J102,0)</f>
        <v>0</v>
      </c>
      <c r="BG102" s="105">
        <f>IF(N102="zákl. přenesená",J102,0)</f>
        <v>0</v>
      </c>
      <c r="BH102" s="105">
        <f>IF(N102="sníž. přenesená",J102,0)</f>
        <v>0</v>
      </c>
      <c r="BI102" s="105">
        <f>IF(N102="nulová",J102,0)</f>
        <v>0</v>
      </c>
      <c r="BJ102" s="10" t="s">
        <v>78</v>
      </c>
      <c r="BK102" s="105">
        <f>ROUND(I102*H102,2)</f>
        <v>2790</v>
      </c>
      <c r="BL102" s="10" t="s">
        <v>107</v>
      </c>
      <c r="BM102" s="104" t="s">
        <v>3410</v>
      </c>
    </row>
    <row r="103" spans="2:65" s="1" customFormat="1" ht="19.5">
      <c r="B103" s="21"/>
      <c r="D103" s="106" t="s">
        <v>109</v>
      </c>
      <c r="F103" s="107" t="s">
        <v>3409</v>
      </c>
      <c r="L103" s="21"/>
      <c r="M103" s="108"/>
      <c r="T103" s="42"/>
      <c r="AT103" s="10" t="s">
        <v>109</v>
      </c>
      <c r="AU103" s="10" t="s">
        <v>80</v>
      </c>
    </row>
    <row r="104" spans="2:65" s="1" customFormat="1" ht="21.75" customHeight="1">
      <c r="B104" s="21"/>
      <c r="C104" s="109" t="s">
        <v>480</v>
      </c>
      <c r="D104" s="109" t="s">
        <v>112</v>
      </c>
      <c r="E104" s="110" t="s">
        <v>3411</v>
      </c>
      <c r="F104" s="111" t="s">
        <v>3412</v>
      </c>
      <c r="G104" s="112" t="s">
        <v>3035</v>
      </c>
      <c r="H104" s="113">
        <v>0.15</v>
      </c>
      <c r="I104" s="114">
        <v>38200</v>
      </c>
      <c r="J104" s="114">
        <f>ROUND(I104*H104,2)</f>
        <v>5730</v>
      </c>
      <c r="K104" s="115"/>
      <c r="L104" s="116"/>
      <c r="M104" s="117" t="s">
        <v>1</v>
      </c>
      <c r="N104" s="118" t="s">
        <v>35</v>
      </c>
      <c r="O104" s="102">
        <v>0</v>
      </c>
      <c r="P104" s="102">
        <f>O104*H104</f>
        <v>0</v>
      </c>
      <c r="Q104" s="102">
        <v>1</v>
      </c>
      <c r="R104" s="102">
        <f>Q104*H104</f>
        <v>0.15</v>
      </c>
      <c r="S104" s="102">
        <v>0</v>
      </c>
      <c r="T104" s="103">
        <f>S104*H104</f>
        <v>0</v>
      </c>
      <c r="AR104" s="104" t="s">
        <v>116</v>
      </c>
      <c r="AT104" s="104" t="s">
        <v>112</v>
      </c>
      <c r="AU104" s="104" t="s">
        <v>80</v>
      </c>
      <c r="AY104" s="10" t="s">
        <v>100</v>
      </c>
      <c r="BE104" s="105">
        <f>IF(N104="základní",J104,0)</f>
        <v>5730</v>
      </c>
      <c r="BF104" s="105">
        <f>IF(N104="snížená",J104,0)</f>
        <v>0</v>
      </c>
      <c r="BG104" s="105">
        <f>IF(N104="zákl. přenesená",J104,0)</f>
        <v>0</v>
      </c>
      <c r="BH104" s="105">
        <f>IF(N104="sníž. přenesená",J104,0)</f>
        <v>0</v>
      </c>
      <c r="BI104" s="105">
        <f>IF(N104="nulová",J104,0)</f>
        <v>0</v>
      </c>
      <c r="BJ104" s="10" t="s">
        <v>78</v>
      </c>
      <c r="BK104" s="105">
        <f>ROUND(I104*H104,2)</f>
        <v>5730</v>
      </c>
      <c r="BL104" s="10" t="s">
        <v>107</v>
      </c>
      <c r="BM104" s="104" t="s">
        <v>3413</v>
      </c>
    </row>
    <row r="105" spans="2:65" s="1" customFormat="1">
      <c r="B105" s="21"/>
      <c r="D105" s="106" t="s">
        <v>109</v>
      </c>
      <c r="F105" s="107" t="s">
        <v>3412</v>
      </c>
      <c r="L105" s="21"/>
      <c r="M105" s="108"/>
      <c r="T105" s="42"/>
      <c r="AT105" s="10" t="s">
        <v>109</v>
      </c>
      <c r="AU105" s="10" t="s">
        <v>80</v>
      </c>
    </row>
    <row r="106" spans="2:65" s="1" customFormat="1" ht="21.75" customHeight="1">
      <c r="B106" s="21"/>
      <c r="C106" s="109" t="s">
        <v>484</v>
      </c>
      <c r="D106" s="109" t="s">
        <v>112</v>
      </c>
      <c r="E106" s="110" t="s">
        <v>3414</v>
      </c>
      <c r="F106" s="111" t="s">
        <v>3415</v>
      </c>
      <c r="G106" s="112" t="s">
        <v>3035</v>
      </c>
      <c r="H106" s="113">
        <v>7.4999999999999997E-2</v>
      </c>
      <c r="I106" s="114">
        <v>37600</v>
      </c>
      <c r="J106" s="114">
        <f>ROUND(I106*H106,2)</f>
        <v>2820</v>
      </c>
      <c r="K106" s="115"/>
      <c r="L106" s="116"/>
      <c r="M106" s="117" t="s">
        <v>1</v>
      </c>
      <c r="N106" s="118" t="s">
        <v>35</v>
      </c>
      <c r="O106" s="102">
        <v>0</v>
      </c>
      <c r="P106" s="102">
        <f>O106*H106</f>
        <v>0</v>
      </c>
      <c r="Q106" s="102">
        <v>1</v>
      </c>
      <c r="R106" s="102">
        <f>Q106*H106</f>
        <v>7.4999999999999997E-2</v>
      </c>
      <c r="S106" s="102">
        <v>0</v>
      </c>
      <c r="T106" s="103">
        <f>S106*H106</f>
        <v>0</v>
      </c>
      <c r="AR106" s="104" t="s">
        <v>116</v>
      </c>
      <c r="AT106" s="104" t="s">
        <v>112</v>
      </c>
      <c r="AU106" s="104" t="s">
        <v>80</v>
      </c>
      <c r="AY106" s="10" t="s">
        <v>100</v>
      </c>
      <c r="BE106" s="105">
        <f>IF(N106="základní",J106,0)</f>
        <v>2820</v>
      </c>
      <c r="BF106" s="105">
        <f>IF(N106="snížená",J106,0)</f>
        <v>0</v>
      </c>
      <c r="BG106" s="105">
        <f>IF(N106="zákl. přenesená",J106,0)</f>
        <v>0</v>
      </c>
      <c r="BH106" s="105">
        <f>IF(N106="sníž. přenesená",J106,0)</f>
        <v>0</v>
      </c>
      <c r="BI106" s="105">
        <f>IF(N106="nulová",J106,0)</f>
        <v>0</v>
      </c>
      <c r="BJ106" s="10" t="s">
        <v>78</v>
      </c>
      <c r="BK106" s="105">
        <f>ROUND(I106*H106,2)</f>
        <v>2820</v>
      </c>
      <c r="BL106" s="10" t="s">
        <v>107</v>
      </c>
      <c r="BM106" s="104" t="s">
        <v>3416</v>
      </c>
    </row>
    <row r="107" spans="2:65" s="1" customFormat="1">
      <c r="B107" s="21"/>
      <c r="D107" s="106" t="s">
        <v>109</v>
      </c>
      <c r="F107" s="107" t="s">
        <v>3415</v>
      </c>
      <c r="L107" s="21"/>
      <c r="M107" s="108"/>
      <c r="T107" s="42"/>
      <c r="AT107" s="10" t="s">
        <v>109</v>
      </c>
      <c r="AU107" s="10" t="s">
        <v>80</v>
      </c>
    </row>
    <row r="108" spans="2:65" s="1" customFormat="1" ht="21.75" customHeight="1">
      <c r="B108" s="21"/>
      <c r="C108" s="109" t="s">
        <v>488</v>
      </c>
      <c r="D108" s="109" t="s">
        <v>112</v>
      </c>
      <c r="E108" s="110" t="s">
        <v>3417</v>
      </c>
      <c r="F108" s="111" t="s">
        <v>3418</v>
      </c>
      <c r="G108" s="112" t="s">
        <v>3035</v>
      </c>
      <c r="H108" s="113">
        <v>0.58499999999999996</v>
      </c>
      <c r="I108" s="114">
        <v>39600</v>
      </c>
      <c r="J108" s="114">
        <f>ROUND(I108*H108,2)</f>
        <v>23166</v>
      </c>
      <c r="K108" s="115"/>
      <c r="L108" s="116"/>
      <c r="M108" s="117" t="s">
        <v>1</v>
      </c>
      <c r="N108" s="118" t="s">
        <v>35</v>
      </c>
      <c r="O108" s="102">
        <v>0</v>
      </c>
      <c r="P108" s="102">
        <f>O108*H108</f>
        <v>0</v>
      </c>
      <c r="Q108" s="102">
        <v>1</v>
      </c>
      <c r="R108" s="102">
        <f>Q108*H108</f>
        <v>0.58499999999999996</v>
      </c>
      <c r="S108" s="102">
        <v>0</v>
      </c>
      <c r="T108" s="103">
        <f>S108*H108</f>
        <v>0</v>
      </c>
      <c r="AR108" s="104" t="s">
        <v>116</v>
      </c>
      <c r="AT108" s="104" t="s">
        <v>112</v>
      </c>
      <c r="AU108" s="104" t="s">
        <v>80</v>
      </c>
      <c r="AY108" s="10" t="s">
        <v>100</v>
      </c>
      <c r="BE108" s="105">
        <f>IF(N108="základní",J108,0)</f>
        <v>23166</v>
      </c>
      <c r="BF108" s="105">
        <f>IF(N108="snížená",J108,0)</f>
        <v>0</v>
      </c>
      <c r="BG108" s="105">
        <f>IF(N108="zákl. přenesená",J108,0)</f>
        <v>0</v>
      </c>
      <c r="BH108" s="105">
        <f>IF(N108="sníž. přenesená",J108,0)</f>
        <v>0</v>
      </c>
      <c r="BI108" s="105">
        <f>IF(N108="nulová",J108,0)</f>
        <v>0</v>
      </c>
      <c r="BJ108" s="10" t="s">
        <v>78</v>
      </c>
      <c r="BK108" s="105">
        <f>ROUND(I108*H108,2)</f>
        <v>23166</v>
      </c>
      <c r="BL108" s="10" t="s">
        <v>107</v>
      </c>
      <c r="BM108" s="104" t="s">
        <v>3419</v>
      </c>
    </row>
    <row r="109" spans="2:65" s="1" customFormat="1">
      <c r="B109" s="21"/>
      <c r="D109" s="106" t="s">
        <v>109</v>
      </c>
      <c r="F109" s="107" t="s">
        <v>3418</v>
      </c>
      <c r="L109" s="21"/>
      <c r="M109" s="108"/>
      <c r="T109" s="42"/>
      <c r="AT109" s="10" t="s">
        <v>109</v>
      </c>
      <c r="AU109" s="10" t="s">
        <v>80</v>
      </c>
    </row>
    <row r="110" spans="2:65" s="1" customFormat="1" ht="16.5" customHeight="1">
      <c r="B110" s="21"/>
      <c r="C110" s="109" t="s">
        <v>492</v>
      </c>
      <c r="D110" s="109" t="s">
        <v>112</v>
      </c>
      <c r="E110" s="110" t="s">
        <v>3420</v>
      </c>
      <c r="F110" s="111" t="s">
        <v>3421</v>
      </c>
      <c r="G110" s="112" t="s">
        <v>3035</v>
      </c>
      <c r="H110" s="113">
        <v>0.105</v>
      </c>
      <c r="I110" s="114">
        <v>177600</v>
      </c>
      <c r="J110" s="114">
        <f>ROUND(I110*H110,2)</f>
        <v>18648</v>
      </c>
      <c r="K110" s="115"/>
      <c r="L110" s="116"/>
      <c r="M110" s="117" t="s">
        <v>1</v>
      </c>
      <c r="N110" s="118" t="s">
        <v>35</v>
      </c>
      <c r="O110" s="102">
        <v>0</v>
      </c>
      <c r="P110" s="102">
        <f>O110*H110</f>
        <v>0</v>
      </c>
      <c r="Q110" s="102">
        <v>1</v>
      </c>
      <c r="R110" s="102">
        <f>Q110*H110</f>
        <v>0.105</v>
      </c>
      <c r="S110" s="102">
        <v>0</v>
      </c>
      <c r="T110" s="103">
        <f>S110*H110</f>
        <v>0</v>
      </c>
      <c r="AR110" s="104" t="s">
        <v>116</v>
      </c>
      <c r="AT110" s="104" t="s">
        <v>112</v>
      </c>
      <c r="AU110" s="104" t="s">
        <v>80</v>
      </c>
      <c r="AY110" s="10" t="s">
        <v>100</v>
      </c>
      <c r="BE110" s="105">
        <f>IF(N110="základní",J110,0)</f>
        <v>18648</v>
      </c>
      <c r="BF110" s="105">
        <f>IF(N110="snížená",J110,0)</f>
        <v>0</v>
      </c>
      <c r="BG110" s="105">
        <f>IF(N110="zákl. přenesená",J110,0)</f>
        <v>0</v>
      </c>
      <c r="BH110" s="105">
        <f>IF(N110="sníž. přenesená",J110,0)</f>
        <v>0</v>
      </c>
      <c r="BI110" s="105">
        <f>IF(N110="nulová",J110,0)</f>
        <v>0</v>
      </c>
      <c r="BJ110" s="10" t="s">
        <v>78</v>
      </c>
      <c r="BK110" s="105">
        <f>ROUND(I110*H110,2)</f>
        <v>18648</v>
      </c>
      <c r="BL110" s="10" t="s">
        <v>107</v>
      </c>
      <c r="BM110" s="104" t="s">
        <v>3422</v>
      </c>
    </row>
    <row r="111" spans="2:65" s="1" customFormat="1">
      <c r="B111" s="21"/>
      <c r="D111" s="106" t="s">
        <v>109</v>
      </c>
      <c r="F111" s="107" t="s">
        <v>3421</v>
      </c>
      <c r="L111" s="21"/>
      <c r="M111" s="108"/>
      <c r="T111" s="42"/>
      <c r="AT111" s="10" t="s">
        <v>109</v>
      </c>
      <c r="AU111" s="10" t="s">
        <v>80</v>
      </c>
    </row>
    <row r="112" spans="2:65" s="1" customFormat="1" ht="24.2" customHeight="1">
      <c r="B112" s="21"/>
      <c r="C112" s="109" t="s">
        <v>496</v>
      </c>
      <c r="D112" s="109" t="s">
        <v>112</v>
      </c>
      <c r="E112" s="110" t="s">
        <v>3423</v>
      </c>
      <c r="F112" s="111" t="s">
        <v>3424</v>
      </c>
      <c r="G112" s="112" t="s">
        <v>115</v>
      </c>
      <c r="H112" s="113">
        <v>75</v>
      </c>
      <c r="I112" s="114">
        <v>85.7</v>
      </c>
      <c r="J112" s="114">
        <f>ROUND(I112*H112,2)</f>
        <v>6427.5</v>
      </c>
      <c r="K112" s="115"/>
      <c r="L112" s="116"/>
      <c r="M112" s="117" t="s">
        <v>1</v>
      </c>
      <c r="N112" s="118" t="s">
        <v>35</v>
      </c>
      <c r="O112" s="102">
        <v>0</v>
      </c>
      <c r="P112" s="102">
        <f>O112*H112</f>
        <v>0</v>
      </c>
      <c r="Q112" s="102">
        <v>1.23E-3</v>
      </c>
      <c r="R112" s="102">
        <f>Q112*H112</f>
        <v>9.2249999999999999E-2</v>
      </c>
      <c r="S112" s="102">
        <v>0</v>
      </c>
      <c r="T112" s="103">
        <f>S112*H112</f>
        <v>0</v>
      </c>
      <c r="AR112" s="104" t="s">
        <v>116</v>
      </c>
      <c r="AT112" s="104" t="s">
        <v>112</v>
      </c>
      <c r="AU112" s="104" t="s">
        <v>80</v>
      </c>
      <c r="AY112" s="10" t="s">
        <v>100</v>
      </c>
      <c r="BE112" s="105">
        <f>IF(N112="základní",J112,0)</f>
        <v>6427.5</v>
      </c>
      <c r="BF112" s="105">
        <f>IF(N112="snížená",J112,0)</f>
        <v>0</v>
      </c>
      <c r="BG112" s="105">
        <f>IF(N112="zákl. přenesená",J112,0)</f>
        <v>0</v>
      </c>
      <c r="BH112" s="105">
        <f>IF(N112="sníž. přenesená",J112,0)</f>
        <v>0</v>
      </c>
      <c r="BI112" s="105">
        <f>IF(N112="nulová",J112,0)</f>
        <v>0</v>
      </c>
      <c r="BJ112" s="10" t="s">
        <v>78</v>
      </c>
      <c r="BK112" s="105">
        <f>ROUND(I112*H112,2)</f>
        <v>6427.5</v>
      </c>
      <c r="BL112" s="10" t="s">
        <v>107</v>
      </c>
      <c r="BM112" s="104" t="s">
        <v>3425</v>
      </c>
    </row>
    <row r="113" spans="2:65" s="1" customFormat="1">
      <c r="B113" s="21"/>
      <c r="D113" s="106" t="s">
        <v>109</v>
      </c>
      <c r="F113" s="107" t="s">
        <v>3424</v>
      </c>
      <c r="L113" s="21"/>
      <c r="M113" s="108"/>
      <c r="T113" s="42"/>
      <c r="AT113" s="10" t="s">
        <v>109</v>
      </c>
      <c r="AU113" s="10" t="s">
        <v>80</v>
      </c>
    </row>
    <row r="114" spans="2:65" s="1" customFormat="1" ht="24.2" customHeight="1">
      <c r="B114" s="21"/>
      <c r="C114" s="109" t="s">
        <v>500</v>
      </c>
      <c r="D114" s="109" t="s">
        <v>112</v>
      </c>
      <c r="E114" s="110" t="s">
        <v>3426</v>
      </c>
      <c r="F114" s="111" t="s">
        <v>3427</v>
      </c>
      <c r="G114" s="112" t="s">
        <v>3035</v>
      </c>
      <c r="H114" s="113">
        <v>7.4999999999999997E-2</v>
      </c>
      <c r="I114" s="114">
        <v>44500</v>
      </c>
      <c r="J114" s="114">
        <f>ROUND(I114*H114,2)</f>
        <v>3337.5</v>
      </c>
      <c r="K114" s="115"/>
      <c r="L114" s="116"/>
      <c r="M114" s="117" t="s">
        <v>1</v>
      </c>
      <c r="N114" s="118" t="s">
        <v>35</v>
      </c>
      <c r="O114" s="102">
        <v>0</v>
      </c>
      <c r="P114" s="102">
        <f>O114*H114</f>
        <v>0</v>
      </c>
      <c r="Q114" s="102">
        <v>1</v>
      </c>
      <c r="R114" s="102">
        <f>Q114*H114</f>
        <v>7.4999999999999997E-2</v>
      </c>
      <c r="S114" s="102">
        <v>0</v>
      </c>
      <c r="T114" s="103">
        <f>S114*H114</f>
        <v>0</v>
      </c>
      <c r="AR114" s="104" t="s">
        <v>116</v>
      </c>
      <c r="AT114" s="104" t="s">
        <v>112</v>
      </c>
      <c r="AU114" s="104" t="s">
        <v>80</v>
      </c>
      <c r="AY114" s="10" t="s">
        <v>100</v>
      </c>
      <c r="BE114" s="105">
        <f>IF(N114="základní",J114,0)</f>
        <v>3337.5</v>
      </c>
      <c r="BF114" s="105">
        <f>IF(N114="snížená",J114,0)</f>
        <v>0</v>
      </c>
      <c r="BG114" s="105">
        <f>IF(N114="zákl. přenesená",J114,0)</f>
        <v>0</v>
      </c>
      <c r="BH114" s="105">
        <f>IF(N114="sníž. přenesená",J114,0)</f>
        <v>0</v>
      </c>
      <c r="BI114" s="105">
        <f>IF(N114="nulová",J114,0)</f>
        <v>0</v>
      </c>
      <c r="BJ114" s="10" t="s">
        <v>78</v>
      </c>
      <c r="BK114" s="105">
        <f>ROUND(I114*H114,2)</f>
        <v>3337.5</v>
      </c>
      <c r="BL114" s="10" t="s">
        <v>107</v>
      </c>
      <c r="BM114" s="104" t="s">
        <v>3428</v>
      </c>
    </row>
    <row r="115" spans="2:65" s="1" customFormat="1" ht="19.5">
      <c r="B115" s="21"/>
      <c r="D115" s="106" t="s">
        <v>109</v>
      </c>
      <c r="F115" s="107" t="s">
        <v>3427</v>
      </c>
      <c r="L115" s="21"/>
      <c r="M115" s="108"/>
      <c r="T115" s="42"/>
      <c r="AT115" s="10" t="s">
        <v>109</v>
      </c>
      <c r="AU115" s="10" t="s">
        <v>80</v>
      </c>
    </row>
    <row r="116" spans="2:65" s="1" customFormat="1" ht="24.2" customHeight="1">
      <c r="B116" s="21"/>
      <c r="C116" s="109" t="s">
        <v>505</v>
      </c>
      <c r="D116" s="109" t="s">
        <v>112</v>
      </c>
      <c r="E116" s="110" t="s">
        <v>3429</v>
      </c>
      <c r="F116" s="111" t="s">
        <v>3430</v>
      </c>
      <c r="G116" s="112" t="s">
        <v>3035</v>
      </c>
      <c r="H116" s="113">
        <v>0.28499999999999998</v>
      </c>
      <c r="I116" s="114">
        <v>46900</v>
      </c>
      <c r="J116" s="114">
        <f>ROUND(I116*H116,2)</f>
        <v>13366.5</v>
      </c>
      <c r="K116" s="115"/>
      <c r="L116" s="116"/>
      <c r="M116" s="117" t="s">
        <v>1</v>
      </c>
      <c r="N116" s="118" t="s">
        <v>35</v>
      </c>
      <c r="O116" s="102">
        <v>0</v>
      </c>
      <c r="P116" s="102">
        <f>O116*H116</f>
        <v>0</v>
      </c>
      <c r="Q116" s="102">
        <v>1</v>
      </c>
      <c r="R116" s="102">
        <f>Q116*H116</f>
        <v>0.28499999999999998</v>
      </c>
      <c r="S116" s="102">
        <v>0</v>
      </c>
      <c r="T116" s="103">
        <f>S116*H116</f>
        <v>0</v>
      </c>
      <c r="AR116" s="104" t="s">
        <v>116</v>
      </c>
      <c r="AT116" s="104" t="s">
        <v>112</v>
      </c>
      <c r="AU116" s="104" t="s">
        <v>80</v>
      </c>
      <c r="AY116" s="10" t="s">
        <v>100</v>
      </c>
      <c r="BE116" s="105">
        <f>IF(N116="základní",J116,0)</f>
        <v>13366.5</v>
      </c>
      <c r="BF116" s="105">
        <f>IF(N116="snížená",J116,0)</f>
        <v>0</v>
      </c>
      <c r="BG116" s="105">
        <f>IF(N116="zákl. přenesená",J116,0)</f>
        <v>0</v>
      </c>
      <c r="BH116" s="105">
        <f>IF(N116="sníž. přenesená",J116,0)</f>
        <v>0</v>
      </c>
      <c r="BI116" s="105">
        <f>IF(N116="nulová",J116,0)</f>
        <v>0</v>
      </c>
      <c r="BJ116" s="10" t="s">
        <v>78</v>
      </c>
      <c r="BK116" s="105">
        <f>ROUND(I116*H116,2)</f>
        <v>13366.5</v>
      </c>
      <c r="BL116" s="10" t="s">
        <v>107</v>
      </c>
      <c r="BM116" s="104" t="s">
        <v>3431</v>
      </c>
    </row>
    <row r="117" spans="2:65" s="1" customFormat="1">
      <c r="B117" s="21"/>
      <c r="D117" s="106" t="s">
        <v>109</v>
      </c>
      <c r="F117" s="107" t="s">
        <v>3430</v>
      </c>
      <c r="L117" s="21"/>
      <c r="M117" s="108"/>
      <c r="T117" s="42"/>
      <c r="AT117" s="10" t="s">
        <v>109</v>
      </c>
      <c r="AU117" s="10" t="s">
        <v>80</v>
      </c>
    </row>
    <row r="118" spans="2:65" s="1" customFormat="1" ht="24.2" customHeight="1">
      <c r="B118" s="21"/>
      <c r="C118" s="109" t="s">
        <v>509</v>
      </c>
      <c r="D118" s="109" t="s">
        <v>112</v>
      </c>
      <c r="E118" s="110" t="s">
        <v>3432</v>
      </c>
      <c r="F118" s="111" t="s">
        <v>3433</v>
      </c>
      <c r="G118" s="112" t="s">
        <v>3035</v>
      </c>
      <c r="H118" s="113">
        <v>0.28499999999999998</v>
      </c>
      <c r="I118" s="114">
        <v>43800</v>
      </c>
      <c r="J118" s="114">
        <f>ROUND(I118*H118,2)</f>
        <v>12483</v>
      </c>
      <c r="K118" s="115"/>
      <c r="L118" s="116"/>
      <c r="M118" s="117" t="s">
        <v>1</v>
      </c>
      <c r="N118" s="118" t="s">
        <v>35</v>
      </c>
      <c r="O118" s="102">
        <v>0</v>
      </c>
      <c r="P118" s="102">
        <f>O118*H118</f>
        <v>0</v>
      </c>
      <c r="Q118" s="102">
        <v>1</v>
      </c>
      <c r="R118" s="102">
        <f>Q118*H118</f>
        <v>0.28499999999999998</v>
      </c>
      <c r="S118" s="102">
        <v>0</v>
      </c>
      <c r="T118" s="103">
        <f>S118*H118</f>
        <v>0</v>
      </c>
      <c r="AR118" s="104" t="s">
        <v>116</v>
      </c>
      <c r="AT118" s="104" t="s">
        <v>112</v>
      </c>
      <c r="AU118" s="104" t="s">
        <v>80</v>
      </c>
      <c r="AY118" s="10" t="s">
        <v>100</v>
      </c>
      <c r="BE118" s="105">
        <f>IF(N118="základní",J118,0)</f>
        <v>12483</v>
      </c>
      <c r="BF118" s="105">
        <f>IF(N118="snížená",J118,0)</f>
        <v>0</v>
      </c>
      <c r="BG118" s="105">
        <f>IF(N118="zákl. přenesená",J118,0)</f>
        <v>0</v>
      </c>
      <c r="BH118" s="105">
        <f>IF(N118="sníž. přenesená",J118,0)</f>
        <v>0</v>
      </c>
      <c r="BI118" s="105">
        <f>IF(N118="nulová",J118,0)</f>
        <v>0</v>
      </c>
      <c r="BJ118" s="10" t="s">
        <v>78</v>
      </c>
      <c r="BK118" s="105">
        <f>ROUND(I118*H118,2)</f>
        <v>12483</v>
      </c>
      <c r="BL118" s="10" t="s">
        <v>107</v>
      </c>
      <c r="BM118" s="104" t="s">
        <v>3434</v>
      </c>
    </row>
    <row r="119" spans="2:65" s="1" customFormat="1">
      <c r="B119" s="21"/>
      <c r="D119" s="106" t="s">
        <v>109</v>
      </c>
      <c r="F119" s="107" t="s">
        <v>3433</v>
      </c>
      <c r="L119" s="21"/>
      <c r="M119" s="108"/>
      <c r="T119" s="42"/>
      <c r="AT119" s="10" t="s">
        <v>109</v>
      </c>
      <c r="AU119" s="10" t="s">
        <v>80</v>
      </c>
    </row>
    <row r="120" spans="2:65" s="1" customFormat="1" ht="16.5" customHeight="1">
      <c r="B120" s="21"/>
      <c r="C120" s="109" t="s">
        <v>694</v>
      </c>
      <c r="D120" s="109" t="s">
        <v>112</v>
      </c>
      <c r="E120" s="110" t="s">
        <v>3435</v>
      </c>
      <c r="F120" s="111" t="s">
        <v>3436</v>
      </c>
      <c r="G120" s="112" t="s">
        <v>3332</v>
      </c>
      <c r="H120" s="113">
        <v>50</v>
      </c>
      <c r="I120" s="114">
        <v>474</v>
      </c>
      <c r="J120" s="114">
        <f>ROUND(I120*H120,2)</f>
        <v>23700</v>
      </c>
      <c r="K120" s="115"/>
      <c r="L120" s="116"/>
      <c r="M120" s="117" t="s">
        <v>1</v>
      </c>
      <c r="N120" s="118" t="s">
        <v>35</v>
      </c>
      <c r="O120" s="102">
        <v>0</v>
      </c>
      <c r="P120" s="102">
        <f>O120*H120</f>
        <v>0</v>
      </c>
      <c r="Q120" s="102">
        <v>5.0000000000000001E-3</v>
      </c>
      <c r="R120" s="102">
        <f>Q120*H120</f>
        <v>0.25</v>
      </c>
      <c r="S120" s="102">
        <v>0</v>
      </c>
      <c r="T120" s="103">
        <f>S120*H120</f>
        <v>0</v>
      </c>
      <c r="AR120" s="104" t="s">
        <v>80</v>
      </c>
      <c r="AT120" s="104" t="s">
        <v>112</v>
      </c>
      <c r="AU120" s="104" t="s">
        <v>80</v>
      </c>
      <c r="AY120" s="10" t="s">
        <v>100</v>
      </c>
      <c r="BE120" s="105">
        <f>IF(N120="základní",J120,0)</f>
        <v>23700</v>
      </c>
      <c r="BF120" s="105">
        <f>IF(N120="snížená",J120,0)</f>
        <v>0</v>
      </c>
      <c r="BG120" s="105">
        <f>IF(N120="zákl. přenesená",J120,0)</f>
        <v>0</v>
      </c>
      <c r="BH120" s="105">
        <f>IF(N120="sníž. přenesená",J120,0)</f>
        <v>0</v>
      </c>
      <c r="BI120" s="105">
        <f>IF(N120="nulová",J120,0)</f>
        <v>0</v>
      </c>
      <c r="BJ120" s="10" t="s">
        <v>78</v>
      </c>
      <c r="BK120" s="105">
        <f>ROUND(I120*H120,2)</f>
        <v>23700</v>
      </c>
      <c r="BL120" s="10" t="s">
        <v>78</v>
      </c>
      <c r="BM120" s="104" t="s">
        <v>3437</v>
      </c>
    </row>
    <row r="121" spans="2:65" s="1" customFormat="1">
      <c r="B121" s="21"/>
      <c r="D121" s="106" t="s">
        <v>109</v>
      </c>
      <c r="F121" s="107" t="s">
        <v>3436</v>
      </c>
      <c r="L121" s="21"/>
      <c r="M121" s="108"/>
      <c r="T121" s="42"/>
      <c r="AT121" s="10" t="s">
        <v>109</v>
      </c>
      <c r="AU121" s="10" t="s">
        <v>80</v>
      </c>
    </row>
    <row r="122" spans="2:65" s="1" customFormat="1" ht="21.75" customHeight="1">
      <c r="B122" s="21"/>
      <c r="C122" s="109" t="s">
        <v>699</v>
      </c>
      <c r="D122" s="109" t="s">
        <v>112</v>
      </c>
      <c r="E122" s="110" t="s">
        <v>3438</v>
      </c>
      <c r="F122" s="111" t="s">
        <v>3439</v>
      </c>
      <c r="G122" s="112" t="s">
        <v>3440</v>
      </c>
      <c r="H122" s="113">
        <v>50</v>
      </c>
      <c r="I122" s="114">
        <v>175</v>
      </c>
      <c r="J122" s="114">
        <f>ROUND(I122*H122,2)</f>
        <v>8750</v>
      </c>
      <c r="K122" s="115"/>
      <c r="L122" s="116"/>
      <c r="M122" s="117" t="s">
        <v>1</v>
      </c>
      <c r="N122" s="118" t="s">
        <v>35</v>
      </c>
      <c r="O122" s="102">
        <v>0</v>
      </c>
      <c r="P122" s="102">
        <f>O122*H122</f>
        <v>0</v>
      </c>
      <c r="Q122" s="102">
        <v>1E-3</v>
      </c>
      <c r="R122" s="102">
        <f>Q122*H122</f>
        <v>0.05</v>
      </c>
      <c r="S122" s="102">
        <v>0</v>
      </c>
      <c r="T122" s="103">
        <f>S122*H122</f>
        <v>0</v>
      </c>
      <c r="AR122" s="104" t="s">
        <v>80</v>
      </c>
      <c r="AT122" s="104" t="s">
        <v>112</v>
      </c>
      <c r="AU122" s="104" t="s">
        <v>80</v>
      </c>
      <c r="AY122" s="10" t="s">
        <v>100</v>
      </c>
      <c r="BE122" s="105">
        <f>IF(N122="základní",J122,0)</f>
        <v>8750</v>
      </c>
      <c r="BF122" s="105">
        <f>IF(N122="snížená",J122,0)</f>
        <v>0</v>
      </c>
      <c r="BG122" s="105">
        <f>IF(N122="zákl. přenesená",J122,0)</f>
        <v>0</v>
      </c>
      <c r="BH122" s="105">
        <f>IF(N122="sníž. přenesená",J122,0)</f>
        <v>0</v>
      </c>
      <c r="BI122" s="105">
        <f>IF(N122="nulová",J122,0)</f>
        <v>0</v>
      </c>
      <c r="BJ122" s="10" t="s">
        <v>78</v>
      </c>
      <c r="BK122" s="105">
        <f>ROUND(I122*H122,2)</f>
        <v>8750</v>
      </c>
      <c r="BL122" s="10" t="s">
        <v>78</v>
      </c>
      <c r="BM122" s="104" t="s">
        <v>3441</v>
      </c>
    </row>
    <row r="123" spans="2:65" s="1" customFormat="1">
      <c r="B123" s="21"/>
      <c r="D123" s="106" t="s">
        <v>109</v>
      </c>
      <c r="F123" s="107" t="s">
        <v>3439</v>
      </c>
      <c r="L123" s="21"/>
      <c r="M123" s="108"/>
      <c r="T123" s="42"/>
      <c r="AT123" s="10" t="s">
        <v>109</v>
      </c>
      <c r="AU123" s="10" t="s">
        <v>80</v>
      </c>
    </row>
    <row r="124" spans="2:65" s="1" customFormat="1" ht="16.5" customHeight="1">
      <c r="B124" s="21"/>
      <c r="C124" s="109" t="s">
        <v>513</v>
      </c>
      <c r="D124" s="109" t="s">
        <v>112</v>
      </c>
      <c r="E124" s="110" t="s">
        <v>3442</v>
      </c>
      <c r="F124" s="111" t="s">
        <v>3443</v>
      </c>
      <c r="G124" s="112" t="s">
        <v>3444</v>
      </c>
      <c r="H124" s="113">
        <v>0.75</v>
      </c>
      <c r="I124" s="114">
        <v>2010</v>
      </c>
      <c r="J124" s="114">
        <f>ROUND(I124*H124,2)</f>
        <v>1507.5</v>
      </c>
      <c r="K124" s="115"/>
      <c r="L124" s="116"/>
      <c r="M124" s="117" t="s">
        <v>1</v>
      </c>
      <c r="N124" s="118" t="s">
        <v>35</v>
      </c>
      <c r="O124" s="102">
        <v>0</v>
      </c>
      <c r="P124" s="102">
        <f>O124*H124</f>
        <v>0</v>
      </c>
      <c r="Q124" s="102">
        <v>1.068E-2</v>
      </c>
      <c r="R124" s="102">
        <f>Q124*H124</f>
        <v>8.0099999999999998E-3</v>
      </c>
      <c r="S124" s="102">
        <v>0</v>
      </c>
      <c r="T124" s="103">
        <f>S124*H124</f>
        <v>0</v>
      </c>
      <c r="AR124" s="104" t="s">
        <v>116</v>
      </c>
      <c r="AT124" s="104" t="s">
        <v>112</v>
      </c>
      <c r="AU124" s="104" t="s">
        <v>80</v>
      </c>
      <c r="AY124" s="10" t="s">
        <v>100</v>
      </c>
      <c r="BE124" s="105">
        <f>IF(N124="základní",J124,0)</f>
        <v>1507.5</v>
      </c>
      <c r="BF124" s="105">
        <f>IF(N124="snížená",J124,0)</f>
        <v>0</v>
      </c>
      <c r="BG124" s="105">
        <f>IF(N124="zákl. přenesená",J124,0)</f>
        <v>0</v>
      </c>
      <c r="BH124" s="105">
        <f>IF(N124="sníž. přenesená",J124,0)</f>
        <v>0</v>
      </c>
      <c r="BI124" s="105">
        <f>IF(N124="nulová",J124,0)</f>
        <v>0</v>
      </c>
      <c r="BJ124" s="10" t="s">
        <v>78</v>
      </c>
      <c r="BK124" s="105">
        <f>ROUND(I124*H124,2)</f>
        <v>1507.5</v>
      </c>
      <c r="BL124" s="10" t="s">
        <v>107</v>
      </c>
      <c r="BM124" s="104" t="s">
        <v>3445</v>
      </c>
    </row>
    <row r="125" spans="2:65" s="1" customFormat="1">
      <c r="B125" s="21"/>
      <c r="D125" s="106" t="s">
        <v>109</v>
      </c>
      <c r="F125" s="107" t="s">
        <v>3443</v>
      </c>
      <c r="L125" s="21"/>
      <c r="M125" s="108"/>
      <c r="T125" s="42"/>
      <c r="AT125" s="10" t="s">
        <v>109</v>
      </c>
      <c r="AU125" s="10" t="s">
        <v>80</v>
      </c>
    </row>
    <row r="126" spans="2:65" s="1" customFormat="1" ht="16.5" customHeight="1">
      <c r="B126" s="21"/>
      <c r="C126" s="109" t="s">
        <v>517</v>
      </c>
      <c r="D126" s="109" t="s">
        <v>112</v>
      </c>
      <c r="E126" s="110" t="s">
        <v>3446</v>
      </c>
      <c r="F126" s="111" t="s">
        <v>3447</v>
      </c>
      <c r="G126" s="112" t="s">
        <v>3444</v>
      </c>
      <c r="H126" s="113">
        <v>1.5</v>
      </c>
      <c r="I126" s="114">
        <v>3550</v>
      </c>
      <c r="J126" s="114">
        <f>ROUND(I126*H126,2)</f>
        <v>5325</v>
      </c>
      <c r="K126" s="115"/>
      <c r="L126" s="116"/>
      <c r="M126" s="117" t="s">
        <v>1</v>
      </c>
      <c r="N126" s="118" t="s">
        <v>35</v>
      </c>
      <c r="O126" s="102">
        <v>0</v>
      </c>
      <c r="P126" s="102">
        <f>O126*H126</f>
        <v>0</v>
      </c>
      <c r="Q126" s="102">
        <v>1.6500000000000001E-2</v>
      </c>
      <c r="R126" s="102">
        <f>Q126*H126</f>
        <v>2.4750000000000001E-2</v>
      </c>
      <c r="S126" s="102">
        <v>0</v>
      </c>
      <c r="T126" s="103">
        <f>S126*H126</f>
        <v>0</v>
      </c>
      <c r="AR126" s="104" t="s">
        <v>116</v>
      </c>
      <c r="AT126" s="104" t="s">
        <v>112</v>
      </c>
      <c r="AU126" s="104" t="s">
        <v>80</v>
      </c>
      <c r="AY126" s="10" t="s">
        <v>100</v>
      </c>
      <c r="BE126" s="105">
        <f>IF(N126="základní",J126,0)</f>
        <v>5325</v>
      </c>
      <c r="BF126" s="105">
        <f>IF(N126="snížená",J126,0)</f>
        <v>0</v>
      </c>
      <c r="BG126" s="105">
        <f>IF(N126="zákl. přenesená",J126,0)</f>
        <v>0</v>
      </c>
      <c r="BH126" s="105">
        <f>IF(N126="sníž. přenesená",J126,0)</f>
        <v>0</v>
      </c>
      <c r="BI126" s="105">
        <f>IF(N126="nulová",J126,0)</f>
        <v>0</v>
      </c>
      <c r="BJ126" s="10" t="s">
        <v>78</v>
      </c>
      <c r="BK126" s="105">
        <f>ROUND(I126*H126,2)</f>
        <v>5325</v>
      </c>
      <c r="BL126" s="10" t="s">
        <v>107</v>
      </c>
      <c r="BM126" s="104" t="s">
        <v>3448</v>
      </c>
    </row>
    <row r="127" spans="2:65" s="1" customFormat="1">
      <c r="B127" s="21"/>
      <c r="D127" s="106" t="s">
        <v>109</v>
      </c>
      <c r="F127" s="107" t="s">
        <v>3447</v>
      </c>
      <c r="L127" s="21"/>
      <c r="M127" s="108"/>
      <c r="T127" s="42"/>
      <c r="AT127" s="10" t="s">
        <v>109</v>
      </c>
      <c r="AU127" s="10" t="s">
        <v>80</v>
      </c>
    </row>
    <row r="128" spans="2:65" s="1" customFormat="1" ht="16.5" customHeight="1">
      <c r="B128" s="21"/>
      <c r="C128" s="109" t="s">
        <v>521</v>
      </c>
      <c r="D128" s="109" t="s">
        <v>112</v>
      </c>
      <c r="E128" s="110" t="s">
        <v>3449</v>
      </c>
      <c r="F128" s="111" t="s">
        <v>3450</v>
      </c>
      <c r="G128" s="112" t="s">
        <v>3444</v>
      </c>
      <c r="H128" s="113">
        <v>1.5</v>
      </c>
      <c r="I128" s="114">
        <v>1340</v>
      </c>
      <c r="J128" s="114">
        <f>ROUND(I128*H128,2)</f>
        <v>2010</v>
      </c>
      <c r="K128" s="115"/>
      <c r="L128" s="116"/>
      <c r="M128" s="117" t="s">
        <v>1</v>
      </c>
      <c r="N128" s="118" t="s">
        <v>35</v>
      </c>
      <c r="O128" s="102">
        <v>0</v>
      </c>
      <c r="P128" s="102">
        <f>O128*H128</f>
        <v>0</v>
      </c>
      <c r="Q128" s="102">
        <v>4.2300000000000003E-3</v>
      </c>
      <c r="R128" s="102">
        <f>Q128*H128</f>
        <v>6.3449999999999999E-3</v>
      </c>
      <c r="S128" s="102">
        <v>0</v>
      </c>
      <c r="T128" s="103">
        <f>S128*H128</f>
        <v>0</v>
      </c>
      <c r="AR128" s="104" t="s">
        <v>116</v>
      </c>
      <c r="AT128" s="104" t="s">
        <v>112</v>
      </c>
      <c r="AU128" s="104" t="s">
        <v>80</v>
      </c>
      <c r="AY128" s="10" t="s">
        <v>100</v>
      </c>
      <c r="BE128" s="105">
        <f>IF(N128="základní",J128,0)</f>
        <v>2010</v>
      </c>
      <c r="BF128" s="105">
        <f>IF(N128="snížená",J128,0)</f>
        <v>0</v>
      </c>
      <c r="BG128" s="105">
        <f>IF(N128="zákl. přenesená",J128,0)</f>
        <v>0</v>
      </c>
      <c r="BH128" s="105">
        <f>IF(N128="sníž. přenesená",J128,0)</f>
        <v>0</v>
      </c>
      <c r="BI128" s="105">
        <f>IF(N128="nulová",J128,0)</f>
        <v>0</v>
      </c>
      <c r="BJ128" s="10" t="s">
        <v>78</v>
      </c>
      <c r="BK128" s="105">
        <f>ROUND(I128*H128,2)</f>
        <v>2010</v>
      </c>
      <c r="BL128" s="10" t="s">
        <v>107</v>
      </c>
      <c r="BM128" s="104" t="s">
        <v>3451</v>
      </c>
    </row>
    <row r="129" spans="2:65" s="1" customFormat="1">
      <c r="B129" s="21"/>
      <c r="D129" s="106" t="s">
        <v>109</v>
      </c>
      <c r="F129" s="107" t="s">
        <v>3450</v>
      </c>
      <c r="L129" s="21"/>
      <c r="M129" s="108"/>
      <c r="T129" s="42"/>
      <c r="AT129" s="10" t="s">
        <v>109</v>
      </c>
      <c r="AU129" s="10" t="s">
        <v>80</v>
      </c>
    </row>
    <row r="130" spans="2:65" s="1" customFormat="1" ht="16.5" customHeight="1">
      <c r="B130" s="21"/>
      <c r="C130" s="109" t="s">
        <v>526</v>
      </c>
      <c r="D130" s="109" t="s">
        <v>112</v>
      </c>
      <c r="E130" s="110" t="s">
        <v>3452</v>
      </c>
      <c r="F130" s="111" t="s">
        <v>3453</v>
      </c>
      <c r="G130" s="112" t="s">
        <v>3444</v>
      </c>
      <c r="H130" s="113">
        <v>1.5</v>
      </c>
      <c r="I130" s="114">
        <v>65.400000000000006</v>
      </c>
      <c r="J130" s="114">
        <f>ROUND(I130*H130,2)</f>
        <v>98.1</v>
      </c>
      <c r="K130" s="115"/>
      <c r="L130" s="116"/>
      <c r="M130" s="117" t="s">
        <v>1</v>
      </c>
      <c r="N130" s="118" t="s">
        <v>35</v>
      </c>
      <c r="O130" s="102">
        <v>0</v>
      </c>
      <c r="P130" s="102">
        <f>O130*H130</f>
        <v>0</v>
      </c>
      <c r="Q130" s="102">
        <v>5.2999999999999998E-4</v>
      </c>
      <c r="R130" s="102">
        <f>Q130*H130</f>
        <v>7.9499999999999992E-4</v>
      </c>
      <c r="S130" s="102">
        <v>0</v>
      </c>
      <c r="T130" s="103">
        <f>S130*H130</f>
        <v>0</v>
      </c>
      <c r="AR130" s="104" t="s">
        <v>116</v>
      </c>
      <c r="AT130" s="104" t="s">
        <v>112</v>
      </c>
      <c r="AU130" s="104" t="s">
        <v>80</v>
      </c>
      <c r="AY130" s="10" t="s">
        <v>100</v>
      </c>
      <c r="BE130" s="105">
        <f>IF(N130="základní",J130,0)</f>
        <v>98.1</v>
      </c>
      <c r="BF130" s="105">
        <f>IF(N130="snížená",J130,0)</f>
        <v>0</v>
      </c>
      <c r="BG130" s="105">
        <f>IF(N130="zákl. přenesená",J130,0)</f>
        <v>0</v>
      </c>
      <c r="BH130" s="105">
        <f>IF(N130="sníž. přenesená",J130,0)</f>
        <v>0</v>
      </c>
      <c r="BI130" s="105">
        <f>IF(N130="nulová",J130,0)</f>
        <v>0</v>
      </c>
      <c r="BJ130" s="10" t="s">
        <v>78</v>
      </c>
      <c r="BK130" s="105">
        <f>ROUND(I130*H130,2)</f>
        <v>98.1</v>
      </c>
      <c r="BL130" s="10" t="s">
        <v>107</v>
      </c>
      <c r="BM130" s="104" t="s">
        <v>3454</v>
      </c>
    </row>
    <row r="131" spans="2:65" s="1" customFormat="1">
      <c r="B131" s="21"/>
      <c r="D131" s="106" t="s">
        <v>109</v>
      </c>
      <c r="F131" s="107" t="s">
        <v>3453</v>
      </c>
      <c r="L131" s="21"/>
      <c r="M131" s="108"/>
      <c r="T131" s="42"/>
      <c r="AT131" s="10" t="s">
        <v>109</v>
      </c>
      <c r="AU131" s="10" t="s">
        <v>80</v>
      </c>
    </row>
    <row r="132" spans="2:65" s="1" customFormat="1" ht="16.5" customHeight="1">
      <c r="B132" s="21"/>
      <c r="C132" s="109" t="s">
        <v>530</v>
      </c>
      <c r="D132" s="109" t="s">
        <v>112</v>
      </c>
      <c r="E132" s="110" t="s">
        <v>3455</v>
      </c>
      <c r="F132" s="111" t="s">
        <v>3456</v>
      </c>
      <c r="G132" s="112" t="s">
        <v>115</v>
      </c>
      <c r="H132" s="113">
        <v>15</v>
      </c>
      <c r="I132" s="114">
        <v>80.8</v>
      </c>
      <c r="J132" s="114">
        <f>ROUND(I132*H132,2)</f>
        <v>1212</v>
      </c>
      <c r="K132" s="115"/>
      <c r="L132" s="116"/>
      <c r="M132" s="117" t="s">
        <v>1</v>
      </c>
      <c r="N132" s="118" t="s">
        <v>35</v>
      </c>
      <c r="O132" s="102">
        <v>0</v>
      </c>
      <c r="P132" s="102">
        <f>O132*H132</f>
        <v>0</v>
      </c>
      <c r="Q132" s="102">
        <v>7.7999999999999999E-4</v>
      </c>
      <c r="R132" s="102">
        <f>Q132*H132</f>
        <v>1.17E-2</v>
      </c>
      <c r="S132" s="102">
        <v>0</v>
      </c>
      <c r="T132" s="103">
        <f>S132*H132</f>
        <v>0</v>
      </c>
      <c r="AR132" s="104" t="s">
        <v>116</v>
      </c>
      <c r="AT132" s="104" t="s">
        <v>112</v>
      </c>
      <c r="AU132" s="104" t="s">
        <v>80</v>
      </c>
      <c r="AY132" s="10" t="s">
        <v>100</v>
      </c>
      <c r="BE132" s="105">
        <f>IF(N132="základní",J132,0)</f>
        <v>1212</v>
      </c>
      <c r="BF132" s="105">
        <f>IF(N132="snížená",J132,0)</f>
        <v>0</v>
      </c>
      <c r="BG132" s="105">
        <f>IF(N132="zákl. přenesená",J132,0)</f>
        <v>0</v>
      </c>
      <c r="BH132" s="105">
        <f>IF(N132="sníž. přenesená",J132,0)</f>
        <v>0</v>
      </c>
      <c r="BI132" s="105">
        <f>IF(N132="nulová",J132,0)</f>
        <v>0</v>
      </c>
      <c r="BJ132" s="10" t="s">
        <v>78</v>
      </c>
      <c r="BK132" s="105">
        <f>ROUND(I132*H132,2)</f>
        <v>1212</v>
      </c>
      <c r="BL132" s="10" t="s">
        <v>107</v>
      </c>
      <c r="BM132" s="104" t="s">
        <v>3457</v>
      </c>
    </row>
    <row r="133" spans="2:65" s="1" customFormat="1">
      <c r="B133" s="21"/>
      <c r="D133" s="106" t="s">
        <v>109</v>
      </c>
      <c r="F133" s="107" t="s">
        <v>3456</v>
      </c>
      <c r="L133" s="21"/>
      <c r="M133" s="108"/>
      <c r="T133" s="42"/>
      <c r="AT133" s="10" t="s">
        <v>109</v>
      </c>
      <c r="AU133" s="10" t="s">
        <v>80</v>
      </c>
    </row>
    <row r="134" spans="2:65" s="1" customFormat="1" ht="24.2" customHeight="1">
      <c r="B134" s="21"/>
      <c r="C134" s="109" t="s">
        <v>534</v>
      </c>
      <c r="D134" s="109" t="s">
        <v>112</v>
      </c>
      <c r="E134" s="110" t="s">
        <v>3458</v>
      </c>
      <c r="F134" s="111" t="s">
        <v>3459</v>
      </c>
      <c r="G134" s="112" t="s">
        <v>115</v>
      </c>
      <c r="H134" s="113">
        <v>9</v>
      </c>
      <c r="I134" s="114">
        <v>135</v>
      </c>
      <c r="J134" s="114">
        <f>ROUND(I134*H134,2)</f>
        <v>1215</v>
      </c>
      <c r="K134" s="115"/>
      <c r="L134" s="116"/>
      <c r="M134" s="117" t="s">
        <v>1</v>
      </c>
      <c r="N134" s="118" t="s">
        <v>35</v>
      </c>
      <c r="O134" s="102">
        <v>0</v>
      </c>
      <c r="P134" s="102">
        <f>O134*H134</f>
        <v>0</v>
      </c>
      <c r="Q134" s="102">
        <v>5.0000000000000001E-4</v>
      </c>
      <c r="R134" s="102">
        <f>Q134*H134</f>
        <v>4.5000000000000005E-3</v>
      </c>
      <c r="S134" s="102">
        <v>0</v>
      </c>
      <c r="T134" s="103">
        <f>S134*H134</f>
        <v>0</v>
      </c>
      <c r="AR134" s="104" t="s">
        <v>116</v>
      </c>
      <c r="AT134" s="104" t="s">
        <v>112</v>
      </c>
      <c r="AU134" s="104" t="s">
        <v>80</v>
      </c>
      <c r="AY134" s="10" t="s">
        <v>100</v>
      </c>
      <c r="BE134" s="105">
        <f>IF(N134="základní",J134,0)</f>
        <v>1215</v>
      </c>
      <c r="BF134" s="105">
        <f>IF(N134="snížená",J134,0)</f>
        <v>0</v>
      </c>
      <c r="BG134" s="105">
        <f>IF(N134="zákl. přenesená",J134,0)</f>
        <v>0</v>
      </c>
      <c r="BH134" s="105">
        <f>IF(N134="sníž. přenesená",J134,0)</f>
        <v>0</v>
      </c>
      <c r="BI134" s="105">
        <f>IF(N134="nulová",J134,0)</f>
        <v>0</v>
      </c>
      <c r="BJ134" s="10" t="s">
        <v>78</v>
      </c>
      <c r="BK134" s="105">
        <f>ROUND(I134*H134,2)</f>
        <v>1215</v>
      </c>
      <c r="BL134" s="10" t="s">
        <v>107</v>
      </c>
      <c r="BM134" s="104" t="s">
        <v>3460</v>
      </c>
    </row>
    <row r="135" spans="2:65" s="1" customFormat="1" ht="19.5">
      <c r="B135" s="21"/>
      <c r="D135" s="106" t="s">
        <v>109</v>
      </c>
      <c r="F135" s="107" t="s">
        <v>3459</v>
      </c>
      <c r="L135" s="21"/>
      <c r="M135" s="108"/>
      <c r="T135" s="42"/>
      <c r="AT135" s="10" t="s">
        <v>109</v>
      </c>
      <c r="AU135" s="10" t="s">
        <v>80</v>
      </c>
    </row>
    <row r="136" spans="2:65" s="1" customFormat="1" ht="16.5" customHeight="1">
      <c r="B136" s="21"/>
      <c r="C136" s="109" t="s">
        <v>538</v>
      </c>
      <c r="D136" s="109" t="s">
        <v>112</v>
      </c>
      <c r="E136" s="110" t="s">
        <v>3461</v>
      </c>
      <c r="F136" s="111" t="s">
        <v>3462</v>
      </c>
      <c r="G136" s="112" t="s">
        <v>115</v>
      </c>
      <c r="H136" s="113">
        <v>7.5</v>
      </c>
      <c r="I136" s="114">
        <v>120</v>
      </c>
      <c r="J136" s="114">
        <f>ROUND(I136*H136,2)</f>
        <v>900</v>
      </c>
      <c r="K136" s="115"/>
      <c r="L136" s="116"/>
      <c r="M136" s="117" t="s">
        <v>1</v>
      </c>
      <c r="N136" s="118" t="s">
        <v>35</v>
      </c>
      <c r="O136" s="102">
        <v>0</v>
      </c>
      <c r="P136" s="102">
        <f>O136*H136</f>
        <v>0</v>
      </c>
      <c r="Q136" s="102">
        <v>5.4000000000000001E-4</v>
      </c>
      <c r="R136" s="102">
        <f>Q136*H136</f>
        <v>4.0499999999999998E-3</v>
      </c>
      <c r="S136" s="102">
        <v>0</v>
      </c>
      <c r="T136" s="103">
        <f>S136*H136</f>
        <v>0</v>
      </c>
      <c r="AR136" s="104" t="s">
        <v>116</v>
      </c>
      <c r="AT136" s="104" t="s">
        <v>112</v>
      </c>
      <c r="AU136" s="104" t="s">
        <v>80</v>
      </c>
      <c r="AY136" s="10" t="s">
        <v>100</v>
      </c>
      <c r="BE136" s="105">
        <f>IF(N136="základní",J136,0)</f>
        <v>900</v>
      </c>
      <c r="BF136" s="105">
        <f>IF(N136="snížená",J136,0)</f>
        <v>0</v>
      </c>
      <c r="BG136" s="105">
        <f>IF(N136="zákl. přenesená",J136,0)</f>
        <v>0</v>
      </c>
      <c r="BH136" s="105">
        <f>IF(N136="sníž. přenesená",J136,0)</f>
        <v>0</v>
      </c>
      <c r="BI136" s="105">
        <f>IF(N136="nulová",J136,0)</f>
        <v>0</v>
      </c>
      <c r="BJ136" s="10" t="s">
        <v>78</v>
      </c>
      <c r="BK136" s="105">
        <f>ROUND(I136*H136,2)</f>
        <v>900</v>
      </c>
      <c r="BL136" s="10" t="s">
        <v>107</v>
      </c>
      <c r="BM136" s="104" t="s">
        <v>3463</v>
      </c>
    </row>
    <row r="137" spans="2:65" s="1" customFormat="1">
      <c r="B137" s="21"/>
      <c r="D137" s="106" t="s">
        <v>109</v>
      </c>
      <c r="F137" s="107" t="s">
        <v>3462</v>
      </c>
      <c r="L137" s="21"/>
      <c r="M137" s="108"/>
      <c r="T137" s="42"/>
      <c r="AT137" s="10" t="s">
        <v>109</v>
      </c>
      <c r="AU137" s="10" t="s">
        <v>80</v>
      </c>
    </row>
    <row r="138" spans="2:65" s="1" customFormat="1" ht="16.5" customHeight="1">
      <c r="B138" s="21"/>
      <c r="C138" s="109" t="s">
        <v>542</v>
      </c>
      <c r="D138" s="109" t="s">
        <v>112</v>
      </c>
      <c r="E138" s="110" t="s">
        <v>3464</v>
      </c>
      <c r="F138" s="111" t="s">
        <v>3465</v>
      </c>
      <c r="G138" s="112" t="s">
        <v>115</v>
      </c>
      <c r="H138" s="113">
        <v>15</v>
      </c>
      <c r="I138" s="114">
        <v>20.100000000000001</v>
      </c>
      <c r="J138" s="114">
        <f>ROUND(I138*H138,2)</f>
        <v>301.5</v>
      </c>
      <c r="K138" s="115"/>
      <c r="L138" s="116"/>
      <c r="M138" s="117" t="s">
        <v>1</v>
      </c>
      <c r="N138" s="118" t="s">
        <v>35</v>
      </c>
      <c r="O138" s="102">
        <v>0</v>
      </c>
      <c r="P138" s="102">
        <f>O138*H138</f>
        <v>0</v>
      </c>
      <c r="Q138" s="102">
        <v>1.2999999999999999E-4</v>
      </c>
      <c r="R138" s="102">
        <f>Q138*H138</f>
        <v>1.9499999999999999E-3</v>
      </c>
      <c r="S138" s="102">
        <v>0</v>
      </c>
      <c r="T138" s="103">
        <f>S138*H138</f>
        <v>0</v>
      </c>
      <c r="AR138" s="104" t="s">
        <v>116</v>
      </c>
      <c r="AT138" s="104" t="s">
        <v>112</v>
      </c>
      <c r="AU138" s="104" t="s">
        <v>80</v>
      </c>
      <c r="AY138" s="10" t="s">
        <v>100</v>
      </c>
      <c r="BE138" s="105">
        <f>IF(N138="základní",J138,0)</f>
        <v>301.5</v>
      </c>
      <c r="BF138" s="105">
        <f>IF(N138="snížená",J138,0)</f>
        <v>0</v>
      </c>
      <c r="BG138" s="105">
        <f>IF(N138="zákl. přenesená",J138,0)</f>
        <v>0</v>
      </c>
      <c r="BH138" s="105">
        <f>IF(N138="sníž. přenesená",J138,0)</f>
        <v>0</v>
      </c>
      <c r="BI138" s="105">
        <f>IF(N138="nulová",J138,0)</f>
        <v>0</v>
      </c>
      <c r="BJ138" s="10" t="s">
        <v>78</v>
      </c>
      <c r="BK138" s="105">
        <f>ROUND(I138*H138,2)</f>
        <v>301.5</v>
      </c>
      <c r="BL138" s="10" t="s">
        <v>107</v>
      </c>
      <c r="BM138" s="104" t="s">
        <v>3466</v>
      </c>
    </row>
    <row r="139" spans="2:65" s="1" customFormat="1">
      <c r="B139" s="21"/>
      <c r="D139" s="106" t="s">
        <v>109</v>
      </c>
      <c r="F139" s="107" t="s">
        <v>3465</v>
      </c>
      <c r="L139" s="21"/>
      <c r="M139" s="108"/>
      <c r="T139" s="42"/>
      <c r="AT139" s="10" t="s">
        <v>109</v>
      </c>
      <c r="AU139" s="10" t="s">
        <v>80</v>
      </c>
    </row>
    <row r="140" spans="2:65" s="1" customFormat="1" ht="16.5" customHeight="1">
      <c r="B140" s="21"/>
      <c r="C140" s="109" t="s">
        <v>704</v>
      </c>
      <c r="D140" s="109" t="s">
        <v>112</v>
      </c>
      <c r="E140" s="110" t="s">
        <v>3467</v>
      </c>
      <c r="F140" s="111" t="s">
        <v>3468</v>
      </c>
      <c r="G140" s="112" t="s">
        <v>3332</v>
      </c>
      <c r="H140" s="113">
        <v>50</v>
      </c>
      <c r="I140" s="114">
        <v>166</v>
      </c>
      <c r="J140" s="114">
        <f>ROUND(I140*H140,2)</f>
        <v>8300</v>
      </c>
      <c r="K140" s="115"/>
      <c r="L140" s="116"/>
      <c r="M140" s="117" t="s">
        <v>1</v>
      </c>
      <c r="N140" s="118" t="s">
        <v>35</v>
      </c>
      <c r="O140" s="102">
        <v>0</v>
      </c>
      <c r="P140" s="102">
        <f>O140*H140</f>
        <v>0</v>
      </c>
      <c r="Q140" s="102">
        <v>1E-3</v>
      </c>
      <c r="R140" s="102">
        <f>Q140*H140</f>
        <v>0.05</v>
      </c>
      <c r="S140" s="102">
        <v>0</v>
      </c>
      <c r="T140" s="103">
        <f>S140*H140</f>
        <v>0</v>
      </c>
      <c r="AR140" s="104" t="s">
        <v>80</v>
      </c>
      <c r="AT140" s="104" t="s">
        <v>112</v>
      </c>
      <c r="AU140" s="104" t="s">
        <v>80</v>
      </c>
      <c r="AY140" s="10" t="s">
        <v>100</v>
      </c>
      <c r="BE140" s="105">
        <f>IF(N140="základní",J140,0)</f>
        <v>8300</v>
      </c>
      <c r="BF140" s="105">
        <f>IF(N140="snížená",J140,0)</f>
        <v>0</v>
      </c>
      <c r="BG140" s="105">
        <f>IF(N140="zákl. přenesená",J140,0)</f>
        <v>0</v>
      </c>
      <c r="BH140" s="105">
        <f>IF(N140="sníž. přenesená",J140,0)</f>
        <v>0</v>
      </c>
      <c r="BI140" s="105">
        <f>IF(N140="nulová",J140,0)</f>
        <v>0</v>
      </c>
      <c r="BJ140" s="10" t="s">
        <v>78</v>
      </c>
      <c r="BK140" s="105">
        <f>ROUND(I140*H140,2)</f>
        <v>8300</v>
      </c>
      <c r="BL140" s="10" t="s">
        <v>78</v>
      </c>
      <c r="BM140" s="104" t="s">
        <v>3469</v>
      </c>
    </row>
    <row r="141" spans="2:65" s="1" customFormat="1">
      <c r="B141" s="21"/>
      <c r="D141" s="106" t="s">
        <v>109</v>
      </c>
      <c r="F141" s="107" t="s">
        <v>3468</v>
      </c>
      <c r="L141" s="21"/>
      <c r="M141" s="108"/>
      <c r="T141" s="42"/>
      <c r="AT141" s="10" t="s">
        <v>109</v>
      </c>
      <c r="AU141" s="10" t="s">
        <v>80</v>
      </c>
    </row>
    <row r="142" spans="2:65" s="1" customFormat="1" ht="24.2" customHeight="1">
      <c r="B142" s="21"/>
      <c r="C142" s="109" t="s">
        <v>547</v>
      </c>
      <c r="D142" s="109" t="s">
        <v>112</v>
      </c>
      <c r="E142" s="110" t="s">
        <v>3470</v>
      </c>
      <c r="F142" s="111" t="s">
        <v>3471</v>
      </c>
      <c r="G142" s="112" t="s">
        <v>269</v>
      </c>
      <c r="H142" s="113">
        <v>4.5</v>
      </c>
      <c r="I142" s="114">
        <v>1660</v>
      </c>
      <c r="J142" s="114">
        <f>ROUND(I142*H142,2)</f>
        <v>7470</v>
      </c>
      <c r="K142" s="115"/>
      <c r="L142" s="116"/>
      <c r="M142" s="117" t="s">
        <v>1</v>
      </c>
      <c r="N142" s="118" t="s">
        <v>35</v>
      </c>
      <c r="O142" s="102">
        <v>0</v>
      </c>
      <c r="P142" s="102">
        <f>O142*H142</f>
        <v>0</v>
      </c>
      <c r="Q142" s="102">
        <v>2.3E-2</v>
      </c>
      <c r="R142" s="102">
        <f>Q142*H142</f>
        <v>0.10349999999999999</v>
      </c>
      <c r="S142" s="102">
        <v>0</v>
      </c>
      <c r="T142" s="103">
        <f>S142*H142</f>
        <v>0</v>
      </c>
      <c r="AR142" s="104" t="s">
        <v>116</v>
      </c>
      <c r="AT142" s="104" t="s">
        <v>112</v>
      </c>
      <c r="AU142" s="104" t="s">
        <v>80</v>
      </c>
      <c r="AY142" s="10" t="s">
        <v>100</v>
      </c>
      <c r="BE142" s="105">
        <f>IF(N142="základní",J142,0)</f>
        <v>7470</v>
      </c>
      <c r="BF142" s="105">
        <f>IF(N142="snížená",J142,0)</f>
        <v>0</v>
      </c>
      <c r="BG142" s="105">
        <f>IF(N142="zákl. přenesená",J142,0)</f>
        <v>0</v>
      </c>
      <c r="BH142" s="105">
        <f>IF(N142="sníž. přenesená",J142,0)</f>
        <v>0</v>
      </c>
      <c r="BI142" s="105">
        <f>IF(N142="nulová",J142,0)</f>
        <v>0</v>
      </c>
      <c r="BJ142" s="10" t="s">
        <v>78</v>
      </c>
      <c r="BK142" s="105">
        <f>ROUND(I142*H142,2)</f>
        <v>7470</v>
      </c>
      <c r="BL142" s="10" t="s">
        <v>107</v>
      </c>
      <c r="BM142" s="104" t="s">
        <v>3472</v>
      </c>
    </row>
    <row r="143" spans="2:65" s="1" customFormat="1" ht="19.5">
      <c r="B143" s="21"/>
      <c r="D143" s="106" t="s">
        <v>109</v>
      </c>
      <c r="F143" s="107" t="s">
        <v>3471</v>
      </c>
      <c r="L143" s="21"/>
      <c r="M143" s="108"/>
      <c r="T143" s="42"/>
      <c r="AT143" s="10" t="s">
        <v>109</v>
      </c>
      <c r="AU143" s="10" t="s">
        <v>80</v>
      </c>
    </row>
    <row r="144" spans="2:65" s="1" customFormat="1" ht="24.2" customHeight="1">
      <c r="B144" s="21"/>
      <c r="C144" s="109" t="s">
        <v>551</v>
      </c>
      <c r="D144" s="109" t="s">
        <v>112</v>
      </c>
      <c r="E144" s="110" t="s">
        <v>3473</v>
      </c>
      <c r="F144" s="111" t="s">
        <v>3474</v>
      </c>
      <c r="G144" s="112" t="s">
        <v>3035</v>
      </c>
      <c r="H144" s="113">
        <v>3.75</v>
      </c>
      <c r="I144" s="114">
        <v>16000</v>
      </c>
      <c r="J144" s="114">
        <f>ROUND(I144*H144,2)</f>
        <v>60000</v>
      </c>
      <c r="K144" s="115"/>
      <c r="L144" s="116"/>
      <c r="M144" s="117" t="s">
        <v>1</v>
      </c>
      <c r="N144" s="118" t="s">
        <v>35</v>
      </c>
      <c r="O144" s="102">
        <v>0</v>
      </c>
      <c r="P144" s="102">
        <f>O144*H144</f>
        <v>0</v>
      </c>
      <c r="Q144" s="102">
        <v>1</v>
      </c>
      <c r="R144" s="102">
        <f>Q144*H144</f>
        <v>3.75</v>
      </c>
      <c r="S144" s="102">
        <v>0</v>
      </c>
      <c r="T144" s="103">
        <f>S144*H144</f>
        <v>0</v>
      </c>
      <c r="AR144" s="104" t="s">
        <v>116</v>
      </c>
      <c r="AT144" s="104" t="s">
        <v>112</v>
      </c>
      <c r="AU144" s="104" t="s">
        <v>80</v>
      </c>
      <c r="AY144" s="10" t="s">
        <v>100</v>
      </c>
      <c r="BE144" s="105">
        <f>IF(N144="základní",J144,0)</f>
        <v>60000</v>
      </c>
      <c r="BF144" s="105">
        <f>IF(N144="snížená",J144,0)</f>
        <v>0</v>
      </c>
      <c r="BG144" s="105">
        <f>IF(N144="zákl. přenesená",J144,0)</f>
        <v>0</v>
      </c>
      <c r="BH144" s="105">
        <f>IF(N144="sníž. přenesená",J144,0)</f>
        <v>0</v>
      </c>
      <c r="BI144" s="105">
        <f>IF(N144="nulová",J144,0)</f>
        <v>0</v>
      </c>
      <c r="BJ144" s="10" t="s">
        <v>78</v>
      </c>
      <c r="BK144" s="105">
        <f>ROUND(I144*H144,2)</f>
        <v>60000</v>
      </c>
      <c r="BL144" s="10" t="s">
        <v>107</v>
      </c>
      <c r="BM144" s="104" t="s">
        <v>3475</v>
      </c>
    </row>
    <row r="145" spans="2:65" s="1" customFormat="1">
      <c r="B145" s="21"/>
      <c r="D145" s="106" t="s">
        <v>109</v>
      </c>
      <c r="F145" s="107" t="s">
        <v>3474</v>
      </c>
      <c r="L145" s="21"/>
      <c r="M145" s="108"/>
      <c r="T145" s="42"/>
      <c r="AT145" s="10" t="s">
        <v>109</v>
      </c>
      <c r="AU145" s="10" t="s">
        <v>80</v>
      </c>
    </row>
    <row r="146" spans="2:65" s="1" customFormat="1" ht="24.2" customHeight="1">
      <c r="B146" s="21"/>
      <c r="C146" s="109" t="s">
        <v>689</v>
      </c>
      <c r="D146" s="109" t="s">
        <v>112</v>
      </c>
      <c r="E146" s="110" t="s">
        <v>3476</v>
      </c>
      <c r="F146" s="111" t="s">
        <v>3477</v>
      </c>
      <c r="G146" s="112" t="s">
        <v>269</v>
      </c>
      <c r="H146" s="113">
        <v>200</v>
      </c>
      <c r="I146" s="114">
        <v>99.2</v>
      </c>
      <c r="J146" s="114">
        <f>ROUND(I146*H146,2)</f>
        <v>19840</v>
      </c>
      <c r="K146" s="115"/>
      <c r="L146" s="116"/>
      <c r="M146" s="117" t="s">
        <v>1</v>
      </c>
      <c r="N146" s="118" t="s">
        <v>35</v>
      </c>
      <c r="O146" s="102">
        <v>0</v>
      </c>
      <c r="P146" s="102">
        <f>O146*H146</f>
        <v>0</v>
      </c>
      <c r="Q146" s="102">
        <v>3.1E-2</v>
      </c>
      <c r="R146" s="102">
        <f>Q146*H146</f>
        <v>6.2</v>
      </c>
      <c r="S146" s="102">
        <v>0</v>
      </c>
      <c r="T146" s="103">
        <f>S146*H146</f>
        <v>0</v>
      </c>
      <c r="AR146" s="104" t="s">
        <v>80</v>
      </c>
      <c r="AT146" s="104" t="s">
        <v>112</v>
      </c>
      <c r="AU146" s="104" t="s">
        <v>80</v>
      </c>
      <c r="AY146" s="10" t="s">
        <v>100</v>
      </c>
      <c r="BE146" s="105">
        <f>IF(N146="základní",J146,0)</f>
        <v>19840</v>
      </c>
      <c r="BF146" s="105">
        <f>IF(N146="snížená",J146,0)</f>
        <v>0</v>
      </c>
      <c r="BG146" s="105">
        <f>IF(N146="zákl. přenesená",J146,0)</f>
        <v>0</v>
      </c>
      <c r="BH146" s="105">
        <f>IF(N146="sníž. přenesená",J146,0)</f>
        <v>0</v>
      </c>
      <c r="BI146" s="105">
        <f>IF(N146="nulová",J146,0)</f>
        <v>0</v>
      </c>
      <c r="BJ146" s="10" t="s">
        <v>78</v>
      </c>
      <c r="BK146" s="105">
        <f>ROUND(I146*H146,2)</f>
        <v>19840</v>
      </c>
      <c r="BL146" s="10" t="s">
        <v>78</v>
      </c>
      <c r="BM146" s="104" t="s">
        <v>3478</v>
      </c>
    </row>
    <row r="147" spans="2:65" s="1" customFormat="1">
      <c r="B147" s="21"/>
      <c r="D147" s="106" t="s">
        <v>109</v>
      </c>
      <c r="F147" s="107" t="s">
        <v>3477</v>
      </c>
      <c r="L147" s="21"/>
      <c r="M147" s="108"/>
      <c r="T147" s="42"/>
      <c r="AT147" s="10" t="s">
        <v>109</v>
      </c>
      <c r="AU147" s="10" t="s">
        <v>80</v>
      </c>
    </row>
    <row r="148" spans="2:65" s="1" customFormat="1" ht="16.5" customHeight="1">
      <c r="B148" s="21"/>
      <c r="C148" s="109" t="s">
        <v>556</v>
      </c>
      <c r="D148" s="109" t="s">
        <v>112</v>
      </c>
      <c r="E148" s="110" t="s">
        <v>3479</v>
      </c>
      <c r="F148" s="111" t="s">
        <v>3480</v>
      </c>
      <c r="G148" s="112" t="s">
        <v>269</v>
      </c>
      <c r="H148" s="113">
        <v>75</v>
      </c>
      <c r="I148" s="114">
        <v>70.78</v>
      </c>
      <c r="J148" s="114">
        <f>ROUND(I148*H148,2)</f>
        <v>5308.5</v>
      </c>
      <c r="K148" s="115"/>
      <c r="L148" s="116"/>
      <c r="M148" s="117" t="s">
        <v>1</v>
      </c>
      <c r="N148" s="118" t="s">
        <v>35</v>
      </c>
      <c r="O148" s="102">
        <v>0</v>
      </c>
      <c r="P148" s="102">
        <f>O148*H148</f>
        <v>0</v>
      </c>
      <c r="Q148" s="102">
        <v>0.02</v>
      </c>
      <c r="R148" s="102">
        <f>Q148*H148</f>
        <v>1.5</v>
      </c>
      <c r="S148" s="102">
        <v>0</v>
      </c>
      <c r="T148" s="103">
        <f>S148*H148</f>
        <v>0</v>
      </c>
      <c r="AR148" s="104" t="s">
        <v>116</v>
      </c>
      <c r="AT148" s="104" t="s">
        <v>112</v>
      </c>
      <c r="AU148" s="104" t="s">
        <v>80</v>
      </c>
      <c r="AY148" s="10" t="s">
        <v>100</v>
      </c>
      <c r="BE148" s="105">
        <f>IF(N148="základní",J148,0)</f>
        <v>5308.5</v>
      </c>
      <c r="BF148" s="105">
        <f>IF(N148="snížená",J148,0)</f>
        <v>0</v>
      </c>
      <c r="BG148" s="105">
        <f>IF(N148="zákl. přenesená",J148,0)</f>
        <v>0</v>
      </c>
      <c r="BH148" s="105">
        <f>IF(N148="sníž. přenesená",J148,0)</f>
        <v>0</v>
      </c>
      <c r="BI148" s="105">
        <f>IF(N148="nulová",J148,0)</f>
        <v>0</v>
      </c>
      <c r="BJ148" s="10" t="s">
        <v>78</v>
      </c>
      <c r="BK148" s="105">
        <f>ROUND(I148*H148,2)</f>
        <v>5308.5</v>
      </c>
      <c r="BL148" s="10" t="s">
        <v>107</v>
      </c>
      <c r="BM148" s="104" t="s">
        <v>3481</v>
      </c>
    </row>
    <row r="149" spans="2:65" s="1" customFormat="1">
      <c r="B149" s="21"/>
      <c r="D149" s="106" t="s">
        <v>109</v>
      </c>
      <c r="F149" s="107" t="s">
        <v>3480</v>
      </c>
      <c r="L149" s="21"/>
      <c r="M149" s="108"/>
      <c r="T149" s="42"/>
      <c r="AT149" s="10" t="s">
        <v>109</v>
      </c>
      <c r="AU149" s="10" t="s">
        <v>80</v>
      </c>
    </row>
    <row r="150" spans="2:65" s="1" customFormat="1" ht="16.5" customHeight="1">
      <c r="B150" s="21"/>
      <c r="C150" s="109" t="s">
        <v>561</v>
      </c>
      <c r="D150" s="109" t="s">
        <v>112</v>
      </c>
      <c r="E150" s="110" t="s">
        <v>3482</v>
      </c>
      <c r="F150" s="111" t="s">
        <v>3483</v>
      </c>
      <c r="G150" s="112" t="s">
        <v>269</v>
      </c>
      <c r="H150" s="113">
        <v>75</v>
      </c>
      <c r="I150" s="114">
        <v>73.94</v>
      </c>
      <c r="J150" s="114">
        <f>ROUND(I150*H150,2)</f>
        <v>5545.5</v>
      </c>
      <c r="K150" s="115"/>
      <c r="L150" s="116"/>
      <c r="M150" s="117" t="s">
        <v>1</v>
      </c>
      <c r="N150" s="118" t="s">
        <v>35</v>
      </c>
      <c r="O150" s="102">
        <v>0</v>
      </c>
      <c r="P150" s="102">
        <f>O150*H150</f>
        <v>0</v>
      </c>
      <c r="Q150" s="102">
        <v>1.95E-2</v>
      </c>
      <c r="R150" s="102">
        <f>Q150*H150</f>
        <v>1.4624999999999999</v>
      </c>
      <c r="S150" s="102">
        <v>0</v>
      </c>
      <c r="T150" s="103">
        <f>S150*H150</f>
        <v>0</v>
      </c>
      <c r="AR150" s="104" t="s">
        <v>116</v>
      </c>
      <c r="AT150" s="104" t="s">
        <v>112</v>
      </c>
      <c r="AU150" s="104" t="s">
        <v>80</v>
      </c>
      <c r="AY150" s="10" t="s">
        <v>100</v>
      </c>
      <c r="BE150" s="105">
        <f>IF(N150="základní",J150,0)</f>
        <v>5545.5</v>
      </c>
      <c r="BF150" s="105">
        <f>IF(N150="snížená",J150,0)</f>
        <v>0</v>
      </c>
      <c r="BG150" s="105">
        <f>IF(N150="zákl. přenesená",J150,0)</f>
        <v>0</v>
      </c>
      <c r="BH150" s="105">
        <f>IF(N150="sníž. přenesená",J150,0)</f>
        <v>0</v>
      </c>
      <c r="BI150" s="105">
        <f>IF(N150="nulová",J150,0)</f>
        <v>0</v>
      </c>
      <c r="BJ150" s="10" t="s">
        <v>78</v>
      </c>
      <c r="BK150" s="105">
        <f>ROUND(I150*H150,2)</f>
        <v>5545.5</v>
      </c>
      <c r="BL150" s="10" t="s">
        <v>107</v>
      </c>
      <c r="BM150" s="104" t="s">
        <v>3484</v>
      </c>
    </row>
    <row r="151" spans="2:65" s="1" customFormat="1">
      <c r="B151" s="21"/>
      <c r="D151" s="106" t="s">
        <v>109</v>
      </c>
      <c r="F151" s="107" t="s">
        <v>3483</v>
      </c>
      <c r="L151" s="21"/>
      <c r="M151" s="108"/>
      <c r="T151" s="42"/>
      <c r="AT151" s="10" t="s">
        <v>109</v>
      </c>
      <c r="AU151" s="10" t="s">
        <v>80</v>
      </c>
    </row>
    <row r="152" spans="2:65" s="1" customFormat="1" ht="24.2" customHeight="1">
      <c r="B152" s="21"/>
      <c r="C152" s="93" t="s">
        <v>661</v>
      </c>
      <c r="D152" s="93" t="s">
        <v>103</v>
      </c>
      <c r="E152" s="94" t="s">
        <v>3485</v>
      </c>
      <c r="F152" s="95" t="s">
        <v>3486</v>
      </c>
      <c r="G152" s="96" t="s">
        <v>3279</v>
      </c>
      <c r="H152" s="97">
        <v>20</v>
      </c>
      <c r="I152" s="98">
        <v>2040</v>
      </c>
      <c r="J152" s="98">
        <f>ROUND(I152*H152,2)</f>
        <v>40800</v>
      </c>
      <c r="K152" s="99"/>
      <c r="L152" s="21"/>
      <c r="M152" s="100" t="s">
        <v>1</v>
      </c>
      <c r="N152" s="101" t="s">
        <v>35</v>
      </c>
      <c r="O152" s="102">
        <v>1.0249999999999999</v>
      </c>
      <c r="P152" s="102">
        <f>O152*H152</f>
        <v>20.5</v>
      </c>
      <c r="Q152" s="102">
        <v>2.16</v>
      </c>
      <c r="R152" s="102">
        <f>Q152*H152</f>
        <v>43.2</v>
      </c>
      <c r="S152" s="102">
        <v>0</v>
      </c>
      <c r="T152" s="103">
        <f>S152*H152</f>
        <v>0</v>
      </c>
      <c r="AR152" s="104" t="s">
        <v>78</v>
      </c>
      <c r="AT152" s="104" t="s">
        <v>103</v>
      </c>
      <c r="AU152" s="104" t="s">
        <v>80</v>
      </c>
      <c r="AY152" s="10" t="s">
        <v>100</v>
      </c>
      <c r="BE152" s="105">
        <f>IF(N152="základní",J152,0)</f>
        <v>40800</v>
      </c>
      <c r="BF152" s="105">
        <f>IF(N152="snížená",J152,0)</f>
        <v>0</v>
      </c>
      <c r="BG152" s="105">
        <f>IF(N152="zákl. přenesená",J152,0)</f>
        <v>0</v>
      </c>
      <c r="BH152" s="105">
        <f>IF(N152="sníž. přenesená",J152,0)</f>
        <v>0</v>
      </c>
      <c r="BI152" s="105">
        <f>IF(N152="nulová",J152,0)</f>
        <v>0</v>
      </c>
      <c r="BJ152" s="10" t="s">
        <v>78</v>
      </c>
      <c r="BK152" s="105">
        <f>ROUND(I152*H152,2)</f>
        <v>40800</v>
      </c>
      <c r="BL152" s="10" t="s">
        <v>78</v>
      </c>
      <c r="BM152" s="104" t="s">
        <v>3487</v>
      </c>
    </row>
    <row r="153" spans="2:65" s="1" customFormat="1" ht="19.5">
      <c r="B153" s="21"/>
      <c r="D153" s="106" t="s">
        <v>109</v>
      </c>
      <c r="F153" s="107" t="s">
        <v>3488</v>
      </c>
      <c r="L153" s="21"/>
      <c r="M153" s="108"/>
      <c r="T153" s="42"/>
      <c r="AT153" s="10" t="s">
        <v>109</v>
      </c>
      <c r="AU153" s="10" t="s">
        <v>80</v>
      </c>
    </row>
    <row r="154" spans="2:65" s="1" customFormat="1" ht="24.2" customHeight="1">
      <c r="B154" s="21"/>
      <c r="C154" s="93" t="s">
        <v>565</v>
      </c>
      <c r="D154" s="93" t="s">
        <v>103</v>
      </c>
      <c r="E154" s="94" t="s">
        <v>3489</v>
      </c>
      <c r="F154" s="95" t="s">
        <v>3490</v>
      </c>
      <c r="G154" s="96" t="s">
        <v>269</v>
      </c>
      <c r="H154" s="97">
        <v>37.5</v>
      </c>
      <c r="I154" s="98">
        <v>2890</v>
      </c>
      <c r="J154" s="98">
        <f>ROUND(I154*H154,2)</f>
        <v>108375</v>
      </c>
      <c r="K154" s="99"/>
      <c r="L154" s="21"/>
      <c r="M154" s="100" t="s">
        <v>1</v>
      </c>
      <c r="N154" s="101" t="s">
        <v>35</v>
      </c>
      <c r="O154" s="102">
        <v>2.5259999999999998</v>
      </c>
      <c r="P154" s="102">
        <f>O154*H154</f>
        <v>94.724999999999994</v>
      </c>
      <c r="Q154" s="102">
        <v>8.9359999999999995E-2</v>
      </c>
      <c r="R154" s="102">
        <f>Q154*H154</f>
        <v>3.351</v>
      </c>
      <c r="S154" s="102">
        <v>0</v>
      </c>
      <c r="T154" s="103">
        <f>S154*H154</f>
        <v>0</v>
      </c>
      <c r="AR154" s="104" t="s">
        <v>107</v>
      </c>
      <c r="AT154" s="104" t="s">
        <v>103</v>
      </c>
      <c r="AU154" s="104" t="s">
        <v>80</v>
      </c>
      <c r="AY154" s="10" t="s">
        <v>100</v>
      </c>
      <c r="BE154" s="105">
        <f>IF(N154="základní",J154,0)</f>
        <v>108375</v>
      </c>
      <c r="BF154" s="105">
        <f>IF(N154="snížená",J154,0)</f>
        <v>0</v>
      </c>
      <c r="BG154" s="105">
        <f>IF(N154="zákl. přenesená",J154,0)</f>
        <v>0</v>
      </c>
      <c r="BH154" s="105">
        <f>IF(N154="sníž. přenesená",J154,0)</f>
        <v>0</v>
      </c>
      <c r="BI154" s="105">
        <f>IF(N154="nulová",J154,0)</f>
        <v>0</v>
      </c>
      <c r="BJ154" s="10" t="s">
        <v>78</v>
      </c>
      <c r="BK154" s="105">
        <f>ROUND(I154*H154,2)</f>
        <v>108375</v>
      </c>
      <c r="BL154" s="10" t="s">
        <v>107</v>
      </c>
      <c r="BM154" s="104" t="s">
        <v>3491</v>
      </c>
    </row>
    <row r="155" spans="2:65" s="1" customFormat="1" ht="19.5">
      <c r="B155" s="21"/>
      <c r="D155" s="106" t="s">
        <v>109</v>
      </c>
      <c r="F155" s="107" t="s">
        <v>3492</v>
      </c>
      <c r="L155" s="21"/>
      <c r="M155" s="108"/>
      <c r="T155" s="42"/>
      <c r="AT155" s="10" t="s">
        <v>109</v>
      </c>
      <c r="AU155" s="10" t="s">
        <v>80</v>
      </c>
    </row>
    <row r="156" spans="2:65" s="1" customFormat="1" ht="24.2" customHeight="1">
      <c r="B156" s="21"/>
      <c r="C156" s="93" t="s">
        <v>651</v>
      </c>
      <c r="D156" s="93" t="s">
        <v>103</v>
      </c>
      <c r="E156" s="94" t="s">
        <v>3493</v>
      </c>
      <c r="F156" s="95" t="s">
        <v>3494</v>
      </c>
      <c r="G156" s="96" t="s">
        <v>3035</v>
      </c>
      <c r="H156" s="97">
        <v>0.5</v>
      </c>
      <c r="I156" s="98">
        <v>62200</v>
      </c>
      <c r="J156" s="98">
        <f>ROUND(I156*H156,2)</f>
        <v>31100</v>
      </c>
      <c r="K156" s="99"/>
      <c r="L156" s="21"/>
      <c r="M156" s="100" t="s">
        <v>1</v>
      </c>
      <c r="N156" s="101" t="s">
        <v>35</v>
      </c>
      <c r="O156" s="102">
        <v>22.491</v>
      </c>
      <c r="P156" s="102">
        <f>O156*H156</f>
        <v>11.2455</v>
      </c>
      <c r="Q156" s="102">
        <v>1.0593999999999999</v>
      </c>
      <c r="R156" s="102">
        <f>Q156*H156</f>
        <v>0.52969999999999995</v>
      </c>
      <c r="S156" s="102">
        <v>0</v>
      </c>
      <c r="T156" s="103">
        <f>S156*H156</f>
        <v>0</v>
      </c>
      <c r="AR156" s="104" t="s">
        <v>78</v>
      </c>
      <c r="AT156" s="104" t="s">
        <v>103</v>
      </c>
      <c r="AU156" s="104" t="s">
        <v>80</v>
      </c>
      <c r="AY156" s="10" t="s">
        <v>100</v>
      </c>
      <c r="BE156" s="105">
        <f>IF(N156="základní",J156,0)</f>
        <v>31100</v>
      </c>
      <c r="BF156" s="105">
        <f>IF(N156="snížená",J156,0)</f>
        <v>0</v>
      </c>
      <c r="BG156" s="105">
        <f>IF(N156="zákl. přenesená",J156,0)</f>
        <v>0</v>
      </c>
      <c r="BH156" s="105">
        <f>IF(N156="sníž. přenesená",J156,0)</f>
        <v>0</v>
      </c>
      <c r="BI156" s="105">
        <f>IF(N156="nulová",J156,0)</f>
        <v>0</v>
      </c>
      <c r="BJ156" s="10" t="s">
        <v>78</v>
      </c>
      <c r="BK156" s="105">
        <f>ROUND(I156*H156,2)</f>
        <v>31100</v>
      </c>
      <c r="BL156" s="10" t="s">
        <v>78</v>
      </c>
      <c r="BM156" s="104" t="s">
        <v>3495</v>
      </c>
    </row>
    <row r="157" spans="2:65" s="1" customFormat="1" ht="29.25">
      <c r="B157" s="21"/>
      <c r="D157" s="106" t="s">
        <v>109</v>
      </c>
      <c r="F157" s="107" t="s">
        <v>3496</v>
      </c>
      <c r="L157" s="21"/>
      <c r="M157" s="108"/>
      <c r="T157" s="42"/>
      <c r="AT157" s="10" t="s">
        <v>109</v>
      </c>
      <c r="AU157" s="10" t="s">
        <v>80</v>
      </c>
    </row>
    <row r="158" spans="2:65" s="1" customFormat="1" ht="33" customHeight="1">
      <c r="B158" s="21"/>
      <c r="C158" s="93" t="s">
        <v>656</v>
      </c>
      <c r="D158" s="93" t="s">
        <v>103</v>
      </c>
      <c r="E158" s="94" t="s">
        <v>3497</v>
      </c>
      <c r="F158" s="95" t="s">
        <v>3498</v>
      </c>
      <c r="G158" s="96" t="s">
        <v>3332</v>
      </c>
      <c r="H158" s="97">
        <v>50</v>
      </c>
      <c r="I158" s="98">
        <v>1440</v>
      </c>
      <c r="J158" s="98">
        <f>ROUND(I158*H158,2)</f>
        <v>72000</v>
      </c>
      <c r="K158" s="99"/>
      <c r="L158" s="21"/>
      <c r="M158" s="100" t="s">
        <v>1</v>
      </c>
      <c r="N158" s="101" t="s">
        <v>35</v>
      </c>
      <c r="O158" s="102">
        <v>0.78</v>
      </c>
      <c r="P158" s="102">
        <f>O158*H158</f>
        <v>39</v>
      </c>
      <c r="Q158" s="102">
        <v>0.51809000000000005</v>
      </c>
      <c r="R158" s="102">
        <f>Q158*H158</f>
        <v>25.904500000000002</v>
      </c>
      <c r="S158" s="102">
        <v>0</v>
      </c>
      <c r="T158" s="103">
        <f>S158*H158</f>
        <v>0</v>
      </c>
      <c r="AR158" s="104" t="s">
        <v>78</v>
      </c>
      <c r="AT158" s="104" t="s">
        <v>103</v>
      </c>
      <c r="AU158" s="104" t="s">
        <v>80</v>
      </c>
      <c r="AY158" s="10" t="s">
        <v>100</v>
      </c>
      <c r="BE158" s="105">
        <f>IF(N158="základní",J158,0)</f>
        <v>72000</v>
      </c>
      <c r="BF158" s="105">
        <f>IF(N158="snížená",J158,0)</f>
        <v>0</v>
      </c>
      <c r="BG158" s="105">
        <f>IF(N158="zákl. přenesená",J158,0)</f>
        <v>0</v>
      </c>
      <c r="BH158" s="105">
        <f>IF(N158="sníž. přenesená",J158,0)</f>
        <v>0</v>
      </c>
      <c r="BI158" s="105">
        <f>IF(N158="nulová",J158,0)</f>
        <v>0</v>
      </c>
      <c r="BJ158" s="10" t="s">
        <v>78</v>
      </c>
      <c r="BK158" s="105">
        <f>ROUND(I158*H158,2)</f>
        <v>72000</v>
      </c>
      <c r="BL158" s="10" t="s">
        <v>78</v>
      </c>
      <c r="BM158" s="104" t="s">
        <v>3499</v>
      </c>
    </row>
    <row r="159" spans="2:65" s="1" customFormat="1" ht="29.25">
      <c r="B159" s="21"/>
      <c r="D159" s="106" t="s">
        <v>109</v>
      </c>
      <c r="F159" s="107" t="s">
        <v>3500</v>
      </c>
      <c r="L159" s="21"/>
      <c r="M159" s="108"/>
      <c r="T159" s="42"/>
      <c r="AT159" s="10" t="s">
        <v>109</v>
      </c>
      <c r="AU159" s="10" t="s">
        <v>80</v>
      </c>
    </row>
    <row r="160" spans="2:65" s="1" customFormat="1" ht="24.2" customHeight="1">
      <c r="B160" s="21"/>
      <c r="C160" s="93" t="s">
        <v>584</v>
      </c>
      <c r="D160" s="93" t="s">
        <v>103</v>
      </c>
      <c r="E160" s="94" t="s">
        <v>3501</v>
      </c>
      <c r="F160" s="95" t="s">
        <v>3502</v>
      </c>
      <c r="G160" s="96" t="s">
        <v>3503</v>
      </c>
      <c r="H160" s="97">
        <v>1.65</v>
      </c>
      <c r="I160" s="98">
        <v>1680</v>
      </c>
      <c r="J160" s="98">
        <f>ROUND(I160*H160,2)</f>
        <v>2772</v>
      </c>
      <c r="K160" s="99"/>
      <c r="L160" s="21"/>
      <c r="M160" s="100" t="s">
        <v>1</v>
      </c>
      <c r="N160" s="101" t="s">
        <v>35</v>
      </c>
      <c r="O160" s="102">
        <v>4.1120000000000001</v>
      </c>
      <c r="P160" s="102">
        <f>O160*H160</f>
        <v>6.7847999999999997</v>
      </c>
      <c r="Q160" s="102">
        <v>8.8000000000000005E-3</v>
      </c>
      <c r="R160" s="102">
        <f>Q160*H160</f>
        <v>1.452E-2</v>
      </c>
      <c r="S160" s="102">
        <v>0</v>
      </c>
      <c r="T160" s="103">
        <f>S160*H160</f>
        <v>0</v>
      </c>
      <c r="AR160" s="104" t="s">
        <v>107</v>
      </c>
      <c r="AT160" s="104" t="s">
        <v>103</v>
      </c>
      <c r="AU160" s="104" t="s">
        <v>80</v>
      </c>
      <c r="AY160" s="10" t="s">
        <v>100</v>
      </c>
      <c r="BE160" s="105">
        <f>IF(N160="základní",J160,0)</f>
        <v>2772</v>
      </c>
      <c r="BF160" s="105">
        <f>IF(N160="snížená",J160,0)</f>
        <v>0</v>
      </c>
      <c r="BG160" s="105">
        <f>IF(N160="zákl. přenesená",J160,0)</f>
        <v>0</v>
      </c>
      <c r="BH160" s="105">
        <f>IF(N160="sníž. přenesená",J160,0)</f>
        <v>0</v>
      </c>
      <c r="BI160" s="105">
        <f>IF(N160="nulová",J160,0)</f>
        <v>0</v>
      </c>
      <c r="BJ160" s="10" t="s">
        <v>78</v>
      </c>
      <c r="BK160" s="105">
        <f>ROUND(I160*H160,2)</f>
        <v>2772</v>
      </c>
      <c r="BL160" s="10" t="s">
        <v>107</v>
      </c>
      <c r="BM160" s="104" t="s">
        <v>3504</v>
      </c>
    </row>
    <row r="161" spans="2:65" s="1" customFormat="1" ht="19.5">
      <c r="B161" s="21"/>
      <c r="D161" s="106" t="s">
        <v>109</v>
      </c>
      <c r="F161" s="107" t="s">
        <v>3505</v>
      </c>
      <c r="L161" s="21"/>
      <c r="M161" s="108"/>
      <c r="T161" s="42"/>
      <c r="AT161" s="10" t="s">
        <v>109</v>
      </c>
      <c r="AU161" s="10" t="s">
        <v>80</v>
      </c>
    </row>
    <row r="162" spans="2:65" s="1" customFormat="1" ht="21.75" customHeight="1">
      <c r="B162" s="21"/>
      <c r="C162" s="93" t="s">
        <v>589</v>
      </c>
      <c r="D162" s="93" t="s">
        <v>103</v>
      </c>
      <c r="E162" s="94" t="s">
        <v>3506</v>
      </c>
      <c r="F162" s="95" t="s">
        <v>3507</v>
      </c>
      <c r="G162" s="96" t="s">
        <v>115</v>
      </c>
      <c r="H162" s="97">
        <v>427.5</v>
      </c>
      <c r="I162" s="98">
        <v>91.9</v>
      </c>
      <c r="J162" s="98">
        <f>ROUND(I162*H162,2)</f>
        <v>39287.25</v>
      </c>
      <c r="K162" s="99"/>
      <c r="L162" s="21"/>
      <c r="M162" s="100" t="s">
        <v>1</v>
      </c>
      <c r="N162" s="101" t="s">
        <v>35</v>
      </c>
      <c r="O162" s="102">
        <v>0.23499999999999999</v>
      </c>
      <c r="P162" s="102">
        <f>O162*H162</f>
        <v>100.46249999999999</v>
      </c>
      <c r="Q162" s="102">
        <v>0</v>
      </c>
      <c r="R162" s="102">
        <f>Q162*H162</f>
        <v>0</v>
      </c>
      <c r="S162" s="102">
        <v>0</v>
      </c>
      <c r="T162" s="103">
        <f>S162*H162</f>
        <v>0</v>
      </c>
      <c r="AR162" s="104" t="s">
        <v>107</v>
      </c>
      <c r="AT162" s="104" t="s">
        <v>103</v>
      </c>
      <c r="AU162" s="104" t="s">
        <v>80</v>
      </c>
      <c r="AY162" s="10" t="s">
        <v>100</v>
      </c>
      <c r="BE162" s="105">
        <f>IF(N162="základní",J162,0)</f>
        <v>39287.25</v>
      </c>
      <c r="BF162" s="105">
        <f>IF(N162="snížená",J162,0)</f>
        <v>0</v>
      </c>
      <c r="BG162" s="105">
        <f>IF(N162="zákl. přenesená",J162,0)</f>
        <v>0</v>
      </c>
      <c r="BH162" s="105">
        <f>IF(N162="sníž. přenesená",J162,0)</f>
        <v>0</v>
      </c>
      <c r="BI162" s="105">
        <f>IF(N162="nulová",J162,0)</f>
        <v>0</v>
      </c>
      <c r="BJ162" s="10" t="s">
        <v>78</v>
      </c>
      <c r="BK162" s="105">
        <f>ROUND(I162*H162,2)</f>
        <v>39287.25</v>
      </c>
      <c r="BL162" s="10" t="s">
        <v>107</v>
      </c>
      <c r="BM162" s="104" t="s">
        <v>3508</v>
      </c>
    </row>
    <row r="163" spans="2:65" s="1" customFormat="1" ht="19.5">
      <c r="B163" s="21"/>
      <c r="D163" s="106" t="s">
        <v>109</v>
      </c>
      <c r="F163" s="107" t="s">
        <v>3509</v>
      </c>
      <c r="L163" s="21"/>
      <c r="M163" s="108"/>
      <c r="T163" s="42"/>
      <c r="AT163" s="10" t="s">
        <v>109</v>
      </c>
      <c r="AU163" s="10" t="s">
        <v>80</v>
      </c>
    </row>
    <row r="164" spans="2:65" s="1" customFormat="1" ht="24.2" customHeight="1">
      <c r="B164" s="21"/>
      <c r="C164" s="93" t="s">
        <v>575</v>
      </c>
      <c r="D164" s="93" t="s">
        <v>103</v>
      </c>
      <c r="E164" s="94" t="s">
        <v>3510</v>
      </c>
      <c r="F164" s="95" t="s">
        <v>3511</v>
      </c>
      <c r="G164" s="96" t="s">
        <v>269</v>
      </c>
      <c r="H164" s="97">
        <v>285</v>
      </c>
      <c r="I164" s="98">
        <v>41.1</v>
      </c>
      <c r="J164" s="98">
        <f>ROUND(I164*H164,2)</f>
        <v>11713.5</v>
      </c>
      <c r="K164" s="99"/>
      <c r="L164" s="21"/>
      <c r="M164" s="100" t="s">
        <v>1</v>
      </c>
      <c r="N164" s="101" t="s">
        <v>35</v>
      </c>
      <c r="O164" s="102">
        <v>7.8E-2</v>
      </c>
      <c r="P164" s="102">
        <f>O164*H164</f>
        <v>22.23</v>
      </c>
      <c r="Q164" s="102">
        <v>0</v>
      </c>
      <c r="R164" s="102">
        <f>Q164*H164</f>
        <v>0</v>
      </c>
      <c r="S164" s="102">
        <v>0</v>
      </c>
      <c r="T164" s="103">
        <f>S164*H164</f>
        <v>0</v>
      </c>
      <c r="AR164" s="104" t="s">
        <v>107</v>
      </c>
      <c r="AT164" s="104" t="s">
        <v>103</v>
      </c>
      <c r="AU164" s="104" t="s">
        <v>80</v>
      </c>
      <c r="AY164" s="10" t="s">
        <v>100</v>
      </c>
      <c r="BE164" s="105">
        <f>IF(N164="základní",J164,0)</f>
        <v>11713.5</v>
      </c>
      <c r="BF164" s="105">
        <f>IF(N164="snížená",J164,0)</f>
        <v>0</v>
      </c>
      <c r="BG164" s="105">
        <f>IF(N164="zákl. přenesená",J164,0)</f>
        <v>0</v>
      </c>
      <c r="BH164" s="105">
        <f>IF(N164="sníž. přenesená",J164,0)</f>
        <v>0</v>
      </c>
      <c r="BI164" s="105">
        <f>IF(N164="nulová",J164,0)</f>
        <v>0</v>
      </c>
      <c r="BJ164" s="10" t="s">
        <v>78</v>
      </c>
      <c r="BK164" s="105">
        <f>ROUND(I164*H164,2)</f>
        <v>11713.5</v>
      </c>
      <c r="BL164" s="10" t="s">
        <v>107</v>
      </c>
      <c r="BM164" s="104" t="s">
        <v>3512</v>
      </c>
    </row>
    <row r="165" spans="2:65" s="1" customFormat="1" ht="29.25">
      <c r="B165" s="21"/>
      <c r="D165" s="106" t="s">
        <v>109</v>
      </c>
      <c r="F165" s="107" t="s">
        <v>3513</v>
      </c>
      <c r="L165" s="21"/>
      <c r="M165" s="108"/>
      <c r="T165" s="42"/>
      <c r="AT165" s="10" t="s">
        <v>109</v>
      </c>
      <c r="AU165" s="10" t="s">
        <v>80</v>
      </c>
    </row>
    <row r="166" spans="2:65" s="1" customFormat="1" ht="16.5" customHeight="1">
      <c r="B166" s="21"/>
      <c r="C166" s="93" t="s">
        <v>709</v>
      </c>
      <c r="D166" s="93" t="s">
        <v>103</v>
      </c>
      <c r="E166" s="94" t="s">
        <v>3514</v>
      </c>
      <c r="F166" s="95" t="s">
        <v>3515</v>
      </c>
      <c r="G166" s="96" t="s">
        <v>3332</v>
      </c>
      <c r="H166" s="97">
        <v>50</v>
      </c>
      <c r="I166" s="98">
        <v>138</v>
      </c>
      <c r="J166" s="98">
        <f>ROUND(I166*H166,2)</f>
        <v>6900</v>
      </c>
      <c r="K166" s="99"/>
      <c r="L166" s="21"/>
      <c r="M166" s="100" t="s">
        <v>1</v>
      </c>
      <c r="N166" s="101" t="s">
        <v>35</v>
      </c>
      <c r="O166" s="102">
        <v>0.152</v>
      </c>
      <c r="P166" s="102">
        <f>O166*H166</f>
        <v>7.6</v>
      </c>
      <c r="Q166" s="102">
        <v>0</v>
      </c>
      <c r="R166" s="102">
        <f>Q166*H166</f>
        <v>0</v>
      </c>
      <c r="S166" s="102">
        <v>0</v>
      </c>
      <c r="T166" s="103">
        <f>S166*H166</f>
        <v>0</v>
      </c>
      <c r="AR166" s="104" t="s">
        <v>78</v>
      </c>
      <c r="AT166" s="104" t="s">
        <v>103</v>
      </c>
      <c r="AU166" s="104" t="s">
        <v>80</v>
      </c>
      <c r="AY166" s="10" t="s">
        <v>100</v>
      </c>
      <c r="BE166" s="105">
        <f>IF(N166="základní",J166,0)</f>
        <v>6900</v>
      </c>
      <c r="BF166" s="105">
        <f>IF(N166="snížená",J166,0)</f>
        <v>0</v>
      </c>
      <c r="BG166" s="105">
        <f>IF(N166="zákl. přenesená",J166,0)</f>
        <v>0</v>
      </c>
      <c r="BH166" s="105">
        <f>IF(N166="sníž. přenesená",J166,0)</f>
        <v>0</v>
      </c>
      <c r="BI166" s="105">
        <f>IF(N166="nulová",J166,0)</f>
        <v>0</v>
      </c>
      <c r="BJ166" s="10" t="s">
        <v>78</v>
      </c>
      <c r="BK166" s="105">
        <f>ROUND(I166*H166,2)</f>
        <v>6900</v>
      </c>
      <c r="BL166" s="10" t="s">
        <v>78</v>
      </c>
      <c r="BM166" s="104" t="s">
        <v>3516</v>
      </c>
    </row>
    <row r="167" spans="2:65" s="1" customFormat="1">
      <c r="B167" s="21"/>
      <c r="D167" s="106" t="s">
        <v>109</v>
      </c>
      <c r="F167" s="107" t="s">
        <v>3517</v>
      </c>
      <c r="L167" s="21"/>
      <c r="M167" s="108"/>
      <c r="T167" s="42"/>
      <c r="AT167" s="10" t="s">
        <v>109</v>
      </c>
      <c r="AU167" s="10" t="s">
        <v>80</v>
      </c>
    </row>
    <row r="168" spans="2:65" s="1" customFormat="1" ht="24.2" customHeight="1">
      <c r="B168" s="21"/>
      <c r="C168" s="93" t="s">
        <v>580</v>
      </c>
      <c r="D168" s="93" t="s">
        <v>103</v>
      </c>
      <c r="E168" s="94" t="s">
        <v>3518</v>
      </c>
      <c r="F168" s="95" t="s">
        <v>3519</v>
      </c>
      <c r="G168" s="96" t="s">
        <v>3440</v>
      </c>
      <c r="H168" s="97">
        <v>72</v>
      </c>
      <c r="I168" s="98">
        <v>28.2</v>
      </c>
      <c r="J168" s="98">
        <f>ROUND(I168*H168,2)</f>
        <v>2030.4</v>
      </c>
      <c r="K168" s="99"/>
      <c r="L168" s="21"/>
      <c r="M168" s="100" t="s">
        <v>1</v>
      </c>
      <c r="N168" s="101" t="s">
        <v>35</v>
      </c>
      <c r="O168" s="102">
        <v>5.7000000000000002E-2</v>
      </c>
      <c r="P168" s="102">
        <f>O168*H168</f>
        <v>4.1040000000000001</v>
      </c>
      <c r="Q168" s="102">
        <v>0</v>
      </c>
      <c r="R168" s="102">
        <f>Q168*H168</f>
        <v>0</v>
      </c>
      <c r="S168" s="102">
        <v>1E-3</v>
      </c>
      <c r="T168" s="103">
        <f>S168*H168</f>
        <v>7.2000000000000008E-2</v>
      </c>
      <c r="AR168" s="104" t="s">
        <v>107</v>
      </c>
      <c r="AT168" s="104" t="s">
        <v>103</v>
      </c>
      <c r="AU168" s="104" t="s">
        <v>80</v>
      </c>
      <c r="AY168" s="10" t="s">
        <v>100</v>
      </c>
      <c r="BE168" s="105">
        <f>IF(N168="základní",J168,0)</f>
        <v>2030.4</v>
      </c>
      <c r="BF168" s="105">
        <f>IF(N168="snížená",J168,0)</f>
        <v>0</v>
      </c>
      <c r="BG168" s="105">
        <f>IF(N168="zákl. přenesená",J168,0)</f>
        <v>0</v>
      </c>
      <c r="BH168" s="105">
        <f>IF(N168="sníž. přenesená",J168,0)</f>
        <v>0</v>
      </c>
      <c r="BI168" s="105">
        <f>IF(N168="nulová",J168,0)</f>
        <v>0</v>
      </c>
      <c r="BJ168" s="10" t="s">
        <v>78</v>
      </c>
      <c r="BK168" s="105">
        <f>ROUND(I168*H168,2)</f>
        <v>2030.4</v>
      </c>
      <c r="BL168" s="10" t="s">
        <v>107</v>
      </c>
      <c r="BM168" s="104" t="s">
        <v>3520</v>
      </c>
    </row>
    <row r="169" spans="2:65" s="1" customFormat="1" ht="19.5">
      <c r="B169" s="21"/>
      <c r="D169" s="106" t="s">
        <v>109</v>
      </c>
      <c r="F169" s="107" t="s">
        <v>3521</v>
      </c>
      <c r="L169" s="21"/>
      <c r="M169" s="108"/>
      <c r="T169" s="42"/>
      <c r="AT169" s="10" t="s">
        <v>109</v>
      </c>
      <c r="AU169" s="10" t="s">
        <v>80</v>
      </c>
    </row>
    <row r="170" spans="2:65" s="1" customFormat="1" ht="24.2" customHeight="1">
      <c r="B170" s="21"/>
      <c r="C170" s="93" t="s">
        <v>714</v>
      </c>
      <c r="D170" s="93" t="s">
        <v>103</v>
      </c>
      <c r="E170" s="94" t="s">
        <v>3522</v>
      </c>
      <c r="F170" s="95" t="s">
        <v>3523</v>
      </c>
      <c r="G170" s="96" t="s">
        <v>3279</v>
      </c>
      <c r="H170" s="97">
        <v>50</v>
      </c>
      <c r="I170" s="98">
        <v>4420</v>
      </c>
      <c r="J170" s="98">
        <f>ROUND(I170*H170,2)</f>
        <v>221000</v>
      </c>
      <c r="K170" s="99"/>
      <c r="L170" s="21"/>
      <c r="M170" s="100" t="s">
        <v>1</v>
      </c>
      <c r="N170" s="101" t="s">
        <v>35</v>
      </c>
      <c r="O170" s="102">
        <v>7.1</v>
      </c>
      <c r="P170" s="102">
        <f>O170*H170</f>
        <v>355</v>
      </c>
      <c r="Q170" s="102">
        <v>0</v>
      </c>
      <c r="R170" s="102">
        <f>Q170*H170</f>
        <v>0</v>
      </c>
      <c r="S170" s="102">
        <v>2.1</v>
      </c>
      <c r="T170" s="103">
        <f>S170*H170</f>
        <v>105</v>
      </c>
      <c r="AR170" s="104" t="s">
        <v>78</v>
      </c>
      <c r="AT170" s="104" t="s">
        <v>103</v>
      </c>
      <c r="AU170" s="104" t="s">
        <v>80</v>
      </c>
      <c r="AY170" s="10" t="s">
        <v>100</v>
      </c>
      <c r="BE170" s="105">
        <f>IF(N170="základní",J170,0)</f>
        <v>221000</v>
      </c>
      <c r="BF170" s="105">
        <f>IF(N170="snížená",J170,0)</f>
        <v>0</v>
      </c>
      <c r="BG170" s="105">
        <f>IF(N170="zákl. přenesená",J170,0)</f>
        <v>0</v>
      </c>
      <c r="BH170" s="105">
        <f>IF(N170="sníž. přenesená",J170,0)</f>
        <v>0</v>
      </c>
      <c r="BI170" s="105">
        <f>IF(N170="nulová",J170,0)</f>
        <v>0</v>
      </c>
      <c r="BJ170" s="10" t="s">
        <v>78</v>
      </c>
      <c r="BK170" s="105">
        <f>ROUND(I170*H170,2)</f>
        <v>221000</v>
      </c>
      <c r="BL170" s="10" t="s">
        <v>78</v>
      </c>
      <c r="BM170" s="104" t="s">
        <v>3524</v>
      </c>
    </row>
    <row r="171" spans="2:65" s="1" customFormat="1" ht="19.5">
      <c r="B171" s="21"/>
      <c r="D171" s="106" t="s">
        <v>109</v>
      </c>
      <c r="F171" s="107" t="s">
        <v>3525</v>
      </c>
      <c r="L171" s="21"/>
      <c r="M171" s="108"/>
      <c r="T171" s="42"/>
      <c r="AT171" s="10" t="s">
        <v>109</v>
      </c>
      <c r="AU171" s="10" t="s">
        <v>80</v>
      </c>
    </row>
    <row r="172" spans="2:65" s="1" customFormat="1" ht="24.2" customHeight="1">
      <c r="B172" s="21"/>
      <c r="C172" s="93" t="s">
        <v>570</v>
      </c>
      <c r="D172" s="93" t="s">
        <v>103</v>
      </c>
      <c r="E172" s="94" t="s">
        <v>3526</v>
      </c>
      <c r="F172" s="95" t="s">
        <v>3527</v>
      </c>
      <c r="G172" s="96" t="s">
        <v>269</v>
      </c>
      <c r="H172" s="97">
        <v>37.5</v>
      </c>
      <c r="I172" s="98">
        <v>5400</v>
      </c>
      <c r="J172" s="98">
        <f>ROUND(I172*H172,2)</f>
        <v>202500</v>
      </c>
      <c r="K172" s="99"/>
      <c r="L172" s="21"/>
      <c r="M172" s="100" t="s">
        <v>1</v>
      </c>
      <c r="N172" s="101" t="s">
        <v>35</v>
      </c>
      <c r="O172" s="102">
        <v>7.7969999999999997</v>
      </c>
      <c r="P172" s="102">
        <f>O172*H172</f>
        <v>292.38749999999999</v>
      </c>
      <c r="Q172" s="102">
        <v>0</v>
      </c>
      <c r="R172" s="102">
        <f>Q172*H172</f>
        <v>0</v>
      </c>
      <c r="S172" s="102">
        <v>3.48</v>
      </c>
      <c r="T172" s="103">
        <f>S172*H172</f>
        <v>130.5</v>
      </c>
      <c r="AR172" s="104" t="s">
        <v>107</v>
      </c>
      <c r="AT172" s="104" t="s">
        <v>103</v>
      </c>
      <c r="AU172" s="104" t="s">
        <v>80</v>
      </c>
      <c r="AY172" s="10" t="s">
        <v>100</v>
      </c>
      <c r="BE172" s="105">
        <f>IF(N172="základní",J172,0)</f>
        <v>202500</v>
      </c>
      <c r="BF172" s="105">
        <f>IF(N172="snížená",J172,0)</f>
        <v>0</v>
      </c>
      <c r="BG172" s="105">
        <f>IF(N172="zákl. přenesená",J172,0)</f>
        <v>0</v>
      </c>
      <c r="BH172" s="105">
        <f>IF(N172="sníž. přenesená",J172,0)</f>
        <v>0</v>
      </c>
      <c r="BI172" s="105">
        <f>IF(N172="nulová",J172,0)</f>
        <v>0</v>
      </c>
      <c r="BJ172" s="10" t="s">
        <v>78</v>
      </c>
      <c r="BK172" s="105">
        <f>ROUND(I172*H172,2)</f>
        <v>202500</v>
      </c>
      <c r="BL172" s="10" t="s">
        <v>107</v>
      </c>
      <c r="BM172" s="104" t="s">
        <v>3528</v>
      </c>
    </row>
    <row r="173" spans="2:65" s="1" customFormat="1" ht="19.5">
      <c r="B173" s="21"/>
      <c r="D173" s="106" t="s">
        <v>109</v>
      </c>
      <c r="F173" s="107" t="s">
        <v>3529</v>
      </c>
      <c r="L173" s="21"/>
      <c r="M173" s="108"/>
      <c r="T173" s="42"/>
      <c r="AT173" s="10" t="s">
        <v>109</v>
      </c>
      <c r="AU173" s="10" t="s">
        <v>80</v>
      </c>
    </row>
    <row r="174" spans="2:65" s="1" customFormat="1" ht="37.9" customHeight="1">
      <c r="B174" s="21"/>
      <c r="C174" s="93" t="s">
        <v>674</v>
      </c>
      <c r="D174" s="93" t="s">
        <v>103</v>
      </c>
      <c r="E174" s="94" t="s">
        <v>3530</v>
      </c>
      <c r="F174" s="95" t="s">
        <v>3531</v>
      </c>
      <c r="G174" s="96" t="s">
        <v>3332</v>
      </c>
      <c r="H174" s="97">
        <v>200</v>
      </c>
      <c r="I174" s="98">
        <v>90.2</v>
      </c>
      <c r="J174" s="98">
        <f>ROUND(I174*H174,2)</f>
        <v>18040</v>
      </c>
      <c r="K174" s="99"/>
      <c r="L174" s="21"/>
      <c r="M174" s="100" t="s">
        <v>1</v>
      </c>
      <c r="N174" s="101" t="s">
        <v>35</v>
      </c>
      <c r="O174" s="102">
        <v>0.22</v>
      </c>
      <c r="P174" s="102">
        <f>O174*H174</f>
        <v>44</v>
      </c>
      <c r="Q174" s="102">
        <v>0</v>
      </c>
      <c r="R174" s="102">
        <f>Q174*H174</f>
        <v>0</v>
      </c>
      <c r="S174" s="102">
        <v>5.8999999999999997E-2</v>
      </c>
      <c r="T174" s="103">
        <f>S174*H174</f>
        <v>11.799999999999999</v>
      </c>
      <c r="AR174" s="104" t="s">
        <v>78</v>
      </c>
      <c r="AT174" s="104" t="s">
        <v>103</v>
      </c>
      <c r="AU174" s="104" t="s">
        <v>80</v>
      </c>
      <c r="AY174" s="10" t="s">
        <v>100</v>
      </c>
      <c r="BE174" s="105">
        <f>IF(N174="základní",J174,0)</f>
        <v>18040</v>
      </c>
      <c r="BF174" s="105">
        <f>IF(N174="snížená",J174,0)</f>
        <v>0</v>
      </c>
      <c r="BG174" s="105">
        <f>IF(N174="zákl. přenesená",J174,0)</f>
        <v>0</v>
      </c>
      <c r="BH174" s="105">
        <f>IF(N174="sníž. přenesená",J174,0)</f>
        <v>0</v>
      </c>
      <c r="BI174" s="105">
        <f>IF(N174="nulová",J174,0)</f>
        <v>0</v>
      </c>
      <c r="BJ174" s="10" t="s">
        <v>78</v>
      </c>
      <c r="BK174" s="105">
        <f>ROUND(I174*H174,2)</f>
        <v>18040</v>
      </c>
      <c r="BL174" s="10" t="s">
        <v>78</v>
      </c>
      <c r="BM174" s="104" t="s">
        <v>3532</v>
      </c>
    </row>
    <row r="175" spans="2:65" s="1" customFormat="1" ht="29.25">
      <c r="B175" s="21"/>
      <c r="D175" s="106" t="s">
        <v>109</v>
      </c>
      <c r="F175" s="107" t="s">
        <v>3533</v>
      </c>
      <c r="L175" s="21"/>
      <c r="M175" s="108"/>
      <c r="T175" s="42"/>
      <c r="AT175" s="10" t="s">
        <v>109</v>
      </c>
      <c r="AU175" s="10" t="s">
        <v>80</v>
      </c>
    </row>
    <row r="176" spans="2:65" s="1" customFormat="1" ht="33" customHeight="1">
      <c r="B176" s="21"/>
      <c r="C176" s="93" t="s">
        <v>679</v>
      </c>
      <c r="D176" s="93" t="s">
        <v>103</v>
      </c>
      <c r="E176" s="94" t="s">
        <v>3534</v>
      </c>
      <c r="F176" s="95" t="s">
        <v>3535</v>
      </c>
      <c r="G176" s="96" t="s">
        <v>3035</v>
      </c>
      <c r="H176" s="97">
        <v>50</v>
      </c>
      <c r="I176" s="98">
        <v>446</v>
      </c>
      <c r="J176" s="98">
        <f>ROUND(I176*H176,2)</f>
        <v>22300</v>
      </c>
      <c r="K176" s="99"/>
      <c r="L176" s="21"/>
      <c r="M176" s="100" t="s">
        <v>1</v>
      </c>
      <c r="N176" s="101" t="s">
        <v>35</v>
      </c>
      <c r="O176" s="102">
        <v>0.255</v>
      </c>
      <c r="P176" s="102">
        <f>O176*H176</f>
        <v>12.75</v>
      </c>
      <c r="Q176" s="102">
        <v>0</v>
      </c>
      <c r="R176" s="102">
        <f>Q176*H176</f>
        <v>0</v>
      </c>
      <c r="S176" s="102">
        <v>0</v>
      </c>
      <c r="T176" s="103">
        <f>S176*H176</f>
        <v>0</v>
      </c>
      <c r="AR176" s="104" t="s">
        <v>78</v>
      </c>
      <c r="AT176" s="104" t="s">
        <v>103</v>
      </c>
      <c r="AU176" s="104" t="s">
        <v>80</v>
      </c>
      <c r="AY176" s="10" t="s">
        <v>100</v>
      </c>
      <c r="BE176" s="105">
        <f>IF(N176="základní",J176,0)</f>
        <v>22300</v>
      </c>
      <c r="BF176" s="105">
        <f>IF(N176="snížená",J176,0)</f>
        <v>0</v>
      </c>
      <c r="BG176" s="105">
        <f>IF(N176="zákl. přenesená",J176,0)</f>
        <v>0</v>
      </c>
      <c r="BH176" s="105">
        <f>IF(N176="sníž. přenesená",J176,0)</f>
        <v>0</v>
      </c>
      <c r="BI176" s="105">
        <f>IF(N176="nulová",J176,0)</f>
        <v>0</v>
      </c>
      <c r="BJ176" s="10" t="s">
        <v>78</v>
      </c>
      <c r="BK176" s="105">
        <f>ROUND(I176*H176,2)</f>
        <v>22300</v>
      </c>
      <c r="BL176" s="10" t="s">
        <v>78</v>
      </c>
      <c r="BM176" s="104" t="s">
        <v>3536</v>
      </c>
    </row>
    <row r="177" spans="2:65" s="1" customFormat="1" ht="19.5">
      <c r="B177" s="21"/>
      <c r="D177" s="106" t="s">
        <v>109</v>
      </c>
      <c r="F177" s="107" t="s">
        <v>3537</v>
      </c>
      <c r="L177" s="21"/>
      <c r="M177" s="108"/>
      <c r="T177" s="42"/>
      <c r="AT177" s="10" t="s">
        <v>109</v>
      </c>
      <c r="AU177" s="10" t="s">
        <v>80</v>
      </c>
    </row>
    <row r="178" spans="2:65" s="8" customFormat="1" ht="20.85" customHeight="1">
      <c r="B178" s="82"/>
      <c r="D178" s="83" t="s">
        <v>69</v>
      </c>
      <c r="E178" s="91" t="s">
        <v>2274</v>
      </c>
      <c r="F178" s="91" t="s">
        <v>3538</v>
      </c>
      <c r="J178" s="92">
        <f>BK178</f>
        <v>1554373.16</v>
      </c>
      <c r="L178" s="82"/>
      <c r="M178" s="86"/>
      <c r="P178" s="87">
        <f>SUM(P179:P206)</f>
        <v>1386</v>
      </c>
      <c r="R178" s="87">
        <f>SUM(R179:R206)</f>
        <v>9.5370000000000008</v>
      </c>
      <c r="T178" s="88">
        <f>SUM(T179:T206)</f>
        <v>0</v>
      </c>
      <c r="AR178" s="83" t="s">
        <v>78</v>
      </c>
      <c r="AT178" s="89" t="s">
        <v>69</v>
      </c>
      <c r="AU178" s="89" t="s">
        <v>80</v>
      </c>
      <c r="AY178" s="83" t="s">
        <v>100</v>
      </c>
      <c r="BK178" s="90">
        <f>SUM(BK179:BK206)</f>
        <v>1554373.16</v>
      </c>
    </row>
    <row r="179" spans="2:65" s="1" customFormat="1" ht="16.5" customHeight="1">
      <c r="B179" s="21"/>
      <c r="C179" s="109" t="s">
        <v>719</v>
      </c>
      <c r="D179" s="109" t="s">
        <v>112</v>
      </c>
      <c r="E179" s="110" t="s">
        <v>3539</v>
      </c>
      <c r="F179" s="111" t="s">
        <v>3540</v>
      </c>
      <c r="G179" s="112" t="s">
        <v>3440</v>
      </c>
      <c r="H179" s="113">
        <v>100</v>
      </c>
      <c r="I179" s="114">
        <v>294</v>
      </c>
      <c r="J179" s="114">
        <f>ROUND(I179*H179,2)</f>
        <v>29400</v>
      </c>
      <c r="K179" s="115"/>
      <c r="L179" s="116"/>
      <c r="M179" s="117" t="s">
        <v>1</v>
      </c>
      <c r="N179" s="118" t="s">
        <v>35</v>
      </c>
      <c r="O179" s="102">
        <v>0</v>
      </c>
      <c r="P179" s="102">
        <f>O179*H179</f>
        <v>0</v>
      </c>
      <c r="Q179" s="102">
        <v>1E-3</v>
      </c>
      <c r="R179" s="102">
        <f>Q179*H179</f>
        <v>0.1</v>
      </c>
      <c r="S179" s="102">
        <v>0</v>
      </c>
      <c r="T179" s="103">
        <f>S179*H179</f>
        <v>0</v>
      </c>
      <c r="AR179" s="104" t="s">
        <v>80</v>
      </c>
      <c r="AT179" s="104" t="s">
        <v>112</v>
      </c>
      <c r="AU179" s="104" t="s">
        <v>118</v>
      </c>
      <c r="AY179" s="10" t="s">
        <v>100</v>
      </c>
      <c r="BE179" s="105">
        <f>IF(N179="základní",J179,0)</f>
        <v>29400</v>
      </c>
      <c r="BF179" s="105">
        <f>IF(N179="snížená",J179,0)</f>
        <v>0</v>
      </c>
      <c r="BG179" s="105">
        <f>IF(N179="zákl. přenesená",J179,0)</f>
        <v>0</v>
      </c>
      <c r="BH179" s="105">
        <f>IF(N179="sníž. přenesená",J179,0)</f>
        <v>0</v>
      </c>
      <c r="BI179" s="105">
        <f>IF(N179="nulová",J179,0)</f>
        <v>0</v>
      </c>
      <c r="BJ179" s="10" t="s">
        <v>78</v>
      </c>
      <c r="BK179" s="105">
        <f>ROUND(I179*H179,2)</f>
        <v>29400</v>
      </c>
      <c r="BL179" s="10" t="s">
        <v>78</v>
      </c>
      <c r="BM179" s="104" t="s">
        <v>3541</v>
      </c>
    </row>
    <row r="180" spans="2:65" s="1" customFormat="1">
      <c r="B180" s="21"/>
      <c r="D180" s="106" t="s">
        <v>109</v>
      </c>
      <c r="F180" s="107" t="s">
        <v>3540</v>
      </c>
      <c r="L180" s="21"/>
      <c r="M180" s="108"/>
      <c r="T180" s="42"/>
      <c r="AT180" s="10" t="s">
        <v>109</v>
      </c>
      <c r="AU180" s="10" t="s">
        <v>118</v>
      </c>
    </row>
    <row r="181" spans="2:65" s="1" customFormat="1" ht="16.5" customHeight="1">
      <c r="B181" s="21"/>
      <c r="C181" s="109" t="s">
        <v>594</v>
      </c>
      <c r="D181" s="109" t="s">
        <v>112</v>
      </c>
      <c r="E181" s="110" t="s">
        <v>3542</v>
      </c>
      <c r="F181" s="111" t="s">
        <v>3543</v>
      </c>
      <c r="G181" s="112" t="s">
        <v>3440</v>
      </c>
      <c r="H181" s="113">
        <v>375</v>
      </c>
      <c r="I181" s="114">
        <v>84.2</v>
      </c>
      <c r="J181" s="114">
        <f>ROUND(I181*H181,2)</f>
        <v>31575</v>
      </c>
      <c r="K181" s="115"/>
      <c r="L181" s="116"/>
      <c r="M181" s="117" t="s">
        <v>1</v>
      </c>
      <c r="N181" s="118" t="s">
        <v>35</v>
      </c>
      <c r="O181" s="102">
        <v>0</v>
      </c>
      <c r="P181" s="102">
        <f>O181*H181</f>
        <v>0</v>
      </c>
      <c r="Q181" s="102">
        <v>1E-3</v>
      </c>
      <c r="R181" s="102">
        <f>Q181*H181</f>
        <v>0.375</v>
      </c>
      <c r="S181" s="102">
        <v>0</v>
      </c>
      <c r="T181" s="103">
        <f>S181*H181</f>
        <v>0</v>
      </c>
      <c r="AR181" s="104" t="s">
        <v>116</v>
      </c>
      <c r="AT181" s="104" t="s">
        <v>112</v>
      </c>
      <c r="AU181" s="104" t="s">
        <v>118</v>
      </c>
      <c r="AY181" s="10" t="s">
        <v>100</v>
      </c>
      <c r="BE181" s="105">
        <f>IF(N181="základní",J181,0)</f>
        <v>31575</v>
      </c>
      <c r="BF181" s="105">
        <f>IF(N181="snížená",J181,0)</f>
        <v>0</v>
      </c>
      <c r="BG181" s="105">
        <f>IF(N181="zákl. přenesená",J181,0)</f>
        <v>0</v>
      </c>
      <c r="BH181" s="105">
        <f>IF(N181="sníž. přenesená",J181,0)</f>
        <v>0</v>
      </c>
      <c r="BI181" s="105">
        <f>IF(N181="nulová",J181,0)</f>
        <v>0</v>
      </c>
      <c r="BJ181" s="10" t="s">
        <v>78</v>
      </c>
      <c r="BK181" s="105">
        <f>ROUND(I181*H181,2)</f>
        <v>31575</v>
      </c>
      <c r="BL181" s="10" t="s">
        <v>107</v>
      </c>
      <c r="BM181" s="104" t="s">
        <v>3544</v>
      </c>
    </row>
    <row r="182" spans="2:65" s="1" customFormat="1">
      <c r="B182" s="21"/>
      <c r="D182" s="106" t="s">
        <v>109</v>
      </c>
      <c r="F182" s="107" t="s">
        <v>3543</v>
      </c>
      <c r="L182" s="21"/>
      <c r="M182" s="108"/>
      <c r="T182" s="42"/>
      <c r="AT182" s="10" t="s">
        <v>109</v>
      </c>
      <c r="AU182" s="10" t="s">
        <v>118</v>
      </c>
    </row>
    <row r="183" spans="2:65" s="1" customFormat="1" ht="16.5" customHeight="1">
      <c r="B183" s="21"/>
      <c r="C183" s="109" t="s">
        <v>599</v>
      </c>
      <c r="D183" s="109" t="s">
        <v>112</v>
      </c>
      <c r="E183" s="110" t="s">
        <v>3545</v>
      </c>
      <c r="F183" s="111" t="s">
        <v>3546</v>
      </c>
      <c r="G183" s="112" t="s">
        <v>3440</v>
      </c>
      <c r="H183" s="113">
        <v>405</v>
      </c>
      <c r="I183" s="114">
        <v>120</v>
      </c>
      <c r="J183" s="114">
        <f>ROUND(I183*H183,2)</f>
        <v>48600</v>
      </c>
      <c r="K183" s="115"/>
      <c r="L183" s="116"/>
      <c r="M183" s="117" t="s">
        <v>1</v>
      </c>
      <c r="N183" s="118" t="s">
        <v>35</v>
      </c>
      <c r="O183" s="102">
        <v>0</v>
      </c>
      <c r="P183" s="102">
        <f>O183*H183</f>
        <v>0</v>
      </c>
      <c r="Q183" s="102">
        <v>1E-3</v>
      </c>
      <c r="R183" s="102">
        <f>Q183*H183</f>
        <v>0.40500000000000003</v>
      </c>
      <c r="S183" s="102">
        <v>0</v>
      </c>
      <c r="T183" s="103">
        <f>S183*H183</f>
        <v>0</v>
      </c>
      <c r="AR183" s="104" t="s">
        <v>116</v>
      </c>
      <c r="AT183" s="104" t="s">
        <v>112</v>
      </c>
      <c r="AU183" s="104" t="s">
        <v>118</v>
      </c>
      <c r="AY183" s="10" t="s">
        <v>100</v>
      </c>
      <c r="BE183" s="105">
        <f>IF(N183="základní",J183,0)</f>
        <v>48600</v>
      </c>
      <c r="BF183" s="105">
        <f>IF(N183="snížená",J183,0)</f>
        <v>0</v>
      </c>
      <c r="BG183" s="105">
        <f>IF(N183="zákl. přenesená",J183,0)</f>
        <v>0</v>
      </c>
      <c r="BH183" s="105">
        <f>IF(N183="sníž. přenesená",J183,0)</f>
        <v>0</v>
      </c>
      <c r="BI183" s="105">
        <f>IF(N183="nulová",J183,0)</f>
        <v>0</v>
      </c>
      <c r="BJ183" s="10" t="s">
        <v>78</v>
      </c>
      <c r="BK183" s="105">
        <f>ROUND(I183*H183,2)</f>
        <v>48600</v>
      </c>
      <c r="BL183" s="10" t="s">
        <v>107</v>
      </c>
      <c r="BM183" s="104" t="s">
        <v>3547</v>
      </c>
    </row>
    <row r="184" spans="2:65" s="1" customFormat="1">
      <c r="B184" s="21"/>
      <c r="D184" s="106" t="s">
        <v>109</v>
      </c>
      <c r="F184" s="107" t="s">
        <v>3546</v>
      </c>
      <c r="L184" s="21"/>
      <c r="M184" s="108"/>
      <c r="T184" s="42"/>
      <c r="AT184" s="10" t="s">
        <v>109</v>
      </c>
      <c r="AU184" s="10" t="s">
        <v>118</v>
      </c>
    </row>
    <row r="185" spans="2:65" s="1" customFormat="1" ht="24.2" customHeight="1">
      <c r="B185" s="21"/>
      <c r="C185" s="109" t="s">
        <v>604</v>
      </c>
      <c r="D185" s="109" t="s">
        <v>112</v>
      </c>
      <c r="E185" s="110" t="s">
        <v>3548</v>
      </c>
      <c r="F185" s="111" t="s">
        <v>3549</v>
      </c>
      <c r="G185" s="112" t="s">
        <v>269</v>
      </c>
      <c r="H185" s="113">
        <v>258</v>
      </c>
      <c r="I185" s="114">
        <v>1133.52</v>
      </c>
      <c r="J185" s="114">
        <f>ROUND(I185*H185,2)</f>
        <v>292448.15999999997</v>
      </c>
      <c r="K185" s="115"/>
      <c r="L185" s="116"/>
      <c r="M185" s="117" t="s">
        <v>1</v>
      </c>
      <c r="N185" s="118" t="s">
        <v>35</v>
      </c>
      <c r="O185" s="102">
        <v>0</v>
      </c>
      <c r="P185" s="102">
        <f>O185*H185</f>
        <v>0</v>
      </c>
      <c r="Q185" s="102">
        <v>3.5000000000000001E-3</v>
      </c>
      <c r="R185" s="102">
        <f>Q185*H185</f>
        <v>0.90300000000000002</v>
      </c>
      <c r="S185" s="102">
        <v>0</v>
      </c>
      <c r="T185" s="103">
        <f>S185*H185</f>
        <v>0</v>
      </c>
      <c r="AR185" s="104" t="s">
        <v>116</v>
      </c>
      <c r="AT185" s="104" t="s">
        <v>112</v>
      </c>
      <c r="AU185" s="104" t="s">
        <v>118</v>
      </c>
      <c r="AY185" s="10" t="s">
        <v>100</v>
      </c>
      <c r="BE185" s="105">
        <f>IF(N185="základní",J185,0)</f>
        <v>292448.15999999997</v>
      </c>
      <c r="BF185" s="105">
        <f>IF(N185="snížená",J185,0)</f>
        <v>0</v>
      </c>
      <c r="BG185" s="105">
        <f>IF(N185="zákl. přenesená",J185,0)</f>
        <v>0</v>
      </c>
      <c r="BH185" s="105">
        <f>IF(N185="sníž. přenesená",J185,0)</f>
        <v>0</v>
      </c>
      <c r="BI185" s="105">
        <f>IF(N185="nulová",J185,0)</f>
        <v>0</v>
      </c>
      <c r="BJ185" s="10" t="s">
        <v>78</v>
      </c>
      <c r="BK185" s="105">
        <f>ROUND(I185*H185,2)</f>
        <v>292448.15999999997</v>
      </c>
      <c r="BL185" s="10" t="s">
        <v>107</v>
      </c>
      <c r="BM185" s="104" t="s">
        <v>3550</v>
      </c>
    </row>
    <row r="186" spans="2:65" s="1" customFormat="1" ht="19.5">
      <c r="B186" s="21"/>
      <c r="D186" s="106" t="s">
        <v>109</v>
      </c>
      <c r="F186" s="107" t="s">
        <v>3549</v>
      </c>
      <c r="L186" s="21"/>
      <c r="M186" s="108"/>
      <c r="T186" s="42"/>
      <c r="AT186" s="10" t="s">
        <v>109</v>
      </c>
      <c r="AU186" s="10" t="s">
        <v>118</v>
      </c>
    </row>
    <row r="187" spans="2:65" s="1" customFormat="1" ht="21.75" customHeight="1">
      <c r="B187" s="21"/>
      <c r="C187" s="109" t="s">
        <v>641</v>
      </c>
      <c r="D187" s="109" t="s">
        <v>112</v>
      </c>
      <c r="E187" s="110" t="s">
        <v>3551</v>
      </c>
      <c r="F187" s="111" t="s">
        <v>3552</v>
      </c>
      <c r="G187" s="112" t="s">
        <v>3440</v>
      </c>
      <c r="H187" s="113">
        <v>750</v>
      </c>
      <c r="I187" s="114">
        <v>195</v>
      </c>
      <c r="J187" s="114">
        <f>ROUND(I187*H187,2)</f>
        <v>146250</v>
      </c>
      <c r="K187" s="115"/>
      <c r="L187" s="116"/>
      <c r="M187" s="117" t="s">
        <v>1</v>
      </c>
      <c r="N187" s="118" t="s">
        <v>35</v>
      </c>
      <c r="O187" s="102">
        <v>0</v>
      </c>
      <c r="P187" s="102">
        <f>O187*H187</f>
        <v>0</v>
      </c>
      <c r="Q187" s="102">
        <v>1E-3</v>
      </c>
      <c r="R187" s="102">
        <f>Q187*H187</f>
        <v>0.75</v>
      </c>
      <c r="S187" s="102">
        <v>0</v>
      </c>
      <c r="T187" s="103">
        <f>S187*H187</f>
        <v>0</v>
      </c>
      <c r="AR187" s="104" t="s">
        <v>80</v>
      </c>
      <c r="AT187" s="104" t="s">
        <v>112</v>
      </c>
      <c r="AU187" s="104" t="s">
        <v>118</v>
      </c>
      <c r="AY187" s="10" t="s">
        <v>100</v>
      </c>
      <c r="BE187" s="105">
        <f>IF(N187="základní",J187,0)</f>
        <v>146250</v>
      </c>
      <c r="BF187" s="105">
        <f>IF(N187="snížená",J187,0)</f>
        <v>0</v>
      </c>
      <c r="BG187" s="105">
        <f>IF(N187="zákl. přenesená",J187,0)</f>
        <v>0</v>
      </c>
      <c r="BH187" s="105">
        <f>IF(N187="sníž. přenesená",J187,0)</f>
        <v>0</v>
      </c>
      <c r="BI187" s="105">
        <f>IF(N187="nulová",J187,0)</f>
        <v>0</v>
      </c>
      <c r="BJ187" s="10" t="s">
        <v>78</v>
      </c>
      <c r="BK187" s="105">
        <f>ROUND(I187*H187,2)</f>
        <v>146250</v>
      </c>
      <c r="BL187" s="10" t="s">
        <v>78</v>
      </c>
      <c r="BM187" s="104" t="s">
        <v>3553</v>
      </c>
    </row>
    <row r="188" spans="2:65" s="1" customFormat="1">
      <c r="B188" s="21"/>
      <c r="D188" s="106" t="s">
        <v>109</v>
      </c>
      <c r="F188" s="107" t="s">
        <v>3554</v>
      </c>
      <c r="L188" s="21"/>
      <c r="M188" s="108"/>
      <c r="T188" s="42"/>
      <c r="AT188" s="10" t="s">
        <v>109</v>
      </c>
      <c r="AU188" s="10" t="s">
        <v>118</v>
      </c>
    </row>
    <row r="189" spans="2:65" s="1" customFormat="1" ht="24.2" customHeight="1">
      <c r="B189" s="21"/>
      <c r="C189" s="109" t="s">
        <v>724</v>
      </c>
      <c r="D189" s="109" t="s">
        <v>112</v>
      </c>
      <c r="E189" s="110" t="s">
        <v>3555</v>
      </c>
      <c r="F189" s="111" t="s">
        <v>3556</v>
      </c>
      <c r="G189" s="112" t="s">
        <v>3035</v>
      </c>
      <c r="H189" s="113">
        <v>0.5</v>
      </c>
      <c r="I189" s="114">
        <v>6010</v>
      </c>
      <c r="J189" s="114">
        <f>ROUND(I189*H189,2)</f>
        <v>3005</v>
      </c>
      <c r="K189" s="115"/>
      <c r="L189" s="116"/>
      <c r="M189" s="117" t="s">
        <v>1</v>
      </c>
      <c r="N189" s="118" t="s">
        <v>35</v>
      </c>
      <c r="O189" s="102">
        <v>0</v>
      </c>
      <c r="P189" s="102">
        <f>O189*H189</f>
        <v>0</v>
      </c>
      <c r="Q189" s="102">
        <v>1</v>
      </c>
      <c r="R189" s="102">
        <f>Q189*H189</f>
        <v>0.5</v>
      </c>
      <c r="S189" s="102">
        <v>0</v>
      </c>
      <c r="T189" s="103">
        <f>S189*H189</f>
        <v>0</v>
      </c>
      <c r="AR189" s="104" t="s">
        <v>80</v>
      </c>
      <c r="AT189" s="104" t="s">
        <v>112</v>
      </c>
      <c r="AU189" s="104" t="s">
        <v>118</v>
      </c>
      <c r="AY189" s="10" t="s">
        <v>100</v>
      </c>
      <c r="BE189" s="105">
        <f>IF(N189="základní",J189,0)</f>
        <v>3005</v>
      </c>
      <c r="BF189" s="105">
        <f>IF(N189="snížená",J189,0)</f>
        <v>0</v>
      </c>
      <c r="BG189" s="105">
        <f>IF(N189="zákl. přenesená",J189,0)</f>
        <v>0</v>
      </c>
      <c r="BH189" s="105">
        <f>IF(N189="sníž. přenesená",J189,0)</f>
        <v>0</v>
      </c>
      <c r="BI189" s="105">
        <f>IF(N189="nulová",J189,0)</f>
        <v>0</v>
      </c>
      <c r="BJ189" s="10" t="s">
        <v>78</v>
      </c>
      <c r="BK189" s="105">
        <f>ROUND(I189*H189,2)</f>
        <v>3005</v>
      </c>
      <c r="BL189" s="10" t="s">
        <v>78</v>
      </c>
      <c r="BM189" s="104" t="s">
        <v>3557</v>
      </c>
    </row>
    <row r="190" spans="2:65" s="1" customFormat="1">
      <c r="B190" s="21"/>
      <c r="D190" s="106" t="s">
        <v>109</v>
      </c>
      <c r="F190" s="107" t="s">
        <v>3556</v>
      </c>
      <c r="L190" s="21"/>
      <c r="M190" s="108"/>
      <c r="T190" s="42"/>
      <c r="AT190" s="10" t="s">
        <v>109</v>
      </c>
      <c r="AU190" s="10" t="s">
        <v>118</v>
      </c>
    </row>
    <row r="191" spans="2:65" s="1" customFormat="1" ht="21.75" customHeight="1">
      <c r="B191" s="21"/>
      <c r="C191" s="109" t="s">
        <v>613</v>
      </c>
      <c r="D191" s="109" t="s">
        <v>112</v>
      </c>
      <c r="E191" s="110" t="s">
        <v>3558</v>
      </c>
      <c r="F191" s="111" t="s">
        <v>3559</v>
      </c>
      <c r="G191" s="112" t="s">
        <v>3440</v>
      </c>
      <c r="H191" s="113">
        <v>300</v>
      </c>
      <c r="I191" s="114">
        <v>212</v>
      </c>
      <c r="J191" s="114">
        <f>ROUND(I191*H191,2)</f>
        <v>63600</v>
      </c>
      <c r="K191" s="115"/>
      <c r="L191" s="116"/>
      <c r="M191" s="117" t="s">
        <v>1</v>
      </c>
      <c r="N191" s="118" t="s">
        <v>35</v>
      </c>
      <c r="O191" s="102">
        <v>0</v>
      </c>
      <c r="P191" s="102">
        <f>O191*H191</f>
        <v>0</v>
      </c>
      <c r="Q191" s="102">
        <v>1E-3</v>
      </c>
      <c r="R191" s="102">
        <f>Q191*H191</f>
        <v>0.3</v>
      </c>
      <c r="S191" s="102">
        <v>0</v>
      </c>
      <c r="T191" s="103">
        <f>S191*H191</f>
        <v>0</v>
      </c>
      <c r="AR191" s="104" t="s">
        <v>116</v>
      </c>
      <c r="AT191" s="104" t="s">
        <v>112</v>
      </c>
      <c r="AU191" s="104" t="s">
        <v>118</v>
      </c>
      <c r="AY191" s="10" t="s">
        <v>100</v>
      </c>
      <c r="BE191" s="105">
        <f>IF(N191="základní",J191,0)</f>
        <v>63600</v>
      </c>
      <c r="BF191" s="105">
        <f>IF(N191="snížená",J191,0)</f>
        <v>0</v>
      </c>
      <c r="BG191" s="105">
        <f>IF(N191="zákl. přenesená",J191,0)</f>
        <v>0</v>
      </c>
      <c r="BH191" s="105">
        <f>IF(N191="sníž. přenesená",J191,0)</f>
        <v>0</v>
      </c>
      <c r="BI191" s="105">
        <f>IF(N191="nulová",J191,0)</f>
        <v>0</v>
      </c>
      <c r="BJ191" s="10" t="s">
        <v>78</v>
      </c>
      <c r="BK191" s="105">
        <f>ROUND(I191*H191,2)</f>
        <v>63600</v>
      </c>
      <c r="BL191" s="10" t="s">
        <v>107</v>
      </c>
      <c r="BM191" s="104" t="s">
        <v>3560</v>
      </c>
    </row>
    <row r="192" spans="2:65" s="1" customFormat="1">
      <c r="B192" s="21"/>
      <c r="D192" s="106" t="s">
        <v>109</v>
      </c>
      <c r="F192" s="107" t="s">
        <v>3559</v>
      </c>
      <c r="L192" s="21"/>
      <c r="M192" s="108"/>
      <c r="T192" s="42"/>
      <c r="AT192" s="10" t="s">
        <v>109</v>
      </c>
      <c r="AU192" s="10" t="s">
        <v>118</v>
      </c>
    </row>
    <row r="193" spans="2:65" s="1" customFormat="1" ht="24.2" customHeight="1">
      <c r="B193" s="21"/>
      <c r="C193" s="109" t="s">
        <v>618</v>
      </c>
      <c r="D193" s="109" t="s">
        <v>112</v>
      </c>
      <c r="E193" s="110" t="s">
        <v>3561</v>
      </c>
      <c r="F193" s="111" t="s">
        <v>3562</v>
      </c>
      <c r="G193" s="112" t="s">
        <v>3440</v>
      </c>
      <c r="H193" s="113">
        <v>100</v>
      </c>
      <c r="I193" s="114">
        <v>314</v>
      </c>
      <c r="J193" s="114">
        <f>ROUND(I193*H193,2)</f>
        <v>31400</v>
      </c>
      <c r="K193" s="115"/>
      <c r="L193" s="116"/>
      <c r="M193" s="117" t="s">
        <v>1</v>
      </c>
      <c r="N193" s="118" t="s">
        <v>35</v>
      </c>
      <c r="O193" s="102">
        <v>0</v>
      </c>
      <c r="P193" s="102">
        <f>O193*H193</f>
        <v>0</v>
      </c>
      <c r="Q193" s="102">
        <v>1E-3</v>
      </c>
      <c r="R193" s="102">
        <f>Q193*H193</f>
        <v>0.1</v>
      </c>
      <c r="S193" s="102">
        <v>0</v>
      </c>
      <c r="T193" s="103">
        <f>S193*H193</f>
        <v>0</v>
      </c>
      <c r="AR193" s="104" t="s">
        <v>116</v>
      </c>
      <c r="AT193" s="104" t="s">
        <v>112</v>
      </c>
      <c r="AU193" s="104" t="s">
        <v>118</v>
      </c>
      <c r="AY193" s="10" t="s">
        <v>100</v>
      </c>
      <c r="BE193" s="105">
        <f>IF(N193="základní",J193,0)</f>
        <v>31400</v>
      </c>
      <c r="BF193" s="105">
        <f>IF(N193="snížená",J193,0)</f>
        <v>0</v>
      </c>
      <c r="BG193" s="105">
        <f>IF(N193="zákl. přenesená",J193,0)</f>
        <v>0</v>
      </c>
      <c r="BH193" s="105">
        <f>IF(N193="sníž. přenesená",J193,0)</f>
        <v>0</v>
      </c>
      <c r="BI193" s="105">
        <f>IF(N193="nulová",J193,0)</f>
        <v>0</v>
      </c>
      <c r="BJ193" s="10" t="s">
        <v>78</v>
      </c>
      <c r="BK193" s="105">
        <f>ROUND(I193*H193,2)</f>
        <v>31400</v>
      </c>
      <c r="BL193" s="10" t="s">
        <v>107</v>
      </c>
      <c r="BM193" s="104" t="s">
        <v>3563</v>
      </c>
    </row>
    <row r="194" spans="2:65" s="1" customFormat="1">
      <c r="B194" s="21"/>
      <c r="D194" s="106" t="s">
        <v>109</v>
      </c>
      <c r="F194" s="107" t="s">
        <v>3562</v>
      </c>
      <c r="L194" s="21"/>
      <c r="M194" s="108"/>
      <c r="T194" s="42"/>
      <c r="AT194" s="10" t="s">
        <v>109</v>
      </c>
      <c r="AU194" s="10" t="s">
        <v>118</v>
      </c>
    </row>
    <row r="195" spans="2:65" s="1" customFormat="1" ht="16.5" customHeight="1">
      <c r="B195" s="21"/>
      <c r="C195" s="93" t="s">
        <v>729</v>
      </c>
      <c r="D195" s="93" t="s">
        <v>103</v>
      </c>
      <c r="E195" s="94" t="s">
        <v>3564</v>
      </c>
      <c r="F195" s="95" t="s">
        <v>3565</v>
      </c>
      <c r="G195" s="96" t="s">
        <v>3332</v>
      </c>
      <c r="H195" s="97">
        <v>200</v>
      </c>
      <c r="I195" s="98">
        <v>59.4</v>
      </c>
      <c r="J195" s="98">
        <f>ROUND(I195*H195,2)</f>
        <v>11880</v>
      </c>
      <c r="K195" s="99"/>
      <c r="L195" s="21"/>
      <c r="M195" s="100" t="s">
        <v>1</v>
      </c>
      <c r="N195" s="101" t="s">
        <v>35</v>
      </c>
      <c r="O195" s="102">
        <v>7.3999999999999996E-2</v>
      </c>
      <c r="P195" s="102">
        <f>O195*H195</f>
        <v>14.799999999999999</v>
      </c>
      <c r="Q195" s="102">
        <v>2.5999999999999998E-4</v>
      </c>
      <c r="R195" s="102">
        <f>Q195*H195</f>
        <v>5.1999999999999998E-2</v>
      </c>
      <c r="S195" s="102">
        <v>0</v>
      </c>
      <c r="T195" s="103">
        <f>S195*H195</f>
        <v>0</v>
      </c>
      <c r="AR195" s="104" t="s">
        <v>78</v>
      </c>
      <c r="AT195" s="104" t="s">
        <v>103</v>
      </c>
      <c r="AU195" s="104" t="s">
        <v>118</v>
      </c>
      <c r="AY195" s="10" t="s">
        <v>100</v>
      </c>
      <c r="BE195" s="105">
        <f>IF(N195="základní",J195,0)</f>
        <v>11880</v>
      </c>
      <c r="BF195" s="105">
        <f>IF(N195="snížená",J195,0)</f>
        <v>0</v>
      </c>
      <c r="BG195" s="105">
        <f>IF(N195="zákl. přenesená",J195,0)</f>
        <v>0</v>
      </c>
      <c r="BH195" s="105">
        <f>IF(N195="sníž. přenesená",J195,0)</f>
        <v>0</v>
      </c>
      <c r="BI195" s="105">
        <f>IF(N195="nulová",J195,0)</f>
        <v>0</v>
      </c>
      <c r="BJ195" s="10" t="s">
        <v>78</v>
      </c>
      <c r="BK195" s="105">
        <f>ROUND(I195*H195,2)</f>
        <v>11880</v>
      </c>
      <c r="BL195" s="10" t="s">
        <v>78</v>
      </c>
      <c r="BM195" s="104" t="s">
        <v>3566</v>
      </c>
    </row>
    <row r="196" spans="2:65" s="1" customFormat="1" ht="19.5">
      <c r="B196" s="21"/>
      <c r="D196" s="106" t="s">
        <v>109</v>
      </c>
      <c r="F196" s="107" t="s">
        <v>3567</v>
      </c>
      <c r="L196" s="21"/>
      <c r="M196" s="108"/>
      <c r="T196" s="42"/>
      <c r="AT196" s="10" t="s">
        <v>109</v>
      </c>
      <c r="AU196" s="10" t="s">
        <v>118</v>
      </c>
    </row>
    <row r="197" spans="2:65" s="1" customFormat="1" ht="24.2" customHeight="1">
      <c r="B197" s="21"/>
      <c r="C197" s="93" t="s">
        <v>669</v>
      </c>
      <c r="D197" s="93" t="s">
        <v>103</v>
      </c>
      <c r="E197" s="94" t="s">
        <v>3568</v>
      </c>
      <c r="F197" s="95" t="s">
        <v>3569</v>
      </c>
      <c r="G197" s="96" t="s">
        <v>3332</v>
      </c>
      <c r="H197" s="97">
        <v>200</v>
      </c>
      <c r="I197" s="98">
        <v>389</v>
      </c>
      <c r="J197" s="98">
        <f>ROUND(I197*H197,2)</f>
        <v>77800</v>
      </c>
      <c r="K197" s="99"/>
      <c r="L197" s="21"/>
      <c r="M197" s="100" t="s">
        <v>1</v>
      </c>
      <c r="N197" s="101" t="s">
        <v>35</v>
      </c>
      <c r="O197" s="102">
        <v>0.46</v>
      </c>
      <c r="P197" s="102">
        <f>O197*H197</f>
        <v>92</v>
      </c>
      <c r="Q197" s="102">
        <v>2.6360000000000001E-2</v>
      </c>
      <c r="R197" s="102">
        <f>Q197*H197</f>
        <v>5.2720000000000002</v>
      </c>
      <c r="S197" s="102">
        <v>0</v>
      </c>
      <c r="T197" s="103">
        <f>S197*H197</f>
        <v>0</v>
      </c>
      <c r="AR197" s="104" t="s">
        <v>78</v>
      </c>
      <c r="AT197" s="104" t="s">
        <v>103</v>
      </c>
      <c r="AU197" s="104" t="s">
        <v>118</v>
      </c>
      <c r="AY197" s="10" t="s">
        <v>100</v>
      </c>
      <c r="BE197" s="105">
        <f>IF(N197="základní",J197,0)</f>
        <v>77800</v>
      </c>
      <c r="BF197" s="105">
        <f>IF(N197="snížená",J197,0)</f>
        <v>0</v>
      </c>
      <c r="BG197" s="105">
        <f>IF(N197="zákl. přenesená",J197,0)</f>
        <v>0</v>
      </c>
      <c r="BH197" s="105">
        <f>IF(N197="sníž. přenesená",J197,0)</f>
        <v>0</v>
      </c>
      <c r="BI197" s="105">
        <f>IF(N197="nulová",J197,0)</f>
        <v>0</v>
      </c>
      <c r="BJ197" s="10" t="s">
        <v>78</v>
      </c>
      <c r="BK197" s="105">
        <f>ROUND(I197*H197,2)</f>
        <v>77800</v>
      </c>
      <c r="BL197" s="10" t="s">
        <v>78</v>
      </c>
      <c r="BM197" s="104" t="s">
        <v>3570</v>
      </c>
    </row>
    <row r="198" spans="2:65" s="1" customFormat="1" ht="29.25">
      <c r="B198" s="21"/>
      <c r="D198" s="106" t="s">
        <v>109</v>
      </c>
      <c r="F198" s="107" t="s">
        <v>3571</v>
      </c>
      <c r="L198" s="21"/>
      <c r="M198" s="108"/>
      <c r="T198" s="42"/>
      <c r="AT198" s="10" t="s">
        <v>109</v>
      </c>
      <c r="AU198" s="10" t="s">
        <v>118</v>
      </c>
    </row>
    <row r="199" spans="2:65" s="1" customFormat="1" ht="24.2" customHeight="1">
      <c r="B199" s="21"/>
      <c r="C199" s="93" t="s">
        <v>622</v>
      </c>
      <c r="D199" s="93" t="s">
        <v>103</v>
      </c>
      <c r="E199" s="94" t="s">
        <v>3572</v>
      </c>
      <c r="F199" s="95" t="s">
        <v>3573</v>
      </c>
      <c r="G199" s="96" t="s">
        <v>3332</v>
      </c>
      <c r="H199" s="97">
        <v>1950</v>
      </c>
      <c r="I199" s="98">
        <v>67.5</v>
      </c>
      <c r="J199" s="98">
        <f>ROUND(I199*H199,2)</f>
        <v>131625</v>
      </c>
      <c r="K199" s="99"/>
      <c r="L199" s="21"/>
      <c r="M199" s="100" t="s">
        <v>1</v>
      </c>
      <c r="N199" s="101" t="s">
        <v>35</v>
      </c>
      <c r="O199" s="102">
        <v>0.13300000000000001</v>
      </c>
      <c r="P199" s="102">
        <f>O199*H199</f>
        <v>259.35000000000002</v>
      </c>
      <c r="Q199" s="102">
        <v>8.0000000000000007E-5</v>
      </c>
      <c r="R199" s="102">
        <f>Q199*H199</f>
        <v>0.156</v>
      </c>
      <c r="S199" s="102">
        <v>0</v>
      </c>
      <c r="T199" s="103">
        <f>S199*H199</f>
        <v>0</v>
      </c>
      <c r="AR199" s="104" t="s">
        <v>107</v>
      </c>
      <c r="AT199" s="104" t="s">
        <v>103</v>
      </c>
      <c r="AU199" s="104" t="s">
        <v>118</v>
      </c>
      <c r="AY199" s="10" t="s">
        <v>100</v>
      </c>
      <c r="BE199" s="105">
        <f>IF(N199="základní",J199,0)</f>
        <v>131625</v>
      </c>
      <c r="BF199" s="105">
        <f>IF(N199="snížená",J199,0)</f>
        <v>0</v>
      </c>
      <c r="BG199" s="105">
        <f>IF(N199="zákl. přenesená",J199,0)</f>
        <v>0</v>
      </c>
      <c r="BH199" s="105">
        <f>IF(N199="sníž. přenesená",J199,0)</f>
        <v>0</v>
      </c>
      <c r="BI199" s="105">
        <f>IF(N199="nulová",J199,0)</f>
        <v>0</v>
      </c>
      <c r="BJ199" s="10" t="s">
        <v>78</v>
      </c>
      <c r="BK199" s="105">
        <f>ROUND(I199*H199,2)</f>
        <v>131625</v>
      </c>
      <c r="BL199" s="10" t="s">
        <v>107</v>
      </c>
      <c r="BM199" s="104" t="s">
        <v>3574</v>
      </c>
    </row>
    <row r="200" spans="2:65" s="1" customFormat="1" ht="19.5">
      <c r="B200" s="21"/>
      <c r="D200" s="106" t="s">
        <v>109</v>
      </c>
      <c r="F200" s="107" t="s">
        <v>3575</v>
      </c>
      <c r="L200" s="21"/>
      <c r="M200" s="108"/>
      <c r="T200" s="42"/>
      <c r="AT200" s="10" t="s">
        <v>109</v>
      </c>
      <c r="AU200" s="10" t="s">
        <v>118</v>
      </c>
    </row>
    <row r="201" spans="2:65" s="1" customFormat="1" ht="24.2" customHeight="1">
      <c r="B201" s="21"/>
      <c r="C201" s="93" t="s">
        <v>637</v>
      </c>
      <c r="D201" s="93" t="s">
        <v>103</v>
      </c>
      <c r="E201" s="94" t="s">
        <v>3576</v>
      </c>
      <c r="F201" s="95" t="s">
        <v>3577</v>
      </c>
      <c r="G201" s="96" t="s">
        <v>3332</v>
      </c>
      <c r="H201" s="97">
        <v>1950</v>
      </c>
      <c r="I201" s="98">
        <v>127</v>
      </c>
      <c r="J201" s="98">
        <f>ROUND(I201*H201,2)</f>
        <v>247650</v>
      </c>
      <c r="K201" s="99"/>
      <c r="L201" s="21"/>
      <c r="M201" s="100" t="s">
        <v>1</v>
      </c>
      <c r="N201" s="101" t="s">
        <v>35</v>
      </c>
      <c r="O201" s="102">
        <v>0.17199999999999999</v>
      </c>
      <c r="P201" s="102">
        <f>O201*H201</f>
        <v>335.4</v>
      </c>
      <c r="Q201" s="102">
        <v>1.2E-4</v>
      </c>
      <c r="R201" s="102">
        <f>Q201*H201</f>
        <v>0.23400000000000001</v>
      </c>
      <c r="S201" s="102">
        <v>0</v>
      </c>
      <c r="T201" s="103">
        <f>S201*H201</f>
        <v>0</v>
      </c>
      <c r="AR201" s="104" t="s">
        <v>107</v>
      </c>
      <c r="AT201" s="104" t="s">
        <v>103</v>
      </c>
      <c r="AU201" s="104" t="s">
        <v>118</v>
      </c>
      <c r="AY201" s="10" t="s">
        <v>100</v>
      </c>
      <c r="BE201" s="105">
        <f>IF(N201="základní",J201,0)</f>
        <v>247650</v>
      </c>
      <c r="BF201" s="105">
        <f>IF(N201="snížená",J201,0)</f>
        <v>0</v>
      </c>
      <c r="BG201" s="105">
        <f>IF(N201="zákl. přenesená",J201,0)</f>
        <v>0</v>
      </c>
      <c r="BH201" s="105">
        <f>IF(N201="sníž. přenesená",J201,0)</f>
        <v>0</v>
      </c>
      <c r="BI201" s="105">
        <f>IF(N201="nulová",J201,0)</f>
        <v>0</v>
      </c>
      <c r="BJ201" s="10" t="s">
        <v>78</v>
      </c>
      <c r="BK201" s="105">
        <f>ROUND(I201*H201,2)</f>
        <v>247650</v>
      </c>
      <c r="BL201" s="10" t="s">
        <v>107</v>
      </c>
      <c r="BM201" s="104" t="s">
        <v>3578</v>
      </c>
    </row>
    <row r="202" spans="2:65" s="1" customFormat="1" ht="19.5">
      <c r="B202" s="21"/>
      <c r="D202" s="106" t="s">
        <v>109</v>
      </c>
      <c r="F202" s="107" t="s">
        <v>3579</v>
      </c>
      <c r="L202" s="21"/>
      <c r="M202" s="108"/>
      <c r="T202" s="42"/>
      <c r="AT202" s="10" t="s">
        <v>109</v>
      </c>
      <c r="AU202" s="10" t="s">
        <v>118</v>
      </c>
    </row>
    <row r="203" spans="2:65" s="1" customFormat="1" ht="24.2" customHeight="1">
      <c r="B203" s="21"/>
      <c r="C203" s="93" t="s">
        <v>627</v>
      </c>
      <c r="D203" s="93" t="s">
        <v>103</v>
      </c>
      <c r="E203" s="94" t="s">
        <v>3580</v>
      </c>
      <c r="F203" s="95" t="s">
        <v>3581</v>
      </c>
      <c r="G203" s="96" t="s">
        <v>3332</v>
      </c>
      <c r="H203" s="97">
        <v>1950</v>
      </c>
      <c r="I203" s="98">
        <v>97.2</v>
      </c>
      <c r="J203" s="98">
        <f>ROUND(I203*H203,2)</f>
        <v>189540</v>
      </c>
      <c r="K203" s="99"/>
      <c r="L203" s="21"/>
      <c r="M203" s="100" t="s">
        <v>1</v>
      </c>
      <c r="N203" s="101" t="s">
        <v>35</v>
      </c>
      <c r="O203" s="102">
        <v>0.16700000000000001</v>
      </c>
      <c r="P203" s="102">
        <f>O203*H203</f>
        <v>325.65000000000003</v>
      </c>
      <c r="Q203" s="102">
        <v>6.0000000000000002E-5</v>
      </c>
      <c r="R203" s="102">
        <f>Q203*H203</f>
        <v>0.11700000000000001</v>
      </c>
      <c r="S203" s="102">
        <v>0</v>
      </c>
      <c r="T203" s="103">
        <f>S203*H203</f>
        <v>0</v>
      </c>
      <c r="AR203" s="104" t="s">
        <v>107</v>
      </c>
      <c r="AT203" s="104" t="s">
        <v>103</v>
      </c>
      <c r="AU203" s="104" t="s">
        <v>118</v>
      </c>
      <c r="AY203" s="10" t="s">
        <v>100</v>
      </c>
      <c r="BE203" s="105">
        <f>IF(N203="základní",J203,0)</f>
        <v>189540</v>
      </c>
      <c r="BF203" s="105">
        <f>IF(N203="snížená",J203,0)</f>
        <v>0</v>
      </c>
      <c r="BG203" s="105">
        <f>IF(N203="zákl. přenesená",J203,0)</f>
        <v>0</v>
      </c>
      <c r="BH203" s="105">
        <f>IF(N203="sníž. přenesená",J203,0)</f>
        <v>0</v>
      </c>
      <c r="BI203" s="105">
        <f>IF(N203="nulová",J203,0)</f>
        <v>0</v>
      </c>
      <c r="BJ203" s="10" t="s">
        <v>78</v>
      </c>
      <c r="BK203" s="105">
        <f>ROUND(I203*H203,2)</f>
        <v>189540</v>
      </c>
      <c r="BL203" s="10" t="s">
        <v>107</v>
      </c>
      <c r="BM203" s="104" t="s">
        <v>3582</v>
      </c>
    </row>
    <row r="204" spans="2:65" s="1" customFormat="1">
      <c r="B204" s="21"/>
      <c r="D204" s="106" t="s">
        <v>109</v>
      </c>
      <c r="F204" s="107" t="s">
        <v>3583</v>
      </c>
      <c r="L204" s="21"/>
      <c r="M204" s="108"/>
      <c r="T204" s="42"/>
      <c r="AT204" s="10" t="s">
        <v>109</v>
      </c>
      <c r="AU204" s="10" t="s">
        <v>118</v>
      </c>
    </row>
    <row r="205" spans="2:65" s="1" customFormat="1" ht="24.2" customHeight="1">
      <c r="B205" s="21"/>
      <c r="C205" s="93" t="s">
        <v>632</v>
      </c>
      <c r="D205" s="93" t="s">
        <v>103</v>
      </c>
      <c r="E205" s="94" t="s">
        <v>3584</v>
      </c>
      <c r="F205" s="95" t="s">
        <v>3585</v>
      </c>
      <c r="G205" s="96" t="s">
        <v>3332</v>
      </c>
      <c r="H205" s="97">
        <v>1950</v>
      </c>
      <c r="I205" s="98">
        <v>128</v>
      </c>
      <c r="J205" s="98">
        <f>ROUND(I205*H205,2)</f>
        <v>249600</v>
      </c>
      <c r="K205" s="99"/>
      <c r="L205" s="21"/>
      <c r="M205" s="100" t="s">
        <v>1</v>
      </c>
      <c r="N205" s="101" t="s">
        <v>35</v>
      </c>
      <c r="O205" s="102">
        <v>0.184</v>
      </c>
      <c r="P205" s="102">
        <f>O205*H205</f>
        <v>358.8</v>
      </c>
      <c r="Q205" s="102">
        <v>1.3999999999999999E-4</v>
      </c>
      <c r="R205" s="102">
        <f>Q205*H205</f>
        <v>0.27299999999999996</v>
      </c>
      <c r="S205" s="102">
        <v>0</v>
      </c>
      <c r="T205" s="103">
        <f>S205*H205</f>
        <v>0</v>
      </c>
      <c r="AR205" s="104" t="s">
        <v>107</v>
      </c>
      <c r="AT205" s="104" t="s">
        <v>103</v>
      </c>
      <c r="AU205" s="104" t="s">
        <v>118</v>
      </c>
      <c r="AY205" s="10" t="s">
        <v>100</v>
      </c>
      <c r="BE205" s="105">
        <f>IF(N205="základní",J205,0)</f>
        <v>249600</v>
      </c>
      <c r="BF205" s="105">
        <f>IF(N205="snížená",J205,0)</f>
        <v>0</v>
      </c>
      <c r="BG205" s="105">
        <f>IF(N205="zákl. přenesená",J205,0)</f>
        <v>0</v>
      </c>
      <c r="BH205" s="105">
        <f>IF(N205="sníž. přenesená",J205,0)</f>
        <v>0</v>
      </c>
      <c r="BI205" s="105">
        <f>IF(N205="nulová",J205,0)</f>
        <v>0</v>
      </c>
      <c r="BJ205" s="10" t="s">
        <v>78</v>
      </c>
      <c r="BK205" s="105">
        <f>ROUND(I205*H205,2)</f>
        <v>249600</v>
      </c>
      <c r="BL205" s="10" t="s">
        <v>107</v>
      </c>
      <c r="BM205" s="104" t="s">
        <v>3586</v>
      </c>
    </row>
    <row r="206" spans="2:65" s="1" customFormat="1">
      <c r="B206" s="21"/>
      <c r="D206" s="106" t="s">
        <v>109</v>
      </c>
      <c r="F206" s="107" t="s">
        <v>3587</v>
      </c>
      <c r="L206" s="21"/>
      <c r="M206" s="119"/>
      <c r="N206" s="120"/>
      <c r="O206" s="120"/>
      <c r="P206" s="120"/>
      <c r="Q206" s="120"/>
      <c r="R206" s="120"/>
      <c r="S206" s="120"/>
      <c r="T206" s="121"/>
      <c r="AT206" s="10" t="s">
        <v>109</v>
      </c>
      <c r="AU206" s="10" t="s">
        <v>118</v>
      </c>
    </row>
    <row r="207" spans="2:65" s="1" customFormat="1" ht="6.95" customHeight="1">
      <c r="B207" s="32"/>
      <c r="C207" s="33"/>
      <c r="D207" s="33"/>
      <c r="E207" s="33"/>
      <c r="F207" s="33"/>
      <c r="G207" s="33"/>
      <c r="H207" s="33"/>
      <c r="I207" s="33"/>
      <c r="J207" s="33"/>
      <c r="K207" s="33"/>
      <c r="L207" s="21"/>
    </row>
    <row r="327" ht="12.75"/>
  </sheetData>
  <sheetProtection algorithmName="SHA-512" hashValue="CRL2HHiQRzYYMuDb4QasULkQnLMwYjbTXjilidcwTvMAvp6owCdKsuFG4Iw0VZxU6gd20VamwVAmAqPq0PIblA==" saltValue="1TSn0571dsYYrsryzPJ7rg==" spinCount="100000" sheet="1" objects="1" scenarios="1" formatColumns="0" formatRows="0" autoFilter="0"/>
  <autoFilter ref="C1:K206" xr:uid="{00000000-0009-0000-0000-000002000000}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03B4B-02B7-4407-8A5E-6510145D7068}">
  <dimension ref="A1:C22"/>
  <sheetViews>
    <sheetView showGridLines="0" zoomScaleNormal="100" workbookViewId="0">
      <selection activeCell="H18" sqref="H18"/>
    </sheetView>
  </sheetViews>
  <sheetFormatPr defaultRowHeight="11.25"/>
  <cols>
    <col min="1" max="1" width="46.1640625" bestFit="1" customWidth="1"/>
    <col min="2" max="2" width="23" bestFit="1" customWidth="1"/>
    <col min="3" max="3" width="22.83203125" customWidth="1"/>
  </cols>
  <sheetData>
    <row r="1" spans="1:3" ht="22.5">
      <c r="A1" s="155" t="s">
        <v>3588</v>
      </c>
    </row>
    <row r="2" spans="1:3" ht="18">
      <c r="A2" s="156" t="s">
        <v>3589</v>
      </c>
    </row>
    <row r="3" spans="1:3" ht="18">
      <c r="A3" s="156"/>
    </row>
    <row r="4" spans="1:3" ht="19.5">
      <c r="A4" s="157" t="s">
        <v>3590</v>
      </c>
    </row>
    <row r="6" spans="1:3" ht="23.25">
      <c r="A6" s="158" t="s">
        <v>3591</v>
      </c>
      <c r="B6" s="159" t="s">
        <v>3592</v>
      </c>
      <c r="C6" s="160" t="s">
        <v>3593</v>
      </c>
    </row>
    <row r="7" spans="1:3" ht="27" customHeight="1">
      <c r="A7" s="161" t="s">
        <v>3594</v>
      </c>
      <c r="B7" s="162">
        <v>1</v>
      </c>
      <c r="C7" s="163">
        <v>0.8</v>
      </c>
    </row>
    <row r="8" spans="1:3" ht="24.75" customHeight="1">
      <c r="A8" s="161" t="s">
        <v>82</v>
      </c>
      <c r="B8" s="162">
        <v>1</v>
      </c>
      <c r="C8" s="163">
        <v>0.2</v>
      </c>
    </row>
    <row r="11" spans="1:3" ht="12.75">
      <c r="A11" s="164" t="s">
        <v>3595</v>
      </c>
      <c r="B11" s="165"/>
      <c r="C11" s="165"/>
    </row>
    <row r="12" spans="1:3" ht="12">
      <c r="A12" s="165" t="s">
        <v>3596</v>
      </c>
      <c r="B12" s="165"/>
      <c r="C12" s="165"/>
    </row>
    <row r="13" spans="1:3" ht="12">
      <c r="A13" s="165"/>
      <c r="B13" s="165"/>
      <c r="C13" s="165"/>
    </row>
    <row r="14" spans="1:3" ht="12">
      <c r="A14" s="165" t="s">
        <v>3597</v>
      </c>
      <c r="B14" s="165"/>
      <c r="C14" s="165"/>
    </row>
    <row r="15" spans="1:3" ht="12">
      <c r="A15" s="165" t="s">
        <v>3598</v>
      </c>
      <c r="B15" s="165"/>
      <c r="C15" s="165"/>
    </row>
    <row r="16" spans="1:3" ht="12">
      <c r="A16" s="165" t="s">
        <v>3599</v>
      </c>
      <c r="B16" s="165"/>
      <c r="C16" s="165"/>
    </row>
    <row r="17" spans="1:3" ht="12">
      <c r="A17" s="165"/>
      <c r="B17" s="165"/>
      <c r="C17" s="165"/>
    </row>
    <row r="18" spans="1:3" ht="12">
      <c r="A18" s="165"/>
      <c r="B18" s="165"/>
      <c r="C18" s="165"/>
    </row>
    <row r="19" spans="1:3" ht="12">
      <c r="A19" s="165"/>
      <c r="B19" s="165"/>
      <c r="C19" s="165"/>
    </row>
    <row r="20" spans="1:3" ht="12">
      <c r="A20" s="165"/>
      <c r="B20" s="165"/>
      <c r="C20" s="165"/>
    </row>
    <row r="21" spans="1:3" ht="12">
      <c r="A21" s="165"/>
      <c r="B21" s="165"/>
      <c r="C21" s="165"/>
    </row>
    <row r="22" spans="1:3" ht="12">
      <c r="A22" s="165"/>
      <c r="B22" s="165"/>
      <c r="C22" s="16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1a-Předpokl. objem prací_ÚOŽI</vt:lpstr>
      <vt:lpstr>1b-Předpokl. objem prací-ÚRS</vt:lpstr>
      <vt:lpstr>1c-Nabídkový koeficient</vt:lpstr>
      <vt:lpstr>'1a-Předpokl. objem prací_ÚOŽI'!Názvy_tisku</vt:lpstr>
      <vt:lpstr>'1b-Předpokl. objem prací-ÚRS'!Názvy_tisku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Kmoch Lukáš</dc:creator>
  <cp:lastModifiedBy>Kmoch Lukáš</cp:lastModifiedBy>
  <dcterms:created xsi:type="dcterms:W3CDTF">2023-01-20T13:41:15Z</dcterms:created>
  <dcterms:modified xsi:type="dcterms:W3CDTF">2023-01-20T13:45:45Z</dcterms:modified>
</cp:coreProperties>
</file>