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PS 01" sheetId="2" r:id="rId2"/>
    <sheet name="PS 02" sheetId="3" r:id="rId3"/>
    <sheet name="SO 01" sheetId="4" r:id="rId4"/>
    <sheet name="SO 02" sheetId="5" r:id="rId5"/>
    <sheet name="SO 03 A" sheetId="6" r:id="rId6"/>
    <sheet name="SO 03 B" sheetId="7" r:id="rId7"/>
    <sheet name="SO 04" sheetId="8" r:id="rId8"/>
    <sheet name="SO 05" sheetId="9" r:id="rId9"/>
    <sheet name="SO 98-98" sheetId="10" r:id="rId10"/>
  </sheets>
  <definedNames/>
  <calcPr/>
  <webPublishing/>
</workbook>
</file>

<file path=xl/sharedStrings.xml><?xml version="1.0" encoding="utf-8"?>
<sst xmlns="http://schemas.openxmlformats.org/spreadsheetml/2006/main" count="6821" uniqueCount="1382">
  <si>
    <t>Aspe</t>
  </si>
  <si>
    <t>Rekapitulace ceny</t>
  </si>
  <si>
    <t>S632000228</t>
  </si>
  <si>
    <t>Rekonstrukce NZEE a kabelových rozvodů nn v ŽST Tábor</t>
  </si>
  <si>
    <t>ZŘ</t>
  </si>
  <si>
    <t>20230123_OTSKP2022</t>
  </si>
  <si>
    <t>Celková cena bez DPH:</t>
  </si>
  <si>
    <t>Celková cena s DPH:</t>
  </si>
  <si>
    <t>Objekt</t>
  </si>
  <si>
    <t>Popis</t>
  </si>
  <si>
    <t>Cena bez DPH</t>
  </si>
  <si>
    <t>DPH</t>
  </si>
  <si>
    <t>Cena s DPH</t>
  </si>
  <si>
    <t>Počet neoceněných položek</t>
  </si>
  <si>
    <t>D.1.3</t>
  </si>
  <si>
    <t>Silnoproudá technologie včetně DŘT</t>
  </si>
  <si>
    <t xml:space="preserve">  PS 01</t>
  </si>
  <si>
    <t>Úprava a doplnění DŘT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</si>
  <si>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</si>
  <si>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</si>
  <si>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</si>
  <si>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</si>
  <si>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</si>
  <si>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</si>
  <si>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</si>
  <si>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</si>
  <si>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</si>
  <si>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</si>
  <si>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</si>
  <si>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</si>
  <si>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</si>
  <si>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</si>
  <si>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</si>
  <si>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</si>
  <si>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</si>
  <si>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</si>
  <si>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</si>
  <si>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</si>
  <si>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</si>
  <si>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</si>
  <si>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</si>
  <si>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</si>
  <si>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</si>
  <si>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</si>
  <si>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</si>
  <si>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t>
  </si>
  <si>
    <t>SD</t>
  </si>
  <si>
    <t>74</t>
  </si>
  <si>
    <t>silnoproud</t>
  </si>
  <si>
    <t>P</t>
  </si>
  <si>
    <t>1</t>
  </si>
  <si>
    <t>742I11</t>
  </si>
  <si>
    <t/>
  </si>
  <si>
    <t>KABEL NN CU OVLÁDACÍ 7-12ŽÍLOVÝ DO 2,5 MM2</t>
  </si>
  <si>
    <t>M</t>
  </si>
  <si>
    <t>2022_OTSKP</t>
  </si>
  <si>
    <t>PP</t>
  </si>
  <si>
    <t>Název položky odpovídá popisu položky</t>
  </si>
  <si>
    <t>VV</t>
  </si>
  <si>
    <t>TS</t>
  </si>
  <si>
    <t>Technická specifikace položky odpovídá příslušné cenové soustavě.</t>
  </si>
  <si>
    <t>742M11</t>
  </si>
  <si>
    <t>UKONČENÍ 7-12ŽÍLOVÉHO KABELU V ROZVADĚČI NEBO NA PŘÍSTROJI DO 2,5 MM2</t>
  </si>
  <si>
    <t>KUS</t>
  </si>
  <si>
    <t>742P15</t>
  </si>
  <si>
    <t>OZNAČOVACÍ ŠTÍTEK NA KABEL</t>
  </si>
  <si>
    <t>4</t>
  </si>
  <si>
    <t>743972</t>
  </si>
  <si>
    <t>ÚPRAVA NEBO ROZŠÍŘENÍ SW NA ELEKTRODISPEČINKU PRO ZOBRAZENÍ A VÝPIS HLÁŠEK Z TECHNOLOGIE DŘT,SKŘ,DDTS</t>
  </si>
  <si>
    <t>HOD</t>
  </si>
  <si>
    <t>5</t>
  </si>
  <si>
    <t>744R11</t>
  </si>
  <si>
    <t>SVORKA DO 2,5 MM2</t>
  </si>
  <si>
    <t>6</t>
  </si>
  <si>
    <t>746648</t>
  </si>
  <si>
    <t>PLC PRO AUTOMATIZACI - ODDĚLOVACÍ ČLEN RELÉOVÝ MIN. 4 KV PRO POVELY NEBO SIGNÁLY 24-230 V DC AC, MAX. 6 A, KONT. 1P, OCHRANNÉ A SIGNALIZAČNÍ PRVKY</t>
  </si>
  <si>
    <t>7</t>
  </si>
  <si>
    <t>746657</t>
  </si>
  <si>
    <t>SW-OVLADAČE KOMUNIKACE, PARAMETRIZACE NA ED - PRO JEDEN OBJEKT (ŽST, NS, SPS, TS)</t>
  </si>
  <si>
    <t>8</t>
  </si>
  <si>
    <t>746686</t>
  </si>
  <si>
    <t>REALIZACE A PLNĚNÍ DATOVÝCH A PREZENTAČNÍCH STRUKTUR SVZ PRO OBJEKT ŽST</t>
  </si>
  <si>
    <t>9</t>
  </si>
  <si>
    <t>746694</t>
  </si>
  <si>
    <t>ŠKOLENÍ DISPEČERŮ</t>
  </si>
  <si>
    <t>10</t>
  </si>
  <si>
    <t>746695</t>
  </si>
  <si>
    <t>ODZKOUŠENÍ UPRAVENÉHO ED</t>
  </si>
  <si>
    <t>11</t>
  </si>
  <si>
    <t>7466A5</t>
  </si>
  <si>
    <t>DEFINICE A DEKLARACE STRUKTUR DAT ED PRO OBJEKT ŽST</t>
  </si>
  <si>
    <t>12</t>
  </si>
  <si>
    <t>7466A9</t>
  </si>
  <si>
    <t>ZPROVOZNĚNÍ SYSTÉMU S NOVÝMI DATY PRO OBJEKT ŽST</t>
  </si>
  <si>
    <t>13</t>
  </si>
  <si>
    <t>7466AD</t>
  </si>
  <si>
    <t>VERIFIKACE SIGNÁLŮ A POVELŮ S NOVÝMI DATY PRO OBJEKT ŽST</t>
  </si>
  <si>
    <t>14</t>
  </si>
  <si>
    <t>7466AI</t>
  </si>
  <si>
    <t>SYSTÉMOVÁ A DATOVÁ ANALÝZA PRO OBJEKT ŽST</t>
  </si>
  <si>
    <t>15</t>
  </si>
  <si>
    <t>7466AM</t>
  </si>
  <si>
    <t>DOPLNĚNÍ A ÚPRAVA SW TABULEK PRO OBJEKT ŽST</t>
  </si>
  <si>
    <t>16</t>
  </si>
  <si>
    <t>747705</t>
  </si>
  <si>
    <t>MANIPULACE NA ZAŘÍZENÍCH PROVÁDĚNÉ PROVOZOVATELEM</t>
  </si>
  <si>
    <t xml:space="preserve">  PS 02</t>
  </si>
  <si>
    <t>NZEE</t>
  </si>
  <si>
    <t>PS 02</t>
  </si>
  <si>
    <t>Zemní práce</t>
  </si>
  <si>
    <t>11090</t>
  </si>
  <si>
    <t>VŠEOBECNÉ VYKLIZENÍ OSTATNÍCH PLOCH</t>
  </si>
  <si>
    <t>M2</t>
  </si>
  <si>
    <t>Viz. přílohy 1-9</t>
  </si>
  <si>
    <t>13183</t>
  </si>
  <si>
    <t>HLOUBENÍ JAM ZAPAŽ I NEPAŽ TŘ II</t>
  </si>
  <si>
    <t>M3</t>
  </si>
  <si>
    <t>13283</t>
  </si>
  <si>
    <t>HLOUBENÍ RÝH ŠÍŘ DO 2M PAŽ I NEPAŽ TŘ. II</t>
  </si>
  <si>
    <t>17411</t>
  </si>
  <si>
    <t>ZÁSYP JAM A RÝH ZEMINOU SE ZHUTNĚNÍM</t>
  </si>
  <si>
    <t>18090</t>
  </si>
  <si>
    <t>VŠEOBECNÉ ÚPRAVY OSTATNÍCH PLOCH</t>
  </si>
  <si>
    <t>Úpravy povrchů, podlahy, výplně otvorů</t>
  </si>
  <si>
    <t>61442</t>
  </si>
  <si>
    <t>ÚPRAVY POVRCHŮ VNITŘ KONSTR ZDĚNÝCH OMÍTKOU VÁP, VÁPCEM</t>
  </si>
  <si>
    <t>70</t>
  </si>
  <si>
    <t>Všeobecné práce pro silnoproud a slaboproud</t>
  </si>
  <si>
    <t>702112</t>
  </si>
  <si>
    <t>KABELOVÝ ŽLAB ZEMNÍ VČETNĚ KRYTU SVĚTLÉ ŠÍŘKY PŘES 120 DO 250 MM</t>
  </si>
  <si>
    <t>702212</t>
  </si>
  <si>
    <t>KABELOVÁ CHRÁNIČKA ZEMNÍ DN PŘES 100 DO 200 MM</t>
  </si>
  <si>
    <t>703411</t>
  </si>
  <si>
    <t>ELEKTROINSTALAČNÍ TRUBKA PLASTOVÁ VČETNĚ UPEVNĚNÍ A PŘÍSLUŠENSTVÍ DN PRŮMĚRU DO 25 MM</t>
  </si>
  <si>
    <t>703763</t>
  </si>
  <si>
    <t>KABELOVÁ UCPÁVKA VODĚ ODOLNÁ PRO VNITŘNÍ PRŮMĚR OTVORU 105 - 185MM</t>
  </si>
  <si>
    <t>706120-R</t>
  </si>
  <si>
    <t>PROTIPOŽÁRNÍ UCPÁVKA NAD EI 90</t>
  </si>
  <si>
    <t>R-položka</t>
  </si>
  <si>
    <t>1. Položka obsahuje:  
 – dodávku a montáž protipožární ucpávky vč. příslušenství a pomocného materiálu, vyhotovéní a dodání atestu  
 – pomocné mechanismy  
2. Položka neobsahuje:  
 X  
3. Způsob měření:  
Měří se plocha v metrech čtverečných.</t>
  </si>
  <si>
    <t>706213-R</t>
  </si>
  <si>
    <t>VODĚ A PLYNOTĚSNÁ UCPÁVKA PRO DN OTVORU NAD 110mm</t>
  </si>
  <si>
    <t>1. Položka obsahuje:  
 – dodávku a montáž kabelové ucpávky vč. příslušenství ( utěsňovací spony apod. ) a pomocného materiálu, vyhotovení a dodání atestu.  
 – pomocné mechanismy  
2. Položka neobsahuje:  
 X  
3. Způsob měření:  
Udává se počet kusů kompletní konstrukce nebo práce.</t>
  </si>
  <si>
    <t>709611</t>
  </si>
  <si>
    <t>DEMONTÁŽ KABELOVÉHO ŽLABU/LIŠTY VČETNĚ KRYTU</t>
  </si>
  <si>
    <t>709612</t>
  </si>
  <si>
    <t>DEMONTÁŽ CHRÁNIČKY/TRUBKY</t>
  </si>
  <si>
    <t>709613</t>
  </si>
  <si>
    <t>DEMONTÁŽ KABELOVÉHO ROŠTU VČETNĚ UPEVNĚNÍ A PŘÍSLUŠENSTVÍ</t>
  </si>
  <si>
    <t>709621-R</t>
  </si>
  <si>
    <t>DEMONTÁŽ UCPÁVKY PROTIPOŽÁRNÍ</t>
  </si>
  <si>
    <t>1. Položka obsahuje:  
 – přípravu podkladu pro osazení  
2. Položka neobsahuje:  
 X  
3. Způsob měření:  
Měří se metr délkový.</t>
  </si>
  <si>
    <t>17</t>
  </si>
  <si>
    <t>709622-R</t>
  </si>
  <si>
    <t>DEMONTÁŽ UCPÁVKY VODO- A PLYNOTĚSNÉ</t>
  </si>
  <si>
    <t>741</t>
  </si>
  <si>
    <t>Silnoproud - Elektroinstalační materiál, ocelové konstrukce, uzemnění</t>
  </si>
  <si>
    <t>18</t>
  </si>
  <si>
    <t>741122</t>
  </si>
  <si>
    <t>KRABICE (ROZVODKA) INSTALAČNÍ ODBOČNÁ SE SVORKOVNICÍ DO 4 MM2</t>
  </si>
  <si>
    <t>19</t>
  </si>
  <si>
    <t>741211</t>
  </si>
  <si>
    <t>SPÍNAČ INSTALAČNÍ JEDNODUCHÝ KOMPLETNÍ MONTÁŽ NA KRABICI</t>
  </si>
  <si>
    <t>20</t>
  </si>
  <si>
    <t>741311</t>
  </si>
  <si>
    <t>ZÁSUVKA INSTALAČNÍ JEDNODUCHÁ, MONTÁŽ NA KRABICI</t>
  </si>
  <si>
    <t>21</t>
  </si>
  <si>
    <t>741521</t>
  </si>
  <si>
    <t>SVÍTIDLO INTERIÉROVÉ ZÁŘIVKOVÉ (IP 20) VČETNĚ ZDROJE DO 60 W</t>
  </si>
  <si>
    <t>22</t>
  </si>
  <si>
    <t>741551</t>
  </si>
  <si>
    <t>SVÍTIDLO INTERIÉROVÉ - PŘÍPLATEK ZA VYŠŠÍ KRYTÍ SVÍTIDLA (MIN. IP 44)</t>
  </si>
  <si>
    <t>23</t>
  </si>
  <si>
    <t>741552</t>
  </si>
  <si>
    <t>SVÍTIDLO INTERIÉROVÉ - PŘÍPLATEK ZA PRŮMYSLOVÉ PROVEDENÍ</t>
  </si>
  <si>
    <t>24</t>
  </si>
  <si>
    <t>741613</t>
  </si>
  <si>
    <t>PŘÍMOTOP S TERMOSTATEM PŘES 2000 DO 3000 W</t>
  </si>
  <si>
    <t>25</t>
  </si>
  <si>
    <t>741732</t>
  </si>
  <si>
    <t>PROSTOROVÝ TERMOSTAT 0-40 ST.C</t>
  </si>
  <si>
    <t>26</t>
  </si>
  <si>
    <t>741811</t>
  </si>
  <si>
    <t>UZEMŇOVACÍ VODIČ NA POVRCHU FEZN DO 120 MM2</t>
  </si>
  <si>
    <t>27</t>
  </si>
  <si>
    <t>741911</t>
  </si>
  <si>
    <t>UZEMŇOVACÍ VODIČ V ZEMI FEZN DO 120 MM2</t>
  </si>
  <si>
    <t>28</t>
  </si>
  <si>
    <t>741B11</t>
  </si>
  <si>
    <t>ZEMNÍCÍ TYČ FEZN DÉLKY DO 2 M</t>
  </si>
  <si>
    <t>29</t>
  </si>
  <si>
    <t>741C02</t>
  </si>
  <si>
    <t>UZEMŇOVACÍ SVORKA</t>
  </si>
  <si>
    <t>30</t>
  </si>
  <si>
    <t>741C04</t>
  </si>
  <si>
    <t>OCHRANNÉ POSPOJOVÁNÍ CU VODIČEM DO 16 MM2</t>
  </si>
  <si>
    <t>31</t>
  </si>
  <si>
    <t>741C05</t>
  </si>
  <si>
    <t>SPOJOVÁNÍ UZEMŇOVACÍCH VODIČŮ</t>
  </si>
  <si>
    <t>32</t>
  </si>
  <si>
    <t>741C07</t>
  </si>
  <si>
    <t>VYVEDENÍ UZEMŇOVACÍCH VODIČŮ NA POVRCH/KONSTRUKCI</t>
  </si>
  <si>
    <t>33</t>
  </si>
  <si>
    <t>741D31</t>
  </si>
  <si>
    <t>HROMOSVODOVÝ VODIČ ALMGSI NA POVRCHU</t>
  </si>
  <si>
    <t>34</t>
  </si>
  <si>
    <t>741E11</t>
  </si>
  <si>
    <t>HROMOSVODOVÁ JÍMÁCÍ TYČ KOVOVÁ VČETNĚ STOJANU/DRŽÁKU DÉLKY DO 3 M</t>
  </si>
  <si>
    <t>35</t>
  </si>
  <si>
    <t>741I01</t>
  </si>
  <si>
    <t>SPOJOVÁNÍ A PŘIPOJOVÁNÍ HROMOSVODOVÝCH VODIČŮ</t>
  </si>
  <si>
    <t>36</t>
  </si>
  <si>
    <t>741I04</t>
  </si>
  <si>
    <t>OCHRANNÝ ÚHELNÍK KE SVODOVÉMU VODIČI</t>
  </si>
  <si>
    <t>37</t>
  </si>
  <si>
    <t>741Z04</t>
  </si>
  <si>
    <t>DEMONTÁŽ VNITŘNÍHO UZEMNĚNÍ</t>
  </si>
  <si>
    <t>38</t>
  </si>
  <si>
    <t>741Z08</t>
  </si>
  <si>
    <t>DEMONTÁŽ STÁVAJÍCÍ ELEKTROINSTALACE - KABELY, SVÍTIDLA, VYPÍNAČE, ZÁSUVKY, KRABICE APOD.</t>
  </si>
  <si>
    <t>742</t>
  </si>
  <si>
    <t>Silnoproud - Silnoproudé rozvody</t>
  </si>
  <si>
    <t>39</t>
  </si>
  <si>
    <t>742F45</t>
  </si>
  <si>
    <t>KABEL NN NEBO VODIČ JEDNOŽÍLOVÝ CU FLEXIBILNÍ OD 150 DO 240 MM2</t>
  </si>
  <si>
    <t>40</t>
  </si>
  <si>
    <t>742G11</t>
  </si>
  <si>
    <t>KABEL NN DVOU- A TŘÍŽÍLOVÝ CU S PLASTOVOU IZOLACÍ DO 2,5 MM2</t>
  </si>
  <si>
    <t>41</t>
  </si>
  <si>
    <t>742H11</t>
  </si>
  <si>
    <t>KABEL NN ČTYŘ- A PĚTIŽÍLOVÝ CU S PLASTOVOU IZOLACÍ DO 2,5 MM2</t>
  </si>
  <si>
    <t>42</t>
  </si>
  <si>
    <t>742H13</t>
  </si>
  <si>
    <t>KABEL NN ČTYŘ- A PĚTIŽÍLOVÝ CU S PLASTOVOU IZOLACÍ OD 25 DO 50 MM2</t>
  </si>
  <si>
    <t>43</t>
  </si>
  <si>
    <t>742H43</t>
  </si>
  <si>
    <t>KABEL NN ČTYŘ- A PĚTIŽÍLOVÝ CU FLEXIBILNÍ OD 25 DO 50 MM2</t>
  </si>
  <si>
    <t>44</t>
  </si>
  <si>
    <t>45</t>
  </si>
  <si>
    <t>742K15</t>
  </si>
  <si>
    <t>UKONČENÍ JEDNOŽÍLOVÉHO KABELU V ROZVADĚČI NEBO NA PŘÍSTROJI OD 150 DO 240 MM2</t>
  </si>
  <si>
    <t>46</t>
  </si>
  <si>
    <t>742L11</t>
  </si>
  <si>
    <t>UKONČENÍ DVOU AŽ PĚTIŽÍLOVÉHO KABELU V ROZVADĚČI NEBO NA PŘÍSTROJI DO 2,5 MM2</t>
  </si>
  <si>
    <t>47</t>
  </si>
  <si>
    <t>742L13</t>
  </si>
  <si>
    <t>UKONČENÍ DVOU AŽ PĚTIŽÍLOVÉHO KABELU V ROZVADĚČI NEBO NA PŘÍSTROJI OD 25 DO 50 MM2</t>
  </si>
  <si>
    <t>48</t>
  </si>
  <si>
    <t>49</t>
  </si>
  <si>
    <t>50</t>
  </si>
  <si>
    <t>742P17</t>
  </si>
  <si>
    <t>VYHLEDÁNÍ STÁVAJÍCÍHO KABELU (MĚŘENÍ, SONDA)</t>
  </si>
  <si>
    <t>51</t>
  </si>
  <si>
    <t>742Z23</t>
  </si>
  <si>
    <t>DEMONTÁŽ KABELOVÉHO VEDENÍ NN</t>
  </si>
  <si>
    <t>743</t>
  </si>
  <si>
    <t>Silnoproud - Silnoproudá zařízení</t>
  </si>
  <si>
    <t>52</t>
  </si>
  <si>
    <t>743111-R1</t>
  </si>
  <si>
    <t>NÁHRADNÍ ZDROJ 425kVA STACIONÁRNÍ, DLE TOS</t>
  </si>
  <si>
    <t>Položka obsahuje : Dodávku a montáž zařízení včetně podružného materiálu, dovoz a manipulace se zařízením, uvedení zařízení do provozu včetně předepsaných zkoušek a atestů. Dále obsahuje cenu za pom. mechanismy včetně všech ostatních vedlejších nákladů.</t>
  </si>
  <si>
    <t>53</t>
  </si>
  <si>
    <t>743111-R2</t>
  </si>
  <si>
    <t>SACÍ A VÝDECHOVÁ VZT - POTRUBÍ DO 3m S TLUMIČI, VZT JE OSAZENA 2x PROTIDEŠŤOVOU ŽALUZIÍ SE SAMOČINNOU KLAPKOU, SPOJOVACÍ A KOTVÍCÍ MATERIÁL</t>
  </si>
  <si>
    <t>54</t>
  </si>
  <si>
    <t>743111-R3</t>
  </si>
  <si>
    <t>VÝFUKOVÉ POTRUBÍ - TŘÍSLOŽKOVÉ NEREZOVÉ S TLUMIČEM, DN 110/150, DÉLKA DO 7-TI METRŮ + TVAROVKY, KOTVÍCÍ MATERIÁL</t>
  </si>
  <si>
    <t>55</t>
  </si>
  <si>
    <t>743111-R4</t>
  </si>
  <si>
    <t>ELEKTRICKÉ PŘIPOJENÍ NA PŘIPRAVENOU KABELÁŽ VEDENOU DO ROZVODNY NN K ATS A OD ATS K MTG, UVEDENÍ DO PROVOZU, PROGRAMOVÁNÍ AUTOMATU STROJE</t>
  </si>
  <si>
    <t>56</t>
  </si>
  <si>
    <t>743111-R5</t>
  </si>
  <si>
    <t>DODÁVKA NA MÍSTO, JEŘÁBOVÉ PRÁCE, NASUNUTÍ, PROVOZNÍ ZKOUŠKY, REVIZE, PROTOKOLY, ZAŠKOLENÍ OBSLUHY, PŘEDINSTALAČNÍ KONZULTACE S TECHNIKEM</t>
  </si>
  <si>
    <t>57</t>
  </si>
  <si>
    <t>743111-R6</t>
  </si>
  <si>
    <t>NÁHRADNÍ ZDROJ 50kVA MOBILNÍ VČ. PODVOZKU, DLE TOS</t>
  </si>
  <si>
    <t>58</t>
  </si>
  <si>
    <t>743Z81</t>
  </si>
  <si>
    <t>DEMONTÁŽ ZZEE MOTORGENERÁTORU</t>
  </si>
  <si>
    <t>59</t>
  </si>
  <si>
    <t>743Z84</t>
  </si>
  <si>
    <t>DEMONTÁŽ ZZEE VÝFUKOVÉHO POTRUBÍ MOTORGENERÁTORU</t>
  </si>
  <si>
    <t>744</t>
  </si>
  <si>
    <t>Silnoproud - Rozvaděče nn</t>
  </si>
  <si>
    <t>60</t>
  </si>
  <si>
    <t>744D41</t>
  </si>
  <si>
    <t>KOMPAKTNÍ JISTIČ PŘES 250 DO 630 A - SPÍNACÍ BLOK VČETNĚ PŘIPOJOVACÍ SADY, DO 25 KA</t>
  </si>
  <si>
    <t>61</t>
  </si>
  <si>
    <t>744D43</t>
  </si>
  <si>
    <t>KOMPAKTNÍ JISTIČ PŘES 250 DO 630 A - NADPROUDOVÁ SPOUŠŤ</t>
  </si>
  <si>
    <t>62</t>
  </si>
  <si>
    <t>744D48</t>
  </si>
  <si>
    <t>KOMPAKTNÍ JISTIČ PŘES 250 DO 630 A - MECHANICKÉ BLOKOVÁNÍ</t>
  </si>
  <si>
    <t>63</t>
  </si>
  <si>
    <t>744D49</t>
  </si>
  <si>
    <t>KOMPAKTNÍ JISTIČ PŘES 250 DO 630 A - MOTOROVÝ POHON</t>
  </si>
  <si>
    <t>64</t>
  </si>
  <si>
    <t>744D4A</t>
  </si>
  <si>
    <t>KOMPAKTNÍ JISTIČ PŘES 250 DO 630 A - NAPĚŤOVÁ SPOUŠŤ</t>
  </si>
  <si>
    <t>65</t>
  </si>
  <si>
    <t>744D4F</t>
  </si>
  <si>
    <t>KOMPAKTNÍ JISTIČ PŘES 250 DO 630 A - POMOCNÉ KONTAKTY DO 4 KS</t>
  </si>
  <si>
    <t>66</t>
  </si>
  <si>
    <t>744Z05</t>
  </si>
  <si>
    <t>DEMONTÁŽ JISTIČE NEBO VYPÍNAČE Z ROZVADĚČE NN</t>
  </si>
  <si>
    <t>67</t>
  </si>
  <si>
    <t>744Z09</t>
  </si>
  <si>
    <t>DEMONTÁŽ DROBNÉHO ZAŘÍZENÍ Z ROZVADĚČE NN (SIGNÁLKY, SVORKY APOD.)</t>
  </si>
  <si>
    <t>747</t>
  </si>
  <si>
    <t>Silnoproud - Zkoušky, revize a HZS</t>
  </si>
  <si>
    <t>68</t>
  </si>
  <si>
    <t>747111</t>
  </si>
  <si>
    <t>KONTROLA SILOVÝCH ROZVADĚČŮ NN, 1 POLE</t>
  </si>
  <si>
    <t>69</t>
  </si>
  <si>
    <t>747121</t>
  </si>
  <si>
    <t>OVLÁDÁNÍ ZÁSKOKU AUTOMATICKÉ/POLOAUTOMATICKÉ PŘI NAPÁJENÍ ZE DVOU MÍST</t>
  </si>
  <si>
    <t>747213</t>
  </si>
  <si>
    <t>CELKOVÁ PROHLÍDKA, ZKOUŠENÍ, MĚŘENÍ A VYHOTOVENÍ VÝCHOZÍ REVIZNÍ ZPRÁVY, PRO OBJEM IN PŘES 500 DO 1000 TIS. KČ</t>
  </si>
  <si>
    <t>71</t>
  </si>
  <si>
    <t>747301</t>
  </si>
  <si>
    <t>PROVEDENÍ PROHLÍDKY A ZKOUŠKY PRÁVNICKOU OSOBOU, VYDÁNÍ PRŮKAZU ZPŮSOBILOSTI</t>
  </si>
  <si>
    <t>72</t>
  </si>
  <si>
    <t>747511</t>
  </si>
  <si>
    <t>ZKOUŠKY VODIČŮ A KABELŮ NN PRŮŘEZU ŽÍLY DO 5X25 MM2</t>
  </si>
  <si>
    <t>73</t>
  </si>
  <si>
    <t>747512</t>
  </si>
  <si>
    <t>ZKOUŠKY VODIČŮ A KABELŮ NN PRŮŘEZU ŽÍLY OD 4X35 DO 120 MM2</t>
  </si>
  <si>
    <t>747513</t>
  </si>
  <si>
    <t>ZKOUŠKY VODIČŮ A KABELŮ NN PRŮŘEZU ŽÍLY OD 4X150 DO 300 MM2</t>
  </si>
  <si>
    <t>75</t>
  </si>
  <si>
    <t>747701</t>
  </si>
  <si>
    <t>DOKONČOVACÍ MONTÁŽNÍ PRÁCE NA ELEKTRICKÉM ZAŘÍZENÍ</t>
  </si>
  <si>
    <t>76</t>
  </si>
  <si>
    <t>747702</t>
  </si>
  <si>
    <t>ÚPRAVA ZAPOJENÍ STÁVAJÍCÍCH KABELOVÝCH SKŘÍNÍ/ROZVADĚČŮ</t>
  </si>
  <si>
    <t>77</t>
  </si>
  <si>
    <t>78</t>
  </si>
  <si>
    <t>747706</t>
  </si>
  <si>
    <t>ZJIŠŤOVÁNÍ STÁVAJÍCÍHO STAVU ROZVODŮ NN</t>
  </si>
  <si>
    <t>748</t>
  </si>
  <si>
    <t>Silnoproud - Ostatní</t>
  </si>
  <si>
    <t>79</t>
  </si>
  <si>
    <t>748154</t>
  </si>
  <si>
    <t>PLAKÁT "SCHÉMA ZAŘÍZENÍ"</t>
  </si>
  <si>
    <t>Ostatní práce</t>
  </si>
  <si>
    <t>80</t>
  </si>
  <si>
    <t>96814</t>
  </si>
  <si>
    <t>VYSEKÁNÍ OTVORŮ, KAPES, RÝH V BETONOVÉ KONSTRUKCI</t>
  </si>
  <si>
    <t>990</t>
  </si>
  <si>
    <t>Likvidace odpadů vč. dopravy</t>
  </si>
  <si>
    <t>81</t>
  </si>
  <si>
    <t>R015120</t>
  </si>
  <si>
    <t>90</t>
  </si>
  <si>
    <t>POPLATKY ZA LIKVIDACI ODPADŮ NEKONTAMINOVANÝCH - 17 01 07 STAVEBNÍ A DEMOLIČNÍ SUŤ VČETNĚ DOPRAVY</t>
  </si>
  <si>
    <t>T</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</si>
  <si>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542/2020 Sb., o nakládání s odpady, v platném znění.</t>
  </si>
  <si>
    <t>82</t>
  </si>
  <si>
    <t>R015121</t>
  </si>
  <si>
    <t>POPLATKY ZA LIKVIDACI ODPADŮ NEKONTAMINOVANÝCH - 17 09 04 SMĚSNÉ STAVEBNÍ A DEMOLIČNÍ ODPADY Z INTERIÉRŮ BUDOV, VČETNĚ DOPRAVY</t>
  </si>
  <si>
    <t>83</t>
  </si>
  <si>
    <t>R015310</t>
  </si>
  <si>
    <t>POPLATKY ZA LIKVIDACI ODPADŮ NEKONTAMINOVANÝCH - 16 02 14 ELEKTROŠROT, VČETNĚ DOPRAVY</t>
  </si>
  <si>
    <t>84</t>
  </si>
  <si>
    <t>R015810</t>
  </si>
  <si>
    <t>POPLATKY ZA LIKVIDACI ODPADŮ NEKONTAMINOVANÝCH - 17 04 05 - ŽELEZNÝ A OCELOVÝ ŠROT, VČETNĚ DOPRAVY</t>
  </si>
  <si>
    <t>85</t>
  </si>
  <si>
    <t>R015890</t>
  </si>
  <si>
    <t>POPLATKY ZA LIKVIDACI ODPADŮ NEKONTAMINOVANÝCH - 17 04 11 - ZBYTKY KABELŮ A VODIČŮ (I S IZOLACÍ), VČETNĚ DOPRAVY</t>
  </si>
  <si>
    <t>D.2.1.8</t>
  </si>
  <si>
    <t>Pozemní komunikace</t>
  </si>
  <si>
    <t xml:space="preserve">  SO 01</t>
  </si>
  <si>
    <t>Zpevněné plochy</t>
  </si>
  <si>
    <t>SO 01</t>
  </si>
  <si>
    <t>11120</t>
  </si>
  <si>
    <t>ODSTRANĚNÍ KŘOVIN</t>
  </si>
  <si>
    <t>viz technická zpráva, , (G.Růžičková)</t>
  </si>
  <si>
    <t>11204</t>
  </si>
  <si>
    <t>KÁCENÍ STROMŮ D KMENE DO 0,3M S ODSTRANĚNÍM PAŘEZŮ</t>
  </si>
  <si>
    <t>11313</t>
  </si>
  <si>
    <t>ODSTRANĚNÍ KRYTU ZPEVNĚNÝCH PLOCH S ASFALTOVÝM POJIVEM</t>
  </si>
  <si>
    <t>11316</t>
  </si>
  <si>
    <t>ODSTRANĚNÍ KRYTU ZPEVNĚNÝCH PLOCH ZE SILNIČNÍCH DÍLCŮ</t>
  </si>
  <si>
    <t>520*0,25, betonové panely</t>
  </si>
  <si>
    <t>11332</t>
  </si>
  <si>
    <t>ODSTRANĚNÍ PODKLADŮ ZPEVNĚNÝCH PLOCH Z KAMENIVA NESTMELENÉHO</t>
  </si>
  <si>
    <t>520*0,4, Demolice štěrkodrť podklad pod vozovkami</t>
  </si>
  <si>
    <t>12373</t>
  </si>
  <si>
    <t>ODKOP PRO SPOD STAVBU SILNIC A ŽELEZNIC TŘ. I</t>
  </si>
  <si>
    <t>(520*0,15)+(580*0,5)+(40*3)+25 výkop pro vozovku + výměna zemnípláně + L zídka + ostatní</t>
  </si>
  <si>
    <t>125731</t>
  </si>
  <si>
    <t>VYKOPÁVKY ZE ZEMNÍKŮ A SKLÁDEK TŘ. I, ODVOZ DO 1KM</t>
  </si>
  <si>
    <t>L - zídka, Bastl. Vykopávky ze zemníku pro zpětný zásyp na lící zdi</t>
  </si>
  <si>
    <t>35*0,5=17,500 [A]</t>
  </si>
  <si>
    <t>13173</t>
  </si>
  <si>
    <t>HLOUBENÍ JAM ZAPAŽ I NEPAŽ TŘ. I</t>
  </si>
  <si>
    <t>(6+2)*(2*1,5*1,5)</t>
  </si>
  <si>
    <t>13273</t>
  </si>
  <si>
    <t>HLOUBENÍ RÝH ŠÍŘ DO 2M PAŽ I NEPAŽ TŘ. I</t>
  </si>
  <si>
    <t>trativod (7+20+13+14+19+(15+8+6))*(0,5*1), Chráničky (200*0,5*1,6)</t>
  </si>
  <si>
    <t>17180</t>
  </si>
  <si>
    <t>ULOŽENÍ SYPANINY DO NÁSYPŮ Z NAKUPOVANÝCH MATERIÁLŮ</t>
  </si>
  <si>
    <t>(520*0,15)+(580*0,5)+(40*1,5), (pod vozovkou + výměna zemní pláně 290 m3+ 290 m3 + L zídka 60 m3)</t>
  </si>
  <si>
    <t>L - zídka, Bastl. Zpětný zásyp z líce zdi</t>
  </si>
  <si>
    <t>17481</t>
  </si>
  <si>
    <t>ZÁSYP JAM A RÝH Z NAKUPOVANÝCH MATERIÁLŮ</t>
  </si>
  <si>
    <t>25+45+(200*0,5*0,8)</t>
  </si>
  <si>
    <t>18110</t>
  </si>
  <si>
    <t>ÚPRAVA PLÁNĚ SE ZHUTNĚNÍM V HORNINĚ TŘ. I</t>
  </si>
  <si>
    <t>520+(3*40), DLE VÝKRESŮ</t>
  </si>
  <si>
    <t>18216</t>
  </si>
  <si>
    <t>ÚPRAVA POVRCHŮ SROVNÁNÍM ÚZEMÍ V TL DO 0,75M</t>
  </si>
  <si>
    <t>200*2,5</t>
  </si>
  <si>
    <t>18221</t>
  </si>
  <si>
    <t>ROZPROSTŘENÍ ORNICE VE SVAHU V TL DO 0,10M</t>
  </si>
  <si>
    <t>L - zídka, Bastl. Z líce zdi</t>
  </si>
  <si>
    <t>35*1,5=52,500 [A]</t>
  </si>
  <si>
    <t>18241</t>
  </si>
  <si>
    <t>ZALOŽENÍ TRÁVNÍKU RUČNÍM VÝSEVEM</t>
  </si>
  <si>
    <t>18242</t>
  </si>
  <si>
    <t>ZALOŽENÍ TRÁVNÍKU HYDROOSEVEM NA ORNICI</t>
  </si>
  <si>
    <t>18247</t>
  </si>
  <si>
    <t>OŠETŘOVÁNÍ TRÁVNÍKU</t>
  </si>
  <si>
    <t>18600</t>
  </si>
  <si>
    <t>ZALÉVÁNÍ VODOU</t>
  </si>
  <si>
    <t>(200*2,5)*0,1 (0,1 m na 1m2)</t>
  </si>
  <si>
    <t>ZÁKLADY</t>
  </si>
  <si>
    <t>212635</t>
  </si>
  <si>
    <t>TRATIVODY KOMPL Z TRUB Z PLAST HM DN DO 150MM, RÝHA TŘ I</t>
  </si>
  <si>
    <t>7+20+13+14+19+(15+8+6)</t>
  </si>
  <si>
    <t>272324</t>
  </si>
  <si>
    <t>ZÁKLADY ZE ŽELEZOBETONU DO C25/30</t>
  </si>
  <si>
    <t>L - zídka, Bastl.</t>
  </si>
  <si>
    <t>33,19*0,588*1,05=20,492 [A]</t>
  </si>
  <si>
    <t>272368</t>
  </si>
  <si>
    <t>VÝZTUŽ ZÁKLADŮ ZE SVAŘ SÍTÍ</t>
  </si>
  <si>
    <t>0,1573=0,157 [A]</t>
  </si>
  <si>
    <t>Svislé konstrukce</t>
  </si>
  <si>
    <t>32712</t>
  </si>
  <si>
    <t>ZDI OPĚRNÉ, ZÁRUBNÍ, NÁBŘEŽNÍ Z DÍLCŮ ŽELEZOBETONOVÝCH</t>
  </si>
  <si>
    <t>33*0,29=9,570 [A]</t>
  </si>
  <si>
    <t>KOMUNIKACE</t>
  </si>
  <si>
    <t>502941</t>
  </si>
  <si>
    <t>ZŘÍZENÍ KONSTRUKČNÍ VRSTVY TĚLESA ŽELEZNIČNÍHO SPODKU Z GEOTEXTILIE</t>
  </si>
  <si>
    <t>Vozovka A+B</t>
  </si>
  <si>
    <t>520+204+210, separační geotextílie</t>
  </si>
  <si>
    <t>56314</t>
  </si>
  <si>
    <t>VOZOVKOVÉ VRSTVY Z MECHANICKY ZPEVNĚNÉHO KAMENIVA TL. DO 200MM</t>
  </si>
  <si>
    <t>Vozovka B</t>
  </si>
  <si>
    <t>60. tl. 170 mm</t>
  </si>
  <si>
    <t>56315</t>
  </si>
  <si>
    <t>VOZOVKOVÉ VRSTVY Z MECHANICKY ZPEVNĚNÉHO KAMENIVA TL. DO 250MM</t>
  </si>
  <si>
    <t>Vozovka A</t>
  </si>
  <si>
    <t>520, TL. 250 mm</t>
  </si>
  <si>
    <t>56320</t>
  </si>
  <si>
    <t>VOZOVKOVÉ VRSTVY Z VIBROVANÉHO ŠTĚRKU</t>
  </si>
  <si>
    <t>0,8*20, štěrk</t>
  </si>
  <si>
    <t>56335</t>
  </si>
  <si>
    <t>VOZOVKOVÉ VRSTVY ZE ŠTĚRKODRTI TL. DO 250MM</t>
  </si>
  <si>
    <t>(580+180)+80,  A - 760, B - 80 m2</t>
  </si>
  <si>
    <t>56930</t>
  </si>
  <si>
    <t>ZPEVNĚNÍ KRAJNIC ZE ŠTĚRKODRTI</t>
  </si>
  <si>
    <t>180*0,4</t>
  </si>
  <si>
    <t>572211</t>
  </si>
  <si>
    <t>SPOJOVACÍ POSTŘIK Z ASFALTU DO 0,5KG/M2</t>
  </si>
  <si>
    <t>50+50, na vrstvu ACL 16+ a ACP 16+</t>
  </si>
  <si>
    <t>572221</t>
  </si>
  <si>
    <t>SPOJOVACÍ POSTŘIK Z ASFALTU DO 1,0KG/M2</t>
  </si>
  <si>
    <t>60, na vrstvu MZK pod asf. Vrstvy</t>
  </si>
  <si>
    <t>574B34</t>
  </si>
  <si>
    <t>ASFALTOVÝ BETON PRO OBRUSNÉ VRSTVY MODIFIK ACO 11+, 11S TL. 40MM</t>
  </si>
  <si>
    <t>574D56</t>
  </si>
  <si>
    <t>ASFALTOVÝ BETON PRO LOŽNÍ VRSTVY MODIFIK ACL 16+, 16S TL. 60MM</t>
  </si>
  <si>
    <t>574F46</t>
  </si>
  <si>
    <t>ASFALTOVÝ BETON PRO PODKLADNÍ VRSTVY MODIFIK ACP 16+, 16S TL. 50MM</t>
  </si>
  <si>
    <t>58251</t>
  </si>
  <si>
    <t>DLÁŽDĚNÉ KRYTY Z BETONOVÝCH DLAŽDIC DO LOŽE Z KAMENIVA</t>
  </si>
  <si>
    <t>52*0,5, BETONOVÁ DLAŽBA 0,5 x 0,5 x 0,05 m (OKAPOVÝ CHODNÍK + MALTA CEMENTOVÁ tl. 150 mm)</t>
  </si>
  <si>
    <t>582613</t>
  </si>
  <si>
    <t>KRYTY Z BETON DLAŽDIC SE ZÁMKEM ŠEDÝCH TL 100MM DO LOŽE Z KAM</t>
  </si>
  <si>
    <t>460, zámková dlažba pro náladní vozy včetně drobného drceného kameniva frakce 4-8</t>
  </si>
  <si>
    <t>Přidružená stavební výroba</t>
  </si>
  <si>
    <t>711111</t>
  </si>
  <si>
    <t>IZOLACE BĚŽNÝCH KONSTRUKCÍ PROTI ZEMNÍ VLHKOSTI ASFALTOVÝMI NÁTĚRY</t>
  </si>
  <si>
    <t>33*2,8*1,05=97,020 [A]</t>
  </si>
  <si>
    <t>711509</t>
  </si>
  <si>
    <t>OCHRANA IZOLACE NA POVRCHU TEXTILIÍ</t>
  </si>
  <si>
    <t>Potrubí</t>
  </si>
  <si>
    <t>87634</t>
  </si>
  <si>
    <t>CHRÁNIČKY Z TRUB PLASTOVÝCH DN DO 200MM</t>
  </si>
  <si>
    <t>200, chráničky novotub</t>
  </si>
  <si>
    <t>894446</t>
  </si>
  <si>
    <t>ŠACHTY KANAL ZE ŽELEZOBET VČET VÝZT NA POTRUBÍ DN DO 400MM</t>
  </si>
  <si>
    <t>Trativodní šachty</t>
  </si>
  <si>
    <t>6, 6 kusů pojízdní poklopy na zatížení D400 + obnetonovaní.</t>
  </si>
  <si>
    <t>89712</t>
  </si>
  <si>
    <t>VPUSŤ KANALIZAČNÍ ULIČNÍ KOMPLETNÍ Z BETONOVÝCH DÍLCŮ</t>
  </si>
  <si>
    <t>2, uliční vpust, komplet včetně mříže a podkladního betonu, pojízdní poklop D 400.</t>
  </si>
  <si>
    <t>899524</t>
  </si>
  <si>
    <t>OBETONOVÁNÍ POTRUBÍ Z PROSTÉHO BETONU DO C25/30</t>
  </si>
  <si>
    <t>200*0,5*0,8 betonu na obetonovaní chrániček</t>
  </si>
  <si>
    <t>R87634</t>
  </si>
  <si>
    <t>OCHRANA INŽENÝRSKÝCH SÍTÍ</t>
  </si>
  <si>
    <t>200 M</t>
  </si>
  <si>
    <t>Ochrana inženýrských sítí, vypískání inženýrských sítí</t>
  </si>
  <si>
    <t>R897543</t>
  </si>
  <si>
    <t>LÍNIOVÝ ŽLAB Z POLYMERBETONU SV. ŠÍŘKY DO 150MM, ZATÍŽENÍ E600, KOMPLET, 2X REVIZNÍ ŠACHTA, 1 X VPUSŤ S VÝTOKEM.</t>
  </si>
  <si>
    <t>liniový žlab šířky 150 mm, D400</t>
  </si>
  <si>
    <t>2,5+2,5+2,5 osazení žlábu včetně podkladního betonu předepsané tříd, revizní šachet, vpusťí s výtokem do kanalizační přípojky, záslepak atd</t>
  </si>
  <si>
    <t>položka zahrnuje dodávku a osazení předepsaného dílce včetně mříže, komplet.     
zahrnuje předepsané podkladní konstrukce</t>
  </si>
  <si>
    <t>914113</t>
  </si>
  <si>
    <t>DOPRAVNÍ ZNAČKY ZÁKLADNÍ VELIKOSTI OCELOVÉ NEREFLEXNÍ - DEMONTÁŽ</t>
  </si>
  <si>
    <t>demolice svislé značky max. rychlost 10 km/h</t>
  </si>
  <si>
    <t>914161</t>
  </si>
  <si>
    <t>DOPRAVNÍ ZNAČKY ZÁKLADNÍ VELIKOSTI HLINÍKOVÉ FÓLIE TŘ 1 - DODÁVKA A MONTÁŽ</t>
  </si>
  <si>
    <t>nová svislá značka max. rychlost 10 km/h, kompletní osazení.</t>
  </si>
  <si>
    <t>917224</t>
  </si>
  <si>
    <t>SILNIČNÍ A CHODNÍKOVÉ OBRUBY Z BETONOVÝCH OBRUBNÍKŮ ŠÍŘ 150MM</t>
  </si>
  <si>
    <t>30+30+25+45+12</t>
  </si>
  <si>
    <t>919114</t>
  </si>
  <si>
    <t>ŘEZÁNÍ ASFALTOVÉHO KRYTU VOZOVEK TL DO 200MM</t>
  </si>
  <si>
    <t>96611</t>
  </si>
  <si>
    <t>BOURÁNÍ KONSTRUKCÍ Z BETONOVÝCH DÍLCŮ</t>
  </si>
  <si>
    <t>12*1,5, Demolice betonových častí (uliční vpustě, schody, sjezd, bet. části)</t>
  </si>
  <si>
    <t>R015111</t>
  </si>
  <si>
    <t>POPLATKY ZA LIKVIDACI ODPADŮ NEKONTAMINOVANÝCH - 17 05 04 VYTĚŽENÉ ZEMINY A HORNINY - I. TŘÍDA TĚŽITELNOSTI VČETNĚ DOPRAVY</t>
  </si>
  <si>
    <t>988 m3 = 1976 ton</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</si>
  <si>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542/2020 Sb., o nakládání s odpady, v platném znění.</t>
  </si>
  <si>
    <t>R015130</t>
  </si>
  <si>
    <t>POPLATKY ZA LIKVIDACI ODPADŮ NEKONTAMINOVANÝCH - 17 03 02 VYBOURANÝ ASFALTOVÝ BETON BEZ DEHTU VČETNĚ DOPRAVY</t>
  </si>
  <si>
    <t>10 m3 = 23 ton</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</si>
  <si>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542/2020 Sb., o nakládání s odpady, v platném znění.</t>
  </si>
  <si>
    <t>R015140</t>
  </si>
  <si>
    <t>POPLATKY ZA LIKVIDACI ODPADŮ NEKONTAMINOVANÝCH - 17 01 01 BETON Z DEMOLIC OBJEKTŮ, ZÁKLADŮ TV, KŮLY A SLOUPY VČETNĚ DOPRAVY</t>
  </si>
  <si>
    <t>18+130=148m3 = 384,8</t>
  </si>
  <si>
    <t>R015160</t>
  </si>
  <si>
    <t>POPLATKY ZA LIKVIDACI ODPADŮ NEKONTAMINOVANÝCH - 02 01 03 SMÝCENÉ STROMY A KEŘE , PAŘEZY, VČETNĚ DOPRAVY</t>
  </si>
  <si>
    <t>0,6 ton, (G.Růžičková)</t>
  </si>
  <si>
    <t>D.2.2</t>
  </si>
  <si>
    <t>Pozemní stavební objekty</t>
  </si>
  <si>
    <t xml:space="preserve">  SO 02</t>
  </si>
  <si>
    <t>Odvodnění zpevněných ploch</t>
  </si>
  <si>
    <t>SO 02</t>
  </si>
  <si>
    <t>0</t>
  </si>
  <si>
    <t>Všeobecné konstrukce a práce</t>
  </si>
  <si>
    <t>29113</t>
  </si>
  <si>
    <t>OSTATNÍ POŽADAVKY - GEODETICKÉ ZAMĚŘENÍ - CELKY</t>
  </si>
  <si>
    <t>11332A</t>
  </si>
  <si>
    <t>ODSTRANĚNÍ PODKLADŮ ZPEVNĚNÝCH PLOCH Z KAMENIVA NESTMELENÉHO - BEZ DOPRAVY</t>
  </si>
  <si>
    <t>24,8*0,2*1=4,960 [A]  
20,3*0,2*1=4,060 [B]  
Celkem: A+B=9,020 [C]</t>
  </si>
  <si>
    <t>24,8*1,7*1=42,160 [A]  
20,3*1,5*1=30,450 [B]  
Celkem: A+B=72,610 [C]</t>
  </si>
  <si>
    <t>24,8*1,05*1=26,040 [A]  
20,3*0,75*1=15,225 [B]  
Celkem: A+B=41,265 [C]</t>
  </si>
  <si>
    <t>17581</t>
  </si>
  <si>
    <t>OBSYP POTRUBÍ A OBJEKTŮ Z NAKUPOVANÝCH MATERIÁLŮ</t>
  </si>
  <si>
    <t>24,8*0,45*1=11,160 [A]  
20,3*0,22*1=4,466 [B]  
Celkem: A+B=15,626 [C]</t>
  </si>
  <si>
    <t>Vodorovné konstrukce</t>
  </si>
  <si>
    <t>45131</t>
  </si>
  <si>
    <t>PODKL A VÝPLŇ VRSTVY Z PROST BET</t>
  </si>
  <si>
    <t>1,7*0,15*1,7=0,434 [A]</t>
  </si>
  <si>
    <t>45157</t>
  </si>
  <si>
    <t>PODKLADNÍ A VÝPLŇOVÉ VRSTVY Z KAMENIVA TĚŽENÉHO</t>
  </si>
  <si>
    <t>24,8*0,1*1=2,480 [A]  
20,3*0,1*1=2,030 [B]  
1,7*0,1*1,7=0,289 [C]  
Celkem: A+B+C=4,799 [D]</t>
  </si>
  <si>
    <t>709110</t>
  </si>
  <si>
    <t>PROVIZORNÍ ZAJIŠTĚNÍ KABELU VE VÝKOPU</t>
  </si>
  <si>
    <t>87427</t>
  </si>
  <si>
    <t>POTRUBÍ Z TRUB PLASTOVÝCH ODPADNÍCH DN DO 100MM</t>
  </si>
  <si>
    <t>4,6*1,1=5,060 [A]</t>
  </si>
  <si>
    <t>87433</t>
  </si>
  <si>
    <t>POTRUBÍ Z TRUB PLASTOVÝCH ODPADNÍCH DN DO 150MM</t>
  </si>
  <si>
    <t>15,7*1,1=17,270 [A]</t>
  </si>
  <si>
    <t>87444</t>
  </si>
  <si>
    <t>POTRUBÍ Z TRUB PLASTOVÝCH ODPADNÍCH DN DO 250MM</t>
  </si>
  <si>
    <t>SN12</t>
  </si>
  <si>
    <t>24,8*1,1=27,280 [A]</t>
  </si>
  <si>
    <t>894145</t>
  </si>
  <si>
    <t>ŠACHTY KANALIZAČNÍ Z BETON DÍLCŮ NA POTRUBÍ DN DO 300MM</t>
  </si>
  <si>
    <t>89911G</t>
  </si>
  <si>
    <t>LITINOVÝ POKLOP D400</t>
  </si>
  <si>
    <t>89921</t>
  </si>
  <si>
    <t>VÝŠKOVÁ ÚPRAVA POKLOPŮ</t>
  </si>
  <si>
    <t>89949</t>
  </si>
  <si>
    <t>VÝŘEZ, VÝSEK, ÚTES NA POTRUBÍ DN PŘES 800MM</t>
  </si>
  <si>
    <t>vyvrtání otvoru do šachty</t>
  </si>
  <si>
    <t>899622</t>
  </si>
  <si>
    <t>ZKOUŠKA VODOTĚSNOSTI POTRUBÍ DN DO 100MM</t>
  </si>
  <si>
    <t>899632</t>
  </si>
  <si>
    <t>ZKOUŠKA VODOTĚSNOSTI POTRUBÍ DN DO 150MM</t>
  </si>
  <si>
    <t>899652</t>
  </si>
  <si>
    <t>ZKOUŠKA VODOTĚSNOSTI POTRUBÍ DN DO 300MM</t>
  </si>
  <si>
    <t>89980</t>
  </si>
  <si>
    <t>TELEVIZNÍ PROHLÍDKA POTRUBÍ</t>
  </si>
  <si>
    <t>Likvidace odpadů vč.dopravy</t>
  </si>
  <si>
    <t>42,16*1,8=75,888 [A]  
30,45*1,8=54,810 [B]  
4,96*2,2=10,912 [C]  
4,06*2,2=8,932 [D]  
Celkem: A+B+C+D=150,542 [E]</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</si>
  <si>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542/2020 Sb., o nakládání s odpady, v platném znění.</t>
  </si>
  <si>
    <t xml:space="preserve">  SO 03 A</t>
  </si>
  <si>
    <t>Stavební úpravy</t>
  </si>
  <si>
    <t>SO 03 A</t>
  </si>
  <si>
    <t>132311401</t>
  </si>
  <si>
    <t>Hloubená vykopávka pod základy ručně s přehozením výkopku na vzdálenost 3 m nebo s naložením na dopravní prostředek v hornině třídy těžitelnosti II skupiny 4</t>
  </si>
  <si>
    <t>CS ÚRS 2023 01</t>
  </si>
  <si>
    <t>KANÁL  
1.1*0.8*0.5=0,440 [A]</t>
  </si>
  <si>
    <t>1. V cenách jsou započteny náklady na přehození výkopku na vzdálenost 3 m nebo naložení na dopravní prostředek.  
2. V ceně nejsou započteny náklady na podchycení základového zdiva.</t>
  </si>
  <si>
    <t>132312112</t>
  </si>
  <si>
    <t>Hloubení rýh šířky do 800 mm ručně zapažených i nezapažených, s urovnáním dna do předepsaného profilu a spádu v hornině třídy těžitelnosti II skupiny 4 nesoudrž</t>
  </si>
  <si>
    <t>Hloubení rýh šířky do 800 mm ručně zapažených i nezapažených, s urovnáním dna do předepsaného profilu a spádu v hornině třídy těžitelnosti II skupiny 4 nesoudržných</t>
  </si>
  <si>
    <t>ZÁKLADY RAMPY  
(2.0*4+6.65)*0.6*1.1=9,669 [A]</t>
  </si>
  <si>
    <t>1. V cenách jsou započteny i náklady na přehození výkopku na přilehlém terénu na vzdálenost do 3 m od podélné osy rýhy nebo naložení výkopku na dopravní prostředek.</t>
  </si>
  <si>
    <t>139752101</t>
  </si>
  <si>
    <t>Vykopávka v uzavřených prostorech ručně v hornině třídy těžitelnosti II skupiny 4 a 5</t>
  </si>
  <si>
    <t>KANÁL  
1.1*3.85*0.5=2,118 [A]</t>
  </si>
  <si>
    <t>1. V cenách jsou započteny náklady na naložení výkopku na dopravní prostředek.  
2. V cenách nejsou započteny náklady na podchycení stavebních konstrukcí a případné odvětrávání pracovního prostoru.</t>
  </si>
  <si>
    <t>162251122</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</si>
  <si>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</si>
  <si>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II skupiny 4 a 5 na vzdálenost přes 20 do 50 m</t>
  </si>
  <si>
    <t>12.227=12,227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</si>
  <si>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</si>
  <si>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167111102</t>
  </si>
  <si>
    <t>Nakládání, skládání a překládání neulehlého výkopku nebo sypaniny ručně nakládání, z hornin třídy těžitelnosti II, skupiny 4 a 5</t>
  </si>
  <si>
    <t>9.669+2.118+0.44=12,227 [A]</t>
  </si>
  <si>
    <t>1. Množství měrných jednotek se určí v rostlém stavu horniny.</t>
  </si>
  <si>
    <t>171251201</t>
  </si>
  <si>
    <t>Uložení sypaniny na skládky nebo meziskládky bez hutnění s upravením uložené sypaniny do předepsaného tvaru</t>
  </si>
  <si>
    <t>9.669+0.44+2.118=12,227 [A]</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</si>
  <si>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</si>
  <si>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174111101</t>
  </si>
  <si>
    <t>Zásyp sypaninou z jakékoliv horniny ručně s uložením výkopku ve vrstvách se zhutněním jam, šachet, rýh nebo kolem objektů v těchto vykopávkách</t>
  </si>
  <si>
    <t>9.669-5.707+5.75*0.3=5,687 [A]  
Celkem: 5.687=5,687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</si>
  <si>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</si>
  <si>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174111102</t>
  </si>
  <si>
    <t>Zásyp sypaninou z jakékoliv horniny ručně s uložením výkopku ve vrstvách se zhutněním v uzavřených prostorách s urovnáním povrchu zásypu</t>
  </si>
  <si>
    <t>2.118-3.85*0.8*0.5=0,578 [A]</t>
  </si>
  <si>
    <t>58331200</t>
  </si>
  <si>
    <t>štěrkopísek netříděný zásypový</t>
  </si>
  <si>
    <t>(5.687+0.578)*1.8=11,277 [A]</t>
  </si>
  <si>
    <t>Zakládání</t>
  </si>
  <si>
    <t>271572211</t>
  </si>
  <si>
    <t>Podsyp pod základové konstrukce se zhutněním a urovnáním povrchu ze štěrkopísku netříděného</t>
  </si>
  <si>
    <t>ZÁKLADY RAMPA  
0.2*0.6*(6.65+1.35*4)=1,446 [A]  
'KANÁL  
0.1*0.9*3.75=0,338 [B]  
Celkem: 1.446+0.338=1,784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</si>
  <si>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</si>
  <si>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274321411</t>
  </si>
  <si>
    <t>Základy z betonu železového (bez výztuže) pasy z betonu bez zvláštních nároků na prostředí tř. C 20/25</t>
  </si>
  <si>
    <t>ZÁKLADY RAMPA  
0.4*1.16*(6.5+1.45*4)=5,707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</si>
  <si>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</si>
  <si>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274351121</t>
  </si>
  <si>
    <t>Bednění základů pasů rovné zřízení</t>
  </si>
  <si>
    <t>ZÁKLADY RAMPA  
1.16*(1.85*2+6.5+1.65*3+1.45*6)=27,666 [A]</t>
  </si>
  <si>
    <t>1. Ceny jsou určeny pro bednění ve volném prostranství, ve volných nebo zapažených jamách, rýhách a šachtách.  
2. Kruhové nebo obloukové bednění poloměru do 1 m se oceňuje individuálně.</t>
  </si>
  <si>
    <t>274351122</t>
  </si>
  <si>
    <t>Bednění základů pasů rovné odstranění</t>
  </si>
  <si>
    <t>27.666=27,666 [A]</t>
  </si>
  <si>
    <t>274361821</t>
  </si>
  <si>
    <t>Výztuž základů pasů z betonářské oceli 10 505 (R) nebo BSt 500</t>
  </si>
  <si>
    <t>5.707*100*0.001=0,571 [A]</t>
  </si>
  <si>
    <t>1. Ceny platí pro desky rovné, snáběhy, hřibové nebo upnuté do žeber včetně výztuže těchto žeber.</t>
  </si>
  <si>
    <t>Svislé a kompletní konstrukce</t>
  </si>
  <si>
    <t>310238411</t>
  </si>
  <si>
    <t>Zazdívka otvorů ve zdivu nadzákladovém cihlami pálenými plochy přes 0,25 m2 do 1 m2 na maltu cementovou</t>
  </si>
  <si>
    <t>0.62*0.62*2*0.5=0,384 [A]</t>
  </si>
  <si>
    <t>317168011</t>
  </si>
  <si>
    <t>Překlady keramické ploché osazené do maltového lože, výšky překladu 71 mm šířky 115 mm, délky 1000 mm</t>
  </si>
  <si>
    <t>9=9,000 [A]</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</si>
  <si>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</si>
  <si>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317168014</t>
  </si>
  <si>
    <t>Překlady keramické ploché osazené do maltového lože, výšky překladu 71 mm šířky 115 mm, délky 1750 mm</t>
  </si>
  <si>
    <t>3=3,000 [A]</t>
  </si>
  <si>
    <t>317944321</t>
  </si>
  <si>
    <t>Válcované nosníky dodatečně osazované do připravených otvorů bez zazdění hlav do č. 12</t>
  </si>
  <si>
    <t>3*1.0*11.1*0.001=0,033 [A]</t>
  </si>
  <si>
    <t>1. Vcenách jsou zahrnuty náklady na dodávku a montáž válcovaných nosníků.  
2. Ceny jsou určeny pouze pro ocenění konstrukce překladů nad otvory.</t>
  </si>
  <si>
    <t>317998110</t>
  </si>
  <si>
    <t>Izolace tepelná mezi překlady z pěnového polystyrenu výšky 24 cm, tloušťky do 30 mm</t>
  </si>
  <si>
    <t>3*1.0+1*1.75=4,750 [A]</t>
  </si>
  <si>
    <t>346244381</t>
  </si>
  <si>
    <t>Plentování ocelových válcovaných nosníků jednostranné cihlami na maltu, výška stojiny do 200 mm</t>
  </si>
  <si>
    <t>1.2*0.2*2=0,480 [A]  
Celkem: 0.48=0,480 [B]</t>
  </si>
  <si>
    <t>346481111</t>
  </si>
  <si>
    <t>Zaplentování rýh, potrubí, válcovaných nosníků, výklenků nebo nik jakéhokoliv tvaru, na maltu ve stěnách nebo před stěnami rabicovým pletivem</t>
  </si>
  <si>
    <t>1.2*0.2*2+0.8*0.45=0,840 [A]</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</si>
  <si>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</si>
  <si>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388381133</t>
  </si>
  <si>
    <t>Kanály (suché) pro rozvody inženýrských sítí betonové nebo železobetonové včetně bednění a odbednění, s betonovou základovou deskou a se zatřením dna, s vysprav</t>
  </si>
  <si>
    <t>Kanály (suché) pro rozvody inženýrských sítí betonové nebo železobetonové včetně bednění a odbednění, s betonovou základovou deskou a se zatřením dna, s vyspravením vnitřních stěn cementovou maltou nebo s omítnutím vnitřních stěn zatřenou cementovou omítkou, bez úpravy vnějších stěn, bez zakrytí železobetonové včetně výztuže volné vnitřního průřezu (šířka x výška) přes 600x750 do 900x900 mm</t>
  </si>
  <si>
    <t>4.25=4,250 [A]</t>
  </si>
  <si>
    <t>1. Neodpovídají-li rozměry v projektu, lze použít cena pro rozměry nejbližší průřezové ploše příslušného rozmezí.</t>
  </si>
  <si>
    <t>107</t>
  </si>
  <si>
    <t>R5</t>
  </si>
  <si>
    <t>ocel profilová IPN 140 jakost 11 375</t>
  </si>
  <si>
    <t>I140 (14.40*1.2*2)*0.001*1.05=0,036 [A]  
Celkem: 0.036=0,036 [B]</t>
  </si>
  <si>
    <t>430321515</t>
  </si>
  <si>
    <t>Schodišťové konstrukce a rampy z betonu železového (bez výztuže) stupně, schodnice, ramena, podesty s nosníky tř. C 20/25</t>
  </si>
  <si>
    <t>RAMPA  
0.24*1.85*6.5=2,886 [A]</t>
  </si>
  <si>
    <t>430361821</t>
  </si>
  <si>
    <t>Výztuž schodišťových konstrukcí a ramp stupňů, schodnic, ramen, podest s nosníky z betonářské oceli 10 505 (R) nebo BSt 500</t>
  </si>
  <si>
    <t>2.886*100*0.001=0,289 [A]</t>
  </si>
  <si>
    <t>431351121</t>
  </si>
  <si>
    <t>Bednění podest, podstupňových desek a ramp včetně podpěrné konstrukce výšky do 4 m půdorysně přímočarých zřízení</t>
  </si>
  <si>
    <t>0.24*1.85*2+0.24*6.5*2=4,008 [A]</t>
  </si>
  <si>
    <t>431351122</t>
  </si>
  <si>
    <t>Bednění podest, podstupňových desek a ramp včetně podpěrné konstrukce výšky do 4 m půdorysně přímočarých odstranění</t>
  </si>
  <si>
    <t>4.008=4,008 [A]</t>
  </si>
  <si>
    <t>Úpravy povrchů, podlahy a osazování výplní</t>
  </si>
  <si>
    <t>55331558</t>
  </si>
  <si>
    <t>zárubeň jednokřídlá ocelová pro zdění s protipožární úpravou tl stěny 75-100mm rozměru 900/1970, 2100mm</t>
  </si>
  <si>
    <t>1=1,000 [A]</t>
  </si>
  <si>
    <t>621525104</t>
  </si>
  <si>
    <t>Omítka tenkovrstvá jednotlivých malých ploch silikátová, akrylátová, silikonová nebo silikonsilikátová podhledů, plochy jednotlivě přes 0,5 do 1,0 m2</t>
  </si>
  <si>
    <t>2=2,000 [A]</t>
  </si>
  <si>
    <t>622121100</t>
  </si>
  <si>
    <t>Zatření spár vnějších povrchů vápennou maltou, ploch z cihel stěn</t>
  </si>
  <si>
    <t>6=6,000 [A]</t>
  </si>
  <si>
    <t>622131101</t>
  </si>
  <si>
    <t>Podkladní a spojovací vrstva vnějších omítaných ploch cementový postřik nanášený ručně celoplošně stěn</t>
  </si>
  <si>
    <t>622142001</t>
  </si>
  <si>
    <t>Potažení vnějších ploch pletivem v ploše nebo pruzích, na plném podkladu sklovláknitým vtlačením do tmelu stěn</t>
  </si>
  <si>
    <t>1. Vcenách -2001 jsou započteny i náklady na tmel.</t>
  </si>
  <si>
    <t>622325359</t>
  </si>
  <si>
    <t>Oprava vápenné omítky s celoplošným přeštukováním vnějších ploch stupně členitosti 2, v rozsahu opravované plochy přes 80 do 100%</t>
  </si>
  <si>
    <t>50.0=50,000 [A]</t>
  </si>
  <si>
    <t>622385105</t>
  </si>
  <si>
    <t>Omítka tenkovrstvá minerální jednotlivých malých ploch stěn, plochy jednotlivě přes 1,0 do 4,0 m2</t>
  </si>
  <si>
    <t>622511111</t>
  </si>
  <si>
    <t>Omítka tenkovrstvá akrylátová vnějších ploch probarvená, včetně penetrace podkladu mozaiková střednězrnná stěn</t>
  </si>
  <si>
    <t>631311135</t>
  </si>
  <si>
    <t>Mazanina z betonu prostého bez zvýšených nároků na prostředí tl. přes 120 do 240 mm tř. C 20/25</t>
  </si>
  <si>
    <t>40.0*0.15-0.9*3.75*0.15=5,494 [A]</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</si>
  <si>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</si>
  <si>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631319013</t>
  </si>
  <si>
    <t>Příplatek k cenám mazanin za úpravu povrchu mazaniny přehlazením, mazanina tl. přes 120 do 240 mm</t>
  </si>
  <si>
    <t>5.494=5,494 [A]</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</si>
  <si>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</si>
  <si>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631319175</t>
  </si>
  <si>
    <t>Příplatek k cenám mazanin za stržení povrchu spodní vrstvy mazaniny latí před vložením výztuže nebo pletiva pro tl. obou vrstev mazaniny přes 120 do 240 mm</t>
  </si>
  <si>
    <t>631341162</t>
  </si>
  <si>
    <t>Doplnění dosavadních mazanin betonem lehkým keramickým (s dodáním hmot) plochy jednotlivě přes 1 m2 do 4 m2 a tl. přes 80 mm</t>
  </si>
  <si>
    <t>(2.8*0.2+1.0*0.2)*0.5=0,380 [A]</t>
  </si>
  <si>
    <t>631362021</t>
  </si>
  <si>
    <t>Výztuž mazanin ze svařovaných sítí z drátů typu KARI</t>
  </si>
  <si>
    <t>6*100*0.001=0,600 [A]</t>
  </si>
  <si>
    <t>1. Výztuž podezdívek příček se oceňuje položkou 278 36-1111 souboru cen 278 36-11.1 - Výztuž základu (podezdívky) betonového.</t>
  </si>
  <si>
    <t>637211122</t>
  </si>
  <si>
    <t>Okapový chodník z dlaždic betonových se zalitím spár cementovou maltou do písku, tl. dlaždic 60 mm</t>
  </si>
  <si>
    <t>(12.45+8.4)*0.5=10,425 [A]</t>
  </si>
  <si>
    <t>642945111</t>
  </si>
  <si>
    <t>Osazování ocelových zárubní protipožárních nebo protiplynových dveří do vynechaného otvoru, s obetonováním, dveří jednokřídlových do 2,5 m2</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</si>
  <si>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</si>
  <si>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104</t>
  </si>
  <si>
    <t>R2</t>
  </si>
  <si>
    <t>Omítka dvouvrstvá vč. podkladu a vyčištění</t>
  </si>
  <si>
    <t>m.č.01 (7.8+5.2)*2*3.5-3.0*3.3-0.8*1.97+0.3*1.97*2+0.3*0.8+0.45*3.0+0.45*3.3*2+40.0=125,266 [A]</t>
  </si>
  <si>
    <t>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</si>
  <si>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109</t>
  </si>
  <si>
    <t>R634113115</t>
  </si>
  <si>
    <t>Výplň dilatačních spár mazanin plastovým profilem výšky 80 mm</t>
  </si>
  <si>
    <t>(0.3+0.3+0.4*4+1.85)*1.4+6.5*0.24=7,230 [A]</t>
  </si>
  <si>
    <t>711</t>
  </si>
  <si>
    <t>Izolace proti vodě, vlhkosti a plynům</t>
  </si>
  <si>
    <t>11163150</t>
  </si>
  <si>
    <t>lak penetrační asfaltový</t>
  </si>
  <si>
    <t>10.215*0.4*0.001=0,004 [A]</t>
  </si>
  <si>
    <t>711112001</t>
  </si>
  <si>
    <t>Provedení izolace proti zemní vlhkosti natěradly a tmely za studena na ploše svislé S nátěrem penetračním</t>
  </si>
  <si>
    <t>izolace kanálu 4.05*0.5+(4.05*0.45*2+0.5*0.45*2)=6,120 [A]  
izolace kanálu (4.05*0.45*2+0.5*0.45*2)=4,095 [B]  
Celkem: 6.12+4.095=10,215 [C]</t>
  </si>
  <si>
    <t>1. Izolace plochy jednotlivě do 10 m2 se oceňují skladebně cenou příslušné izolace a cenou 711 19-9095 Příplatek za plochu do 10 m2.</t>
  </si>
  <si>
    <t>711191101</t>
  </si>
  <si>
    <t>Provedení izolace proti zemní vlhkosti hydroizolační stěrkou na ploše vodorovné V jednovrstvá na betonu</t>
  </si>
  <si>
    <t>izolace kanálu 3 vrstvy 4.05*0.5*3=6,075 [A]</t>
  </si>
  <si>
    <t>1. V cenách nejsou započteny náklady na dodávku materiálu, tyto se oceňují ve specifikaci.</t>
  </si>
  <si>
    <t>711192101</t>
  </si>
  <si>
    <t>Provedení izolace proti zemní vlhkosti hydroizolační stěrkou na ploše svislé S jednovrstvá na betonu</t>
  </si>
  <si>
    <t>izolace kanálu 3 vrstvy (4.05*0.45*2+0.5*0.45*2)*3=12,285 [A]</t>
  </si>
  <si>
    <t>711192202</t>
  </si>
  <si>
    <t>Provedení izolace proti zemní vlhkosti hydroizolační stěrkou na ploše svislé S dvouvrstvá na zdivu</t>
  </si>
  <si>
    <t>viz.kapacitní údaje TZ 6.0=6,000 [A]</t>
  </si>
  <si>
    <t>711199095</t>
  </si>
  <si>
    <t>Příplatek k cenám provedení izolace proti zemní vlhkosti za plochu do 10 m2 natěradly za studena nebo za horka</t>
  </si>
  <si>
    <t>10.215*2=20,430 [A]</t>
  </si>
  <si>
    <t>1. Cenami lze oceňovat jen tehdy, nepřesáhne-li součet souvislé plochy vodorovné a svislé izolační vrstvy 10 m2.</t>
  </si>
  <si>
    <t>88</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</si>
  <si>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</si>
  <si>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</si>
  <si>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</si>
  <si>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</si>
  <si>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89</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</si>
  <si>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</si>
  <si>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</si>
  <si>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</si>
  <si>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103</t>
  </si>
  <si>
    <t>R15</t>
  </si>
  <si>
    <t>okno plastové otevíravé/sklopné zdvojené, ornamentní sklo vč. bezpečnostní fólie viz. 1/P</t>
  </si>
  <si>
    <t>izolace kanálu 3 vrstvy 4.8*(6.075+12.285)=88,128 [A]</t>
  </si>
  <si>
    <t>105</t>
  </si>
  <si>
    <t>R4</t>
  </si>
  <si>
    <t>webertec 824 - pružná cementová hydroizolační stěrka</t>
  </si>
  <si>
    <t>KG</t>
  </si>
  <si>
    <t>2.7*2*6.0=32,400 [A]</t>
  </si>
  <si>
    <t>766</t>
  </si>
  <si>
    <t>Konstrukce truhlářské</t>
  </si>
  <si>
    <t>61144403</t>
  </si>
  <si>
    <t>parapet plastový vnitřní komůrkový tl 20mm š 350mm</t>
  </si>
  <si>
    <t>2.3=2,300 [A]</t>
  </si>
  <si>
    <t>766622132</t>
  </si>
  <si>
    <t>Montáž oken plastových včetně montáže rámu plochy přes 1 m2 otevíravých do zdiva, výšky přes 1,5 do 2,5 m</t>
  </si>
  <si>
    <t>2.3*1.8=4,140 [A]</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</si>
  <si>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Tepelnou izolaci mezi ostěním a rámem okna je možné ocenit položkami 766 62 - 9 . . Příplatek k cenám za tepelnou izolaci mezi ostěním a rámem okna jsou započteny náklady na izolaci vnější i vnitřní.  
4. Délka izolace se určuje v metrech délky rámu okna.</t>
  </si>
  <si>
    <t>766694123</t>
  </si>
  <si>
    <t>Montáž ostatních truhlářských konstrukcí parapetních desek dřevěných nebo plastových šířky přes 300 mm, délky přes 1600 do 2600 mm</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</si>
  <si>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</si>
  <si>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998766101</t>
  </si>
  <si>
    <t>Přesun hmot pro konstrukce truhlářské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</si>
  <si>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</si>
  <si>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91</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</si>
  <si>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</si>
  <si>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</si>
  <si>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</si>
  <si>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767</t>
  </si>
  <si>
    <t>Konstrukce zámečnické</t>
  </si>
  <si>
    <t>767510111</t>
  </si>
  <si>
    <t>Montáž kanálových krytů osazení</t>
  </si>
  <si>
    <t>2/Z174=174,000 [A]  
Celkem: 174=174,000 [B]</t>
  </si>
  <si>
    <t>767646510</t>
  </si>
  <si>
    <t>Montáž dveří ocelových protipožárních uzávěrů jednokřídlových</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</si>
  <si>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</si>
  <si>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767651220</t>
  </si>
  <si>
    <t>Montáž vrat garážových nebo průmyslových otvíravých do ocelové zárubně z dílů, plochy přes 6 do 9 m2</t>
  </si>
  <si>
    <t>1. Vcenách -1126 a -1131 nejsou započteny náklady na zajištění přívodu elektrické energie; tyto se oceňují cenami katalogu 800-741 Elektroinstalace - silnoproud.  
2. Cenami -7210 až -7340 nelze oceňovat montáž vrat s elektrickým, pneumatickým nebo hydraulickým ovládáním.  
3. Vcenách -1210 až -7523 je započtena i montáž dokončení okování dvířek průchodových.  
4. Vcenách -1210 až -7523 není započtena montáž elektromagnetického stavěče křídel vrat; tyto práce se oceňují cenou 767 64-6593 Montáž stavěče křídel.</t>
  </si>
  <si>
    <t>92</t>
  </si>
  <si>
    <t>998767101</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</si>
  <si>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</si>
  <si>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</si>
  <si>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93</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</si>
  <si>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</si>
  <si>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</si>
  <si>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</si>
  <si>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100</t>
  </si>
  <si>
    <t>R1</t>
  </si>
  <si>
    <t>vrata ocelová</t>
  </si>
  <si>
    <t>101</t>
  </si>
  <si>
    <t>R13010352</t>
  </si>
  <si>
    <t>Dodávka ocelového materiálu rampy dle PD</t>
  </si>
  <si>
    <t>189.0*0.001=0,189 [A]</t>
  </si>
  <si>
    <t>102</t>
  </si>
  <si>
    <t>R13010353</t>
  </si>
  <si>
    <t>D+M zábradlí mostní s vodorovnými madly vč. kabelových žlabů, PÚ a kotvení viz. PD</t>
  </si>
  <si>
    <t>247.0*0.001=0,247 [A]</t>
  </si>
  <si>
    <t>Dodávka atypických zámečnických výrobků zakrytí kanálů a kabelového prostoru</t>
  </si>
  <si>
    <t>108</t>
  </si>
  <si>
    <t>R55341183</t>
  </si>
  <si>
    <t>dveře jednokřídlé ocelové interierové protipožární EW 15, 30, 45 D1 speciální zárubeň 900x1970mm se samozavíračem vč. kování a PÚ viz. PD</t>
  </si>
  <si>
    <t>783</t>
  </si>
  <si>
    <t>Dokončovací práce - nátěry</t>
  </si>
  <si>
    <t>783314201</t>
  </si>
  <si>
    <t>Základní antikorozní nátěr zámečnických konstrukcí jednonásobný syntetický standardní</t>
  </si>
  <si>
    <t>2/Z2.5=2,500 [A]  
Celkem: 2.5=2,500 [B]</t>
  </si>
  <si>
    <t>783315101</t>
  </si>
  <si>
    <t>Mezinátěr zámečnických konstrukcí jednonásobný syntetický standardní</t>
  </si>
  <si>
    <t>kanálové kryty  -výpočet viz. základní nátěr+prvky na fasádě+dveře 2.5=2,500 [A]  
Celkem: 2.5=2,500 [B]</t>
  </si>
  <si>
    <t>783317101</t>
  </si>
  <si>
    <t>Krycí nátěr (email) zámečnických konstrukcí jednonásobný syntetický standardní</t>
  </si>
  <si>
    <t>2.5=2,500 [A]  
Celkem: 2.5=2,500 [B]</t>
  </si>
  <si>
    <t>783943151</t>
  </si>
  <si>
    <t>Penetrační nátěr betonových podlah hladkých (z pohledového nebo gletovaného betonu, stěrky apod.) polyuretanový</t>
  </si>
  <si>
    <t>m.č.01 40.0+(7.8*2+5.2*2-3.0-0.8)*0.2=44,440 [A]</t>
  </si>
  <si>
    <t>783947161</t>
  </si>
  <si>
    <t>Krycí (uzavírací) nátěr betonových podlah dvojnásobný polyuretanový vodou ředitelný</t>
  </si>
  <si>
    <t>m.č.01 44.44=44,440 [A]</t>
  </si>
  <si>
    <t>783997151</t>
  </si>
  <si>
    <t>Krycí (uzavírací) nátěr betonových podlah Příplatek k cenám za provedení protiskluzné vrstvy prosypem křemičitým pískem nebo skleněnými kuličkami</t>
  </si>
  <si>
    <t>784</t>
  </si>
  <si>
    <t>Dokončovací práce - malby a tapety</t>
  </si>
  <si>
    <t>784211003</t>
  </si>
  <si>
    <t>Malby z malířských směsí otěruvzdorných za mokra jednonásobné, bílé za mokra otěruvzdorné výborně v místnostech výšky přes 3,80 do 5,00 m</t>
  </si>
  <si>
    <t>Ostatní konstrukce a práce-bourání</t>
  </si>
  <si>
    <t>943211111</t>
  </si>
  <si>
    <t>Montáž lešení prostorového rámového lehkého pracovního s podlahami s provozním zatížením tř. 3 do 200 kg/m2, výšky do 10 m</t>
  </si>
  <si>
    <t>(12.6+11.96+6.4+5.5)*4.0=145,840 [A]</t>
  </si>
  <si>
    <t>1. Montáž lešení prostorového rámového lehkého výšky přes 25 m se oceňuje individuálně.</t>
  </si>
  <si>
    <t>943211211</t>
  </si>
  <si>
    <t>Montáž lešení prostorového rámového lehkého pracovního s podlahami Příplatek za první a každý další den použití lešení k ceně -1111</t>
  </si>
  <si>
    <t>145.840*15=2 187,600 [A]</t>
  </si>
  <si>
    <t>943211811</t>
  </si>
  <si>
    <t>Demontáž lešení prostorového rámového lehkého pracovního s podlahami s provozním zatížením tř. 3 do 200 kg/m2, výšky do 10 m</t>
  </si>
  <si>
    <t>145.84=145,840 [A]</t>
  </si>
  <si>
    <t>1. Demontáž lešení prostorového rámového lehkého výšky přes 25 m se oceňuje individuálně.</t>
  </si>
  <si>
    <t>949101111</t>
  </si>
  <si>
    <t>Lešení pomocné pracovní pro objekty pozemních staveb pro zatížení do 150 kg/m2, o výšce lešeňové podlahy do 1,9 m</t>
  </si>
  <si>
    <t>40.0=40,000 [A]</t>
  </si>
  <si>
    <t>952901114</t>
  </si>
  <si>
    <t>Vyčištění budov nebo objektů před předáním do užívání budov bytové nebo občanské výstavby, světlé výšky podlaží přes 4 m</t>
  </si>
  <si>
    <t>40.0+9.1+49.9+11.0=110,000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</si>
  <si>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</si>
  <si>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953312115</t>
  </si>
  <si>
    <t>Vložky svislé do dilatačních spár z polystyrenových desek fasádních včetně dodání a osazení, v jakémkoliv zdivu přes 30 do 50 mm</t>
  </si>
  <si>
    <t>962052211</t>
  </si>
  <si>
    <t>Bourání zdiva železobetonového nadzákladového, objemu přes 1 m3</t>
  </si>
  <si>
    <t>demolice rampy viz. TZ 51.0=51,000 [A]</t>
  </si>
  <si>
    <t>1. Bourání pilířů o průřezu přes 0,36 m2 se oceňuje cenami - 2210 a -2211 jako bourání zdiva nadzákladového železobetonového.</t>
  </si>
  <si>
    <t>962081131</t>
  </si>
  <si>
    <t>Bourání zdiva příček nebo vybourání otvorů ze skleněných tvárnic, tl. do 100 mm</t>
  </si>
  <si>
    <t>2.3*1.83=4,209 [A]</t>
  </si>
  <si>
    <t>965042121</t>
  </si>
  <si>
    <t>Bourání mazanin betonových nebo z litého asfaltu tl. do 100 mm, plochy do 1 m2</t>
  </si>
  <si>
    <t>KANÁL  
0.9*3.75*0.15=0,506 [A]</t>
  </si>
  <si>
    <t>965043321</t>
  </si>
  <si>
    <t>Bourání mazanin betonových s potěrem nebo teracem tl. do 100 mm, plochy do 1 m2</t>
  </si>
  <si>
    <t>0.9*3.75*0.1=0,338 [A]</t>
  </si>
  <si>
    <t>965046111</t>
  </si>
  <si>
    <t>Broušení stávajících betonových podlah úběr do 3 mm</t>
  </si>
  <si>
    <t>1. Ceny jsou určeny pro zbroušení podlah před pokládkou zpevňovacích nátěrů, odfrézování zaolejovaných vrstev, odstranění starých nátěrů, lepidel dlažby, vyrovnání povrchu – odstranění nerovností, zarovnání nerovností vokolí dilatačních spar.</t>
  </si>
  <si>
    <t>965049112</t>
  </si>
  <si>
    <t>Bourání mazanin Příplatek k cenám za bourání mazanin betonových se svařovanou sítí, tl. přes 100 mm</t>
  </si>
  <si>
    <t>0.506=0,506 [A]</t>
  </si>
  <si>
    <t>968072455</t>
  </si>
  <si>
    <t>Vybourání kovových rámů oken s křídly, dveřních zárubní, vrat, stěn, ostění nebo obkladů dveřních zárubní, plochy do 2 m2</t>
  </si>
  <si>
    <t>0.8*1.97=1,576 [A]</t>
  </si>
  <si>
    <t>1. V cenách -2244 až -2559 jsou započteny i náklady na vyvěšení křídel.  
2. Cenou -2641 se oceňuje i vybourání nosné ocelové konstrukce pro sádrokartonové příčky.</t>
  </si>
  <si>
    <t>968072559</t>
  </si>
  <si>
    <t>Vybourání kovových rámů oken s křídly, dveřních zárubní, vrat, stěn, ostění nebo obkladů vrat, mimo posuvných a skládacích, plochy přes 5 m2</t>
  </si>
  <si>
    <t>3.0*3.3=9,900 [A]</t>
  </si>
  <si>
    <t>971033461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</si>
  <si>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</si>
  <si>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600 mm</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</si>
  <si>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</si>
  <si>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</si>
  <si>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</si>
  <si>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2*0.505*0.505=0,510 [A]</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</si>
  <si>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</si>
  <si>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</si>
  <si>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</si>
  <si>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1.3*1.1*0.5=0,715 [A]</t>
  </si>
  <si>
    <t>977312113</t>
  </si>
  <si>
    <t>Řezání stávajících betonových mazanin s vyztužením hloubky přes 100 do 150 mm</t>
  </si>
  <si>
    <t>4.25*2+0.9*2=10,300 [A]</t>
  </si>
  <si>
    <t>978012191</t>
  </si>
  <si>
    <t>Otlučení vápenných nebo vápenocementových omítek vnitřních ploch stropů rákosovaných, v rozsahu přes 50 do 100 %</t>
  </si>
  <si>
    <t>m.č.01 40.0=40,000 [A]</t>
  </si>
  <si>
    <t>1. Položky lze použít i pro ocenění otlučení sádrových, hliněných apod. vnitřních omítek.</t>
  </si>
  <si>
    <t>978013191</t>
  </si>
  <si>
    <t>Otlučení vápenných nebo vápenocementových omítek vnitřních ploch stěn s vyškrabáním spar, s očištěním zdiva, v rozsahu přes 50 do 100 %</t>
  </si>
  <si>
    <t>m.č.01 (7.8+5.2)*2*3.5-3.0*3.3-0.8*1.97+0.45*(1.97*2+0.8+3.0+3.3*2)=85,977 [A]</t>
  </si>
  <si>
    <t>978059641</t>
  </si>
  <si>
    <t>Odsekání obkladů stěn včetně otlučení podkladní omítky až na zdivo z obkládaček vnějších, z jakýchkoliv materiálů, plochy přes 1 m2</t>
  </si>
  <si>
    <t>1. Odsekání soklíků se oceňuje cenami souboru cen 965 08.</t>
  </si>
  <si>
    <t>985131111</t>
  </si>
  <si>
    <t>Očištění ploch stěn, rubu kleneb a podlah tlakovou vodou</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</si>
  <si>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</si>
  <si>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985139112</t>
  </si>
  <si>
    <t>Očištění ploch Příplatek k cenám za plochu do 10 m2 jednotlivě</t>
  </si>
  <si>
    <t>985324221</t>
  </si>
  <si>
    <t>Ochranný nátěr betonu akrylátový dvojnásobný se stěrkou (OS-C)</t>
  </si>
  <si>
    <t>rampa 0.575*1.9+0.575*6.5+6.5*1.9=17,180 [A]</t>
  </si>
  <si>
    <t>106</t>
  </si>
  <si>
    <t>R44932211</t>
  </si>
  <si>
    <t>přístroj hasicí ruční sněhový KS 5 BG</t>
  </si>
  <si>
    <t>94</t>
  </si>
  <si>
    <t>R015112</t>
  </si>
  <si>
    <t>POPLATKY ZA LIKVIDACI ODPADŮ NEKONTAMINOVANÝCH - 17 05 04 VYTĚŽENÉ ZEMINY A HORNINY - II. TŘÍDA TĚŽITELNOSTI VČETNĚ DOPRAVY</t>
  </si>
  <si>
    <t>12.227*1.8=22,009 [A]</t>
  </si>
  <si>
    <t>95</t>
  </si>
  <si>
    <t>POPLATKY ZA LIKVIDACŮ ODPADŮ NEKONTAMINOVANÝCH - 17 01 02 STAVEBNÍ A DEMOLIČNÍ SUŤ (CIHLY)</t>
  </si>
  <si>
    <t>134.246-0.773-0.231-62.137*2=8,968 [A]</t>
  </si>
  <si>
    <t>96</t>
  </si>
  <si>
    <t>(122.4+0.015)*0.5=61,208 [A]  
(1.113+0.744)*0.5=0,929 [B]  
Celkem: 61.208+0.929=62,137 [C]</t>
  </si>
  <si>
    <t>97</t>
  </si>
  <si>
    <t>R015180</t>
  </si>
  <si>
    <t>POPLATKY ZA LIKVIDACŮ ODPADŮ NEKONTAMINOVANÝCH - 17 02 02 SKLO Z INTERIÉRŮ REKONSTRUOVANÝCH OBJEKTŮ</t>
  </si>
  <si>
    <t>0.231=0,231 [A]</t>
  </si>
  <si>
    <t>98</t>
  </si>
  <si>
    <t>R015670</t>
  </si>
  <si>
    <t>POPLATKY ZA LIKVIDACŮ ODPADŮ NEBEZPEČNÝCH - 17 01 06* KONTAMINOVANÁ STAVEBNÍ SUŤ A BETONY Z DEMOLIC</t>
  </si>
  <si>
    <t>62.137=62,137 [A]</t>
  </si>
  <si>
    <t>99</t>
  </si>
  <si>
    <t>0.12+0.653=0,773 [A]</t>
  </si>
  <si>
    <t>997</t>
  </si>
  <si>
    <t>Přesun sutě</t>
  </si>
  <si>
    <t>997013111</t>
  </si>
  <si>
    <t>Vnitrostaveništní doprava suti a vybouraných hmot vodorovně do 50 m svisle s použitím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</si>
  <si>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</si>
  <si>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86</t>
  </si>
  <si>
    <t>997013151</t>
  </si>
  <si>
    <t>Vnitrostaveništní doprava suti a vybouraných hmot vodorovně do 50 m svisle s omezením mechanizace pro budovy a haly výšky do 6 m</t>
  </si>
  <si>
    <t>998</t>
  </si>
  <si>
    <t>Přesun hmot</t>
  </si>
  <si>
    <t>87</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</si>
  <si>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</si>
  <si>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</si>
  <si>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</si>
  <si>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</si>
  <si>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03 B</t>
  </si>
  <si>
    <t>Stavební úpravy-Vzduchotechnika a vytápění</t>
  </si>
  <si>
    <t>SO 03 B</t>
  </si>
  <si>
    <t>728311</t>
  </si>
  <si>
    <t>zař.č.1-Větrání náhradního zdroje</t>
  </si>
  <si>
    <t>R-101</t>
  </si>
  <si>
    <t>Axiální ventilátor nástěnný HCBB/4-500H,</t>
  </si>
  <si>
    <t>Položka obsahuje všechny náklady na montáž a materiál dodaného zařízení protikorozně ošetřeného podle TKP se všemi pomocnými doplňujícími součástmi a pracemi s použitím mechanizmů.Cena položky je vč. Ostatních rozpočtových nákladů</t>
  </si>
  <si>
    <t>R-102</t>
  </si>
  <si>
    <t>TRKS 500 žaluziová klapka samotížná</t>
  </si>
  <si>
    <t>Položka obsahuje všechny náklady na materiál dodaného zařízení protikorozně ošetřeného podle TKP se všemi pomocnými doplňujícími součástmi a pracemi s použitím mechanizmů.Cena položky je vč. Ostatních rozpočtových nákladů</t>
  </si>
  <si>
    <t>R-103</t>
  </si>
  <si>
    <t>Prostorový termostat+komunikační kabel cca 6m</t>
  </si>
  <si>
    <t>R-104</t>
  </si>
  <si>
    <t>EL.přímotop N=2600 W s vlastním termostatem</t>
  </si>
  <si>
    <t>Položka obsahuje všechny náklady na demontáž a montáž konzol a závěsů TV a s doplnujícími pracemi s použitím mechanizmů.Cena položky je vč. Ostatních rozpočtových nákladů</t>
  </si>
  <si>
    <t>R-105</t>
  </si>
  <si>
    <t>Zajištěnost proti havárii</t>
  </si>
  <si>
    <t>R-106</t>
  </si>
  <si>
    <t>Zkouška provozuschopnosti systému dle nař.</t>
  </si>
  <si>
    <t xml:space="preserve">  SO 04</t>
  </si>
  <si>
    <t>Oplocení</t>
  </si>
  <si>
    <t>SO 04</t>
  </si>
  <si>
    <t>00572472</t>
  </si>
  <si>
    <t>osivo směs travní krajinná-rovinná</t>
  </si>
  <si>
    <t>60*0.07=4,200 [A]</t>
  </si>
  <si>
    <t>10371500</t>
  </si>
  <si>
    <t>substrát pro trávníky VL</t>
  </si>
  <si>
    <t>60*0.1=6,000 [A]</t>
  </si>
  <si>
    <t>113154113</t>
  </si>
  <si>
    <t>Frézování živičného podkladu nebo krytu s naložením na dopravní prostředek plochy do 500 m2 bez překážek v trase pruhu šířky do 0,5 m, tloušťky vrstvy 50 mm</t>
  </si>
  <si>
    <t>100.0=100,000 [A]</t>
  </si>
  <si>
    <t>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</si>
  <si>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131111333</t>
  </si>
  <si>
    <t>Vrtání jamek ručním motorovým vrtákem průměru přes 200 do 300 mm</t>
  </si>
  <si>
    <t>2/Z 16*1.1=17,600 [A]</t>
  </si>
  <si>
    <t>1. Ceny -1321 až -1323 jsou určeny pro vrtání ručním vrtákem v hlinitých a hlinitopísčitých horninách bez příměsí kamenů.  
2. Množství měrných jednotek se určuje v m délky vrtu.</t>
  </si>
  <si>
    <t>131111359</t>
  </si>
  <si>
    <t>Vrtání jamek Příplatek k cenám -1331 až -1343 za vrtání v kamenité nebo kořeny prorostlé půdě</t>
  </si>
  <si>
    <t>17.6=17,600 [A]</t>
  </si>
  <si>
    <t>131351202</t>
  </si>
  <si>
    <t>Hloubení zapažených jam a zářezů strojně s urovnáním dna do předepsaného profilu a spádu v hornině třídy těžitelnosti II skupiny 4 přes 20 do 50 m3</t>
  </si>
  <si>
    <t>pro zídku 35.3=35,300 [A]  
Celkem: 35.3=35,300 [B]</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</si>
  <si>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</si>
  <si>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podhrabové desky pro 2/Z 15*0.05*2.2*0.2=0,330 [A]</t>
  </si>
  <si>
    <t>133354101</t>
  </si>
  <si>
    <t>Hloubení zapažených šachet strojně v hornině třídy těžitelnosti II skupiny 4 do 20 m3</t>
  </si>
  <si>
    <t>šachta 0.5*0.5*1.6=0,400 [A]  
patka pro oplocení 6*0.7*0.7*1.1=3,234 [B]  
Celkem: 0.4+3.234=3,634 [C]</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</si>
  <si>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</si>
  <si>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35.3+0.33+3.634=39,264 [A]</t>
  </si>
  <si>
    <t>39.264=39,264 [A]</t>
  </si>
  <si>
    <t>3.634+2.5+6.7=12,834 [A]  
-patka PB 6*0.4*0.4*0.2=-0,192 [B]  
-prefa patka 6*0.3*0.3*0.8=-0,432 [C]  
Celkem: 12.834+-0.192+-0.432=12,210 [D]</t>
  </si>
  <si>
    <t>181411133</t>
  </si>
  <si>
    <t>Založení trávníku na půdě předem připravené plochy do 1000 m2 výsevem včetně utažení parkového na svahu přes 1:2 do 1:1</t>
  </si>
  <si>
    <t>RAMPA  
4/0.1=40,000 [A]  
'SCHODIŠTĚ  
20=20,000 [B]  
Celkem: 40+20=60,000 [C]</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</si>
  <si>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</si>
  <si>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181913112</t>
  </si>
  <si>
    <t>Úprava pláně vyrovnáním výškových rozdílů ručně v hornině třídy těžitelnosti II skupiny 4 se zhutněním</t>
  </si>
  <si>
    <t>PATKY  
0.6*2.1+0.4*0.4*6=2,220 [A]</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</si>
  <si>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ručně.  
4. Ceny se zhutněním jsou určeny pro jakoukoliv míru zhutnění.</t>
  </si>
  <si>
    <t>181951114</t>
  </si>
  <si>
    <t>Úprava pláně vyrovnáním výškových rozdílů strojně v hornině třídy těžitelnosti II, skupiny 4 a 5 se zhutněním</t>
  </si>
  <si>
    <t>ZÍDKA  
0.4*25.0=10,000 [A]</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</si>
  <si>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</si>
  <si>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182301121</t>
  </si>
  <si>
    <t>Rozprostření a urovnání ornice ve svahu sklonu přes 1:5 při souvislé ploše do 500 m2, tl. vrstvy do 100 mm</t>
  </si>
  <si>
    <t>60=60,000 [A]  
Celkem: 60=60,000 [B]</t>
  </si>
  <si>
    <t>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t>
  </si>
  <si>
    <t>185803113</t>
  </si>
  <si>
    <t>Ošetření trávníku jednorázové na svahu přes 1:2 do 1:1</t>
  </si>
  <si>
    <t>60=60,000 [A]</t>
  </si>
  <si>
    <t>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sodvezením do vzdálenosti 20 km a vyložením shrabu.  
3. Vcenách o sklonu svahu přes 1:1 jsou uvažovány podmínky pro svahy běžně schůdné; bez použití lezeckých technik. Vpřípadě použití lezeckých technik se tyto náklady oceňují individuálně.</t>
  </si>
  <si>
    <t>185804243</t>
  </si>
  <si>
    <t>Vypletí na svahu přes 1:2 do 1:1 trávníku po výsevu</t>
  </si>
  <si>
    <t>1. V cenách jsou započteny i náklady spojené s případným naložením odpadu na dopravní prostředek, odvozem do 20 km, se složením a na vysbírání případných odpadků ze záhonů nebo trávníků.  
2. V cenách nejsou započteny náklady na uložení odpadu na skládku.</t>
  </si>
  <si>
    <t>185804311</t>
  </si>
  <si>
    <t>Zalití rostlin vodou plochy záhonů jednotlivě do 20 m2</t>
  </si>
  <si>
    <t>58333625</t>
  </si>
  <si>
    <t>kamenivo těžené hrubé frakce 4/8</t>
  </si>
  <si>
    <t>12.21*1.8=21,978 [A]  
21.978 * 1.05Koeficient množství=23,077 [B]</t>
  </si>
  <si>
    <t>212755216</t>
  </si>
  <si>
    <t>Trativody bez lože z drenážních trubek plastových flexibilních D 160 mm</t>
  </si>
  <si>
    <t>25.0=25,000 [A]</t>
  </si>
  <si>
    <t>1. Ceny jsou určeny pro uložení drenážních trubek do výkopu bez lože a obsypu.  
2. Lože se oceňuje cenami souboru cen 212 ..-21 Lože pod trativody.  
3. Obsyp se oceňuje cenami souborů cen 175 1.-11 Obsypání potrubí části A07 katalogu 800-1 Zemní práce.</t>
  </si>
  <si>
    <t>225411114</t>
  </si>
  <si>
    <t>Maloprofilové vrty jádrové průměru přes 156 do 195 mm do úklonu 45° v hl 0 až 25 m v hornině tř. III a IV</t>
  </si>
  <si>
    <t>10*3.0=30,000 [A]</t>
  </si>
  <si>
    <t>227111114</t>
  </si>
  <si>
    <t>Odpažení maloprofilových vrtů průměru přes 156 do 195 mm</t>
  </si>
  <si>
    <t>30=30,000 [A]</t>
  </si>
  <si>
    <t>274313711</t>
  </si>
  <si>
    <t>Základy z betonu prostého pasy betonu kamenem neprokládaného tř. C 20/25</t>
  </si>
  <si>
    <t>podkladni pas pro schodiště 0.6*2.1*0.2=0,252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</si>
  <si>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</si>
  <si>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2.1*0.2*2+0.6*0.2*2=1,080 [A]</t>
  </si>
  <si>
    <t>1.08=1,080 [A]</t>
  </si>
  <si>
    <t>275123901</t>
  </si>
  <si>
    <t>Montáž základových patek ze železobetonu hmotnosti do 2,5 t</t>
  </si>
  <si>
    <t>1. Za kus se považuje i každá samostatně montovaná část patky, jestliže se patka skládá ze dvou nebo více částí.</t>
  </si>
  <si>
    <t>275313711</t>
  </si>
  <si>
    <t>Základy z betonu prostého patky a bloky z betonu kamenem neprokládaného tř. C 20/25</t>
  </si>
  <si>
    <t>patka pro schodiště 6*0.4*0.4*0.2=0,192 [A]</t>
  </si>
  <si>
    <t>275351121</t>
  </si>
  <si>
    <t>Bednění základů patek zřízení</t>
  </si>
  <si>
    <t>patka pro schodiště 6*4*0.4*0.2=1,920 [A]</t>
  </si>
  <si>
    <t>275351122</t>
  </si>
  <si>
    <t>Bednění základů patek odstranění</t>
  </si>
  <si>
    <t>1.92=1,920 [A]</t>
  </si>
  <si>
    <t>282603111</t>
  </si>
  <si>
    <t>Injektování vysokotlaké s dvojitým obturátorem vzestupné nebo sestupné, tlakem do 8,0 MPa</t>
  </si>
  <si>
    <t>jedna etáž á 10 min, tj 1/6hod  
'3m / 0,5m = 6 etáží jedna kotva  
6*1/6*10=10,000 [A]</t>
  </si>
  <si>
    <t>1. Ceny lze použít pouze při injektáži:  
a) pomocí manžetové trubky osazené do zálivky,  
b) injekční stanicí s plynulou regulací injekčních parametrů,  
c) neaktivovanými i aktivovanými směsmi,  
d) v jedné nebo více fázích.  
2. Ceny nelze použít pro injektování:  
a) jednoduchým obturátorem; toto injektování se oceňuje cenami souboru cen 28. 60-11 Injektování,  
b) mikropilot nebo kotev; toto injektování se oceňuje cenami souboru cen 28. 60-21 Injektování povrchové s dvojitým obturátorem mikropilot nebo kotev,  
c) aktivovanou maltou; toto injektování se oceňuje cenami souboru cen 28. 60-41 Injektování aktivovanými směsmi,  
d) organickými pryskyřicemi neředitelnými vodou; toto injektování se oceňuje cenami souboru cen 282 60-51 Injektování povrchové vysokotlaké pryskyřicemi neředitelnými vodou,  
e) živicemi za tepla; toto injektování se oceňuje individuálně,  
f) tryskové; tato injektáž se oceňuje cenami souboru cen 282 61-21 Trysková injektáž  
3. Množství měrných jednotek se určuje v hodinách injektování prováděného jedním čerpadlem.  
4. Nelze-li použít záložní čerpadlo pro tuto injektáž na jinou práci, při přerušení injektážních prací nařízeném investorem na dobu delší než 1 hodina, oceňuje se toto čerpadlo samostatně.</t>
  </si>
  <si>
    <t>283111122</t>
  </si>
  <si>
    <t>Zřízení ocelových, trubkových mikropilot tlakové i tahové svislé nebo odklon od svislice do 60° část manžetová, průměru přes 80 do 105 mm</t>
  </si>
  <si>
    <t>1. V cenách jsou započteny i náklady na:  
a) vyčištění vrtu,  
b) dodání a výrobu cementové zálivky,  
c) sestavení mikropiloty,  
d) veškeré úpravy po injektování.  
2. V cenách nejsou započteny náklady na:  
a) vrty; tyto stavební práce se oceňují cenami souboru cen 22...- Vrty  
b) injektování; tyto stavební práce se oceňují cenami souboru cen 281 60-21 Injektování mikropilot,  
c) dodání mikropilot; tyto náklady se oceňují ve specifikaci,  
d) dodání a osazení hlavy mikropilot; tyto stavební práce se oceňují cenami souboru cen 283 13-11 Zřízení hlavy trubkových mikropilot.</t>
  </si>
  <si>
    <t>283131113</t>
  </si>
  <si>
    <t>Zřízení hlav trubkových mikropilot namáhaných tlakem i tahem, průměru přes 105 do 115 mm</t>
  </si>
  <si>
    <t>10=10,000 [A]</t>
  </si>
  <si>
    <t>1. V cenách jsou započteny i náklady na přivaření nebo našroubování hlavy mikropiloty a zajištění svarem.  
2. V cenách nejsou započteny náklady na materiál hlavy mikropilot; tyto náklady se oceňují ve specifikaci.</t>
  </si>
  <si>
    <t>28611295</t>
  </si>
  <si>
    <t>trubka drenážní flexibilní neperforovaná PVC-U SN 4 DN 160 pro meliorace, dočasné nebo odlehčovací drenáže</t>
  </si>
  <si>
    <t>25.0*1.2=30,000 [A]</t>
  </si>
  <si>
    <t>58521130</t>
  </si>
  <si>
    <t>cement portlandský CEM I 42,5MPa</t>
  </si>
  <si>
    <t>10*3.14*0.07*0.07*3.0*1.6*1.15=0,849 [A]</t>
  </si>
  <si>
    <t>R10</t>
  </si>
  <si>
    <t>39,25kg/m  
39.25*0.25*10*0.001=0,098 [A]</t>
  </si>
  <si>
    <t>R14011066</t>
  </si>
  <si>
    <t>trubka ocelová bezešvá hladká jakost 11 353 89x10mm</t>
  </si>
  <si>
    <t>30*1.1=33,000 [A]</t>
  </si>
  <si>
    <t>R7</t>
  </si>
  <si>
    <t>Plotová deska 2450/300/50</t>
  </si>
  <si>
    <t>311321814</t>
  </si>
  <si>
    <t>Nadzákladové zdi z betonu železového (bez výztuže) nosné pohledového (v přírodní barvě drtí a přísad) tř. C 25/30</t>
  </si>
  <si>
    <t>pas pro schodiště 0.5*2.0*1.655=1,655 [A]</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</si>
  <si>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</si>
  <si>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311351311</t>
  </si>
  <si>
    <t>Bednění nadzákladových zdí nosných rovné jednostranné zřízení</t>
  </si>
  <si>
    <t>pas pro schodiště 1.655*(0.5+2.0)*2=8,275 [A]</t>
  </si>
  <si>
    <t>1. Ceny jsou určeny pro bednění svislé nebo šikmé (odkloněné), půdorysně přímé nebo zalomené ve volném prostranství, ve volných nebo zapažených jamách a rýhách.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</si>
  <si>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311351312</t>
  </si>
  <si>
    <t>Bednění nadzákladových zdí nosných rovné jednostranné odstranění</t>
  </si>
  <si>
    <t>8.275=8,275 [A]</t>
  </si>
  <si>
    <t>311361821</t>
  </si>
  <si>
    <t>Výztuž nadzákladových zdí nosných svislých nebo odkloněných od svislice, rovných nebo oblých z betonářské oceli 10 505 (R) nebo BSt 500</t>
  </si>
  <si>
    <t>1.655*100*0.001=0,166 [A]</t>
  </si>
  <si>
    <t>327324128</t>
  </si>
  <si>
    <t>Opěrné zdi a valy z betonu železového odolný proti agresivnímu prostředí tř. C 30/37</t>
  </si>
  <si>
    <t>14.0=14,000 [A]</t>
  </si>
  <si>
    <t>1. Ceny jsou určeny pro jakoukoliv tloušťku zdí.</t>
  </si>
  <si>
    <t>327351211</t>
  </si>
  <si>
    <t>Bednění opěrných zdí a valů svislých i skloněných, výšky do 20 m zřízení</t>
  </si>
  <si>
    <t>1.3*(2.418+2.796+10.19+4.867+5.58+0.4+5.6+4.893+10.19+0.4+2.695+1.709+0.4)=67,779 [A]</t>
  </si>
  <si>
    <t>1. Bednění zdí a valů výšky přes 20 m se oceňuje podle ustanovení úvodního katalogu.  
2. Ceny lze použít i pro bednění základů z betonu prostého nebo železového.</t>
  </si>
  <si>
    <t>327351221</t>
  </si>
  <si>
    <t>Bednění opěrných zdí a valů svislých i skloněných, výšky do 20 m odstranění</t>
  </si>
  <si>
    <t>67.779=67,779 [A]</t>
  </si>
  <si>
    <t>327361006</t>
  </si>
  <si>
    <t>Výztuž opěrných zdí a valů průměru do 12 mm, z oceli 10 505 (R) nebo BSt 500</t>
  </si>
  <si>
    <t>5.0=5,000 [A]</t>
  </si>
  <si>
    <t>1. Ceny lze použít i pro případné výztuže základů opěrných zdí a valů.</t>
  </si>
  <si>
    <t>348101220</t>
  </si>
  <si>
    <t>Osazení vrat nebo vrátek k oplocení na sloupky ocelové, plochy jednotlivě přes 2 do 4 m2</t>
  </si>
  <si>
    <t>1. V cenách jsou započteny i náklady na montážní materiál. Jedná se o drobný materiál, proto není v kalkulaci jmenovitě uveden. Tento materiál je součásti výrobní režie.  
2. V cenách nejsou započteny náklady na dodávku vrat a vrátek; tyto se oceňují ve specifikaci.</t>
  </si>
  <si>
    <t>348121221</t>
  </si>
  <si>
    <t>Osazení podhrabových desek na ocelové sloupky, délky desek přes 2 do 3 m</t>
  </si>
  <si>
    <t>2/Z 15=15,000 [A]</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</si>
  <si>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</si>
  <si>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348171149</t>
  </si>
  <si>
    <t>Montáž oplocení z dílců kovových panelových svařovaných, na ocelové profilované sloupky, výšky přes 2,0 do 2,5 m</t>
  </si>
  <si>
    <t>1/Z 38.0=38,000 [A]  
2/Z 41.0=41,000 [B]  
Celkem: 38+41=79,000 [C]</t>
  </si>
  <si>
    <t>1. V cenách nejsou započteny náklady na dodávku dílců, tyto se oceňují ve specifikaci.</t>
  </si>
  <si>
    <t>348172118</t>
  </si>
  <si>
    <t>Montáž vjezdových bran samonosných posuvných jednokřídlových plochy přes 15 m2</t>
  </si>
  <si>
    <t>1. V ceně -2911 je započteno i náklady na programování pohonu.  
2. Ceny neobsahují vybetonování základu pro ukotvení brány o šířce 60 cm a délce1/3 brány; tyto se oceňují cenami katalogu 801-1 Budovy a haly - zděné a monolitické.</t>
  </si>
  <si>
    <t>348172911</t>
  </si>
  <si>
    <t>Montáž vjezdových bran doplňků pohonu pro bránu</t>
  </si>
  <si>
    <t>4502100032</t>
  </si>
  <si>
    <t>Kovový držák podhrabové desky výška 300 mm na sloupky 60x60 i 60x40 mm</t>
  </si>
  <si>
    <t>2/Z 32=32,000 [A]</t>
  </si>
  <si>
    <t>Svařovaný plotový pozinkovaný 3D panel viz. 1/Z a 2/Z</t>
  </si>
  <si>
    <t>1/Z 14=14,000 [A]  
1/Z 15=15,000 [B]  
Celkem: 14+15=29,000 [C]</t>
  </si>
  <si>
    <t>R12</t>
  </si>
  <si>
    <t>Osazování sloupků a vzpěr plotových ocelových v do 2,60 m se zabetonováním do usazené patky</t>
  </si>
  <si>
    <t>2/Z 16=16,000 [A]</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</si>
  <si>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</si>
  <si>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R13</t>
  </si>
  <si>
    <t>Osazování sloupků a vzpěr plotových ocelových systém Dirickx v do 2,60 m ukotvením k pevnému podkladu</t>
  </si>
  <si>
    <t>1/Z 15=15,000 [A]</t>
  </si>
  <si>
    <t>R14</t>
  </si>
  <si>
    <t>Branka jednokřídlá 4/Z viz. PD</t>
  </si>
  <si>
    <t>Brána samonosná s ovládáním a pohonem viz. 3/Z viz. PD</t>
  </si>
  <si>
    <t>R16</t>
  </si>
  <si>
    <t>Betonová patka s kotevním otvorem 300/300/1100</t>
  </si>
  <si>
    <t>Plotový sloupek pro svařované panely profilovaný 60x60mm dl .2,1m viz.1/Z</t>
  </si>
  <si>
    <t>R3</t>
  </si>
  <si>
    <t>nasazovací patka pod sloupek pro svařované panely 60x60mm vč. kotvení</t>
  </si>
  <si>
    <t>nasazovací patka pod sloupek pro svařované panely  60x60mm vč. kotvení</t>
  </si>
  <si>
    <t>R327313218</t>
  </si>
  <si>
    <t>Opěrné zdi a valy z betonu prostého bez zvláštních nároků na vliv prostředí tř. C 20/25</t>
  </si>
  <si>
    <t>2.0=2,000 [A]</t>
  </si>
  <si>
    <t>nasazovací patka pod sloupek pro svařované panely profilovaný oválný 50x70mm</t>
  </si>
  <si>
    <t>1/Z 75=75,000 [A]  
2/Z 80=80,000 [B]  
Celkem: 75+80=155,000 [C]  
155 * 0.4Koeficient množství=62,000 [D]</t>
  </si>
  <si>
    <t>R6</t>
  </si>
  <si>
    <t>Pllotový sloupek pro svařované panely profilovaný 60x60mm dl .2,7m viz. 2/Z</t>
  </si>
  <si>
    <t>Plotová deska 2350/300/50</t>
  </si>
  <si>
    <t>46-M</t>
  </si>
  <si>
    <t>Zemní práce při extr.mont.pracích</t>
  </si>
  <si>
    <t>34571099</t>
  </si>
  <si>
    <t>trubka elektroinstalační dělená (chránička) D 138/160mm, HDPE</t>
  </si>
  <si>
    <t>60.0=60,000 [A]</t>
  </si>
  <si>
    <t>34571350</t>
  </si>
  <si>
    <t>trubka elektroinstalační ohebná dvouplášťová korugovaná (chránička) D 32/40mm, HDPE+LDPE</t>
  </si>
  <si>
    <t>6.0=6,000 [A]  
6 * 1.03Koeficient množství=6,180 [B]</t>
  </si>
  <si>
    <t>460510074</t>
  </si>
  <si>
    <t>Kabelové prostupy z trub plastových do rýhy s obetonováním, průměru do 10 cm</t>
  </si>
  <si>
    <t>6.0=6,000 [A]</t>
  </si>
  <si>
    <t>R460791216</t>
  </si>
  <si>
    <t>Montáž trubek ochranných uložených volně do rýhy plastových ohebných, vnitřního průměru přes 133 do 172 mm</t>
  </si>
  <si>
    <t>Komunikace pozemní</t>
  </si>
  <si>
    <t>573231107</t>
  </si>
  <si>
    <t>Postřik spojovací PS bez posypu kamenivem ze silniční emulze, v množství 0,40 kg/m2</t>
  </si>
  <si>
    <t>577144031</t>
  </si>
  <si>
    <t>Asfaltový beton vrstva obrusná ACO 11 (ABS) s rozprostřením a se zhutněním z modifikovaného asfaltu v pruhu šířky do 1,5 m, po zhutnění tl. 50 mm</t>
  </si>
  <si>
    <t>1. Cenami 577 1.-40 lze oceňovat např. chodníky, úzké cesty a vjezdy v pruhu šířky do 1,5 m jakékoliv délky a jednotlivé plochy velikosti do 10 m2.  
2. ČSN EN 13108-1 připouští pro ACO 11 pouze tl. 35 až 50 mm.</t>
  </si>
  <si>
    <t>29.0*0.5=14,500 [A]</t>
  </si>
  <si>
    <t>50.0*0.4*0.001=0,020 [A]</t>
  </si>
  <si>
    <t>24617150</t>
  </si>
  <si>
    <t>nátěr hydroizolační na bázi asfaltu a plastu do spodní stavby</t>
  </si>
  <si>
    <t>1.5*50.0=75,000 [A]</t>
  </si>
  <si>
    <t>69311089</t>
  </si>
  <si>
    <t>geotextilie netkaná separační, ochranná, filtrační, drenážní PES 600g/m2</t>
  </si>
  <si>
    <t>75.0=75,000 [A]  
75 * 1.05Koeficient množství=78,750 [B]</t>
  </si>
  <si>
    <t>711122131</t>
  </si>
  <si>
    <t>Provedení izolace proti zemní vlhkosti natěradly a tmely za horka na ploše svislé S nátěrem asfaltovým</t>
  </si>
  <si>
    <t>50.0*2=100,000 [A]</t>
  </si>
  <si>
    <t>711491272</t>
  </si>
  <si>
    <t>Provedení doplňků izolace proti vodě textilií na ploše svislé S vrstva ochranná</t>
  </si>
  <si>
    <t>75.0=75,000 [A]</t>
  </si>
  <si>
    <t>1. V ceně -1177 jsou započteny i náklady na navrtání, osazení hmoždinek a zatmelení.</t>
  </si>
  <si>
    <t>767995116</t>
  </si>
  <si>
    <t>Montáž ostatních atypických zámečnických konstrukcí hmotnosti přes 100 do 250 kg</t>
  </si>
  <si>
    <t>garáž 220=220,000 [A]</t>
  </si>
  <si>
    <t>1. Určení cen se řídí hmotností jednotlivě montovaného dílu konstrukce.</t>
  </si>
  <si>
    <t>767996803</t>
  </si>
  <si>
    <t>Demontáž ostatních zámečnických konstrukcí o hmotnosti jednotlivých dílů rozebráním přes 100 do 250 kg</t>
  </si>
  <si>
    <t>200.0=200,000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</si>
  <si>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</si>
  <si>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998767102</t>
  </si>
  <si>
    <t>Přesun hmot pro zámečnické konstrukce stanovený z hmotnosti přesunovaného materiálu vodorovná dopravní vzdálenost do 50 m v objektech výšky přes 6 do 12 m</t>
  </si>
  <si>
    <t>KS</t>
  </si>
  <si>
    <t>D+M schodiště se zábradlím vč. kotvení, PÚ a přesunu hmot</t>
  </si>
  <si>
    <t>345.0*0.001=0,345 [A]</t>
  </si>
  <si>
    <t>Trubní vedení</t>
  </si>
  <si>
    <t>R895270201</t>
  </si>
  <si>
    <t>D+M ŠACHTY DN 400 VČ. POKLOPU, DNA A PODSYPU</t>
  </si>
  <si>
    <t>1. Vpříslušných cenách jsou započteny i náklady na:  
a) vyrovnávací násypnou vrstvu ze štěrkopísku tl. 100 mm,  
b) dodání a montáž šachty, šachtového prodloužení a poklopu,  
c) napojení stávajícího drenážního potrubí.  
2. Vcenách nejsou započteny náklady na:  
a) fixování šachty obsypem, který se oceňuje cenami souboru 174 ..-.... Zásyp sypaninou z jakékoliv horniny katalogu 800-1 Zemní práce části A 07,  
b) ucen 895 27-05.. montáž a dodání vyrovnávacího betonového prstence; tyto náklady se oceňují cenami souboru 894 41-.. Osazení betonových nebo železobetonových dílců pro šachty části A 01 tohoto katalogu.</t>
  </si>
  <si>
    <t>Ostatní konstrukce a práce, bourání</t>
  </si>
  <si>
    <t>938908421</t>
  </si>
  <si>
    <t>Čištění vozovek vodním paprskem pod tlakem 2500 barů (např. Peel Jet) živičného, betonového nebo dlážděného</t>
  </si>
  <si>
    <t>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</si>
  <si>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961044111</t>
  </si>
  <si>
    <t>Bourání základů z betonu prostého</t>
  </si>
  <si>
    <t>ODHAD BET.PATEK (65/2)*0.45*0.45*1.1*0.5=3,620 [A]</t>
  </si>
  <si>
    <t>961055111</t>
  </si>
  <si>
    <t>Bourání základů z betonu železového</t>
  </si>
  <si>
    <t>ODHAD BET.PATEK (65/2.0)*0.45*0.45*1.1*0.5=3,620 [A]</t>
  </si>
  <si>
    <t>966071822</t>
  </si>
  <si>
    <t>Rozebrání oplocení z pletiva drátěného se čtvercovými oky, výšky přes 1,6 do 2,0 m</t>
  </si>
  <si>
    <t>65.0=65,000 [A]</t>
  </si>
  <si>
    <t>1. V cenách jsou započteny i náklady na odklizení materiálu na vzdálenost do 20 m nebo naložení na dopravní prostředek.  
2. V cenách nejsou započteny náklady na demontáž sloupků.</t>
  </si>
  <si>
    <t>966073810</t>
  </si>
  <si>
    <t>Rozebrání vrat a vrátek k oplocení plochy jednotlivě do 2 m2</t>
  </si>
  <si>
    <t>1. V cenách jsou započteny i náklady na odklizení materiálu na vzdálenost do 20 m nebo naložení na dopravní prostředek.</t>
  </si>
  <si>
    <t>966073812</t>
  </si>
  <si>
    <t>Rozebrání vrat a vrátek k oplocení plochy jednotlivě přes 6 do 10 m2</t>
  </si>
  <si>
    <t>981511114</t>
  </si>
  <si>
    <t>Demolice konstrukcí objektů postupným rozebíráním konstrukcí ze železobetonu</t>
  </si>
  <si>
    <t>demolice zídky 10.0=10,000 [A]</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</si>
  <si>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</si>
  <si>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pas pro schodiště 1.655*(0.5+2.0)*2+0.5*1.655=9,103 [A]</t>
  </si>
  <si>
    <t>Kotvy chemické s vyvrtáním otvoru do betonu, železobetonu nebo tvrdého kamene tmel, velikost M 16, hloubka 125 mm</t>
  </si>
  <si>
    <t>1/Z 60=60,000 [A]</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</si>
  <si>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</si>
  <si>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(35.3+3.234+20)*1.8=105,361 [A]</t>
  </si>
  <si>
    <t>53.366-0.677-11.5=41,189 [A]</t>
  </si>
  <si>
    <t>R015570</t>
  </si>
  <si>
    <t>POPLATKY ZA LIKVIDACI ODPADŮ NEBEZPEČNÝCH - 17 03 01* ASFALTOVÉ SMĚSI OBSAHUJÍCÍ DEHET (VOZOVKA, IZOLACE, STAVEBNÍ NÁTĚRY), VČETNĚ DOPRAVY</t>
  </si>
  <si>
    <t>11.5=11,500 [A]</t>
  </si>
  <si>
    <t>0.192+0.285+0.2=0,677 [A]</t>
  </si>
  <si>
    <t>998232110</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</si>
  <si>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</si>
  <si>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do 3 m</t>
  </si>
  <si>
    <t>1. Cenu -2111 lze použít i pro oplocení ze sloupků a dílců prefabrikovaných dřevěných, kovových nebo železobetonových</t>
  </si>
  <si>
    <t>VRN3</t>
  </si>
  <si>
    <t>Zařízení staveniště</t>
  </si>
  <si>
    <t>Dopravní značení na staveništi</t>
  </si>
  <si>
    <t>KPL</t>
  </si>
  <si>
    <t>1. Více informací o volbě, obsahu a způsobu ocenění jednotlivých titulů viz Příloha 03 Zařízení staveniště.</t>
  </si>
  <si>
    <t>D.2.3.6</t>
  </si>
  <si>
    <t>Rozvodny vn, nn, osvětlení a dálkové ovládání odpojovačů</t>
  </si>
  <si>
    <t xml:space="preserve">  SO 05</t>
  </si>
  <si>
    <t>Úprava rozvodů NN</t>
  </si>
  <si>
    <t>SO 05</t>
  </si>
  <si>
    <t>viz. přílohy projektové dokumentace</t>
  </si>
  <si>
    <t>Základy</t>
  </si>
  <si>
    <t>21461E</t>
  </si>
  <si>
    <t>SEPARAČNÍ GEOTEXTILIE DO 500G/M2</t>
  </si>
  <si>
    <t>45152</t>
  </si>
  <si>
    <t>PODKLADNÍ A VÝPLŇOVÉ VRSTVY Z KAMENIVA DRCENÉHO</t>
  </si>
  <si>
    <t>465114</t>
  </si>
  <si>
    <t>DLAŽBY Z DÍLCŮ BETON DO C25/30</t>
  </si>
  <si>
    <t>465923</t>
  </si>
  <si>
    <t>PŘEDLÁŽDĚNÍ DLAŽBY Z BETON DLAŽDIC</t>
  </si>
  <si>
    <t>701001</t>
  </si>
  <si>
    <t>OZNAČOVACÍ ŠTÍTEK KABELOVÉHO VEDENÍ, SPOJKY NEBO KABELOVÉ SKŘÍNĚ (VČETNĚ OBJÍMKY)</t>
  </si>
  <si>
    <t>701004</t>
  </si>
  <si>
    <t>VYHLEDÁVACÍ MARKER ZEMNÍ</t>
  </si>
  <si>
    <t>702211</t>
  </si>
  <si>
    <t>KABELOVÁ CHRÁNIČKA ZEMNÍ DN DO 100 MM</t>
  </si>
  <si>
    <t>702232</t>
  </si>
  <si>
    <t>KABELOVÁ CHRÁNIČKA ZEMNÍ DĚLENÁ DN PŘES 100 DO 200 MM</t>
  </si>
  <si>
    <t>702312</t>
  </si>
  <si>
    <t>ZAKRYTÍ KABELŮ VÝSTRAŽNOU FÓLIÍ ŠÍŘKY PŘES 20 DO 40 CM</t>
  </si>
  <si>
    <t>702421</t>
  </si>
  <si>
    <t>KABELOVÝ PROSTUP DO OBJEKTU PŘES ZÁKLAD BETONOVÝ SVĚTLÉ ŠÍŘKY DO 100 MM</t>
  </si>
  <si>
    <t>702521</t>
  </si>
  <si>
    <t>PRŮRAZ ZDIVEM (PŘÍČKOU) BETONOVÝM TLOUŠŤKY DO 45 CM</t>
  </si>
  <si>
    <t>703212</t>
  </si>
  <si>
    <t>KABELOVÝ ŽLAB NOSNÝ/DRÁTĚNÝ ŽÁROVĚ ZINKOVANÝ VČETNĚ UPEVNĚNÍ A PŘÍSLUŠENSTVÍ SVĚTLÉ ŠÍŘKY PŘES 100 DO 250 MM</t>
  </si>
  <si>
    <t>703513</t>
  </si>
  <si>
    <t>ELEKTROINSTALAČNÍ LIŠTA ŠÍŘKY PŘES 60 MM</t>
  </si>
  <si>
    <t>703722</t>
  </si>
  <si>
    <t>KABELOVÁ PŘÍCHYTKA PRO ROZSAH UPNUTÍ OD 26 DO 50 MM</t>
  </si>
  <si>
    <t>703754</t>
  </si>
  <si>
    <t>PROTIPOŽÁRNÍ UCPÁVKA PROSTUPU KABELOVÉHO PR. DO 110MM, DO EI 90 MIN.</t>
  </si>
  <si>
    <t>703756</t>
  </si>
  <si>
    <t>PROTIPOŽÁRNÍ TMEL ( TUBA - 1000ML ), DO EI 90 MIN.</t>
  </si>
  <si>
    <t>703762</t>
  </si>
  <si>
    <t>KABELOVÁ UCPÁVKA VODĚ ODOLNÁ PRO VNITŘNÍ PRŮMĚR OTVORU 65 - 110MM</t>
  </si>
  <si>
    <t>709210</t>
  </si>
  <si>
    <t>KŘIŽOVATKA KABELOVÝCH VEDENÍ SE STÁVAJÍCÍ INŽENÝRSKOU SÍTÍ (KABELEM, POTRUBÍM APOD.)</t>
  </si>
  <si>
    <t>741Z13</t>
  </si>
  <si>
    <t>DEMONTÁŽ STÁVAJÍCÍCH UCPÁVEK PROTIPOŽÁRNÍCH PRŮMĚRU OTVORU DO 200 MM</t>
  </si>
  <si>
    <t>742H14</t>
  </si>
  <si>
    <t>KABEL NN ČTYŘ- A PĚTIŽÍLOVÝ CU S PLASTOVOU IZOLACÍ OD 70 DO 120 MM2</t>
  </si>
  <si>
    <t>742H25</t>
  </si>
  <si>
    <t>KABEL NN ČTYŘ- A PĚTIŽÍLOVÝ AL S PLASTOVOU IZOLACÍ OD 150 DO 240 MM2</t>
  </si>
  <si>
    <t>742L14</t>
  </si>
  <si>
    <t>UKONČENÍ DVOU AŽ PĚTIŽÍLOVÉHO KABELU V ROZVADĚČI NEBO NA PŘÍSTROJI OD 70 DO 120 MM2</t>
  </si>
  <si>
    <t>742L15</t>
  </si>
  <si>
    <t>UKONČENÍ DVOU AŽ PĚTIŽÍLOVÉHO KABELU V ROZVADĚČI NEBO NA PŘÍSTROJI OD 150 DO 240 MM2</t>
  </si>
  <si>
    <t>742L25</t>
  </si>
  <si>
    <t>UKONČENÍ DVOU AŽ PĚTIŽÍLOVÉHO KABELU KABELOVOU SPOJKOU OD 150 DO 240 MM2</t>
  </si>
  <si>
    <t>742P13</t>
  </si>
  <si>
    <t>ZATAŽENÍ KABELU DO CHRÁNIČKY - KABEL DO 4 KG/M</t>
  </si>
  <si>
    <t>74xxxR</t>
  </si>
  <si>
    <t>ROZVADĚČ RZS1 DLE TOS</t>
  </si>
  <si>
    <t>1. Položka obsahuje:  
– veškeré přístrojové vybavení, skříň, montáž dle TOS  
– veškerý podružný a pomocný materiál ( včetně můstků, vnitřních propojů-vodičů a pod ),  
nosnou konstrukci, kotevní a spojovací prvky  
– provedení zkoušek, dodání předepsaných zkoušek, revizí a atestů  
2. Položka neobsahuje:  
3. Způsob měření:  
Udává se počet kusů kompletní konstrukce nebo práce.</t>
  </si>
  <si>
    <t>Ostatní konstrukce a práce</t>
  </si>
  <si>
    <t>96615</t>
  </si>
  <si>
    <t>BOURÁNÍ KONSTRUKCÍ Z PROSTÉHO BETONU</t>
  </si>
  <si>
    <t>R015240</t>
  </si>
  <si>
    <t>POPLATKY ZA LIKVIDACI ODPADŮ NEKONTAMINOVANÝCH - 20 03 01 SMĚSNÝ KOMUNÁLNÍ ODPAD, VČETNĚ DOPRAVY</t>
  </si>
  <si>
    <t>D.9898</t>
  </si>
  <si>
    <t>Všeobecný objekt</t>
  </si>
  <si>
    <t xml:space="preserve">  SO 98-98</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</si>
  <si>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</si>
  <si>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</si>
  <si>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</si>
  <si>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</si>
  <si>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</si>
  <si>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</si>
  <si>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</si>
  <si>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</si>
  <si>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</si>
  <si>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</si>
  <si>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</si>
  <si>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</si>
  <si>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</si>
  <si>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</si>
  <si>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</si>
  <si>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</si>
  <si>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</si>
  <si>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</si>
  <si>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</si>
  <si>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</si>
  <si>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</si>
  <si>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</si>
  <si>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</si>
  <si>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</si>
  <si>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</si>
  <si>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Exkurze</t>
  </si>
  <si>
    <t>Exkurze dle zákona o zadávání veřejných zakázek</t>
  </si>
  <si>
    <t>Předpoklad 1 exkurze v době realizace stavby</t>
  </si>
  <si>
    <t>Položka zahrnuje veškeré činnosti nezbytné pro zajištění exkurze. Veškerá požadavky na rozsah exkurzí je dán smlouvou o dílo.</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</si>
</sst>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sharedStrings" Target="sharedStrings.xml" /><Relationship Id="rId1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0+C10+C13+C15+C20+C22</f>
      </c>
    </row>
    <row r="7" spans="2:3" ht="12.75" customHeight="1">
      <c r="B7" s="8" t="s">
        <v>7</v>
      </c>
      <c s="10">
        <f>0+E10+E13+E15+E20+E22</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01'!K8+'PS 01'!M8</f>
      </c>
      <c s="14">
        <f>C11*0.21</f>
      </c>
      <c s="14">
        <f>C11+D11</f>
      </c>
      <c s="13">
        <f>'PS 01'!T7</f>
      </c>
    </row>
    <row r="12" spans="1:6" ht="12.75">
      <c r="A12" s="11" t="s">
        <v>106</v>
      </c>
      <c s="12" t="s">
        <v>107</v>
      </c>
      <c s="14">
        <f>'PS 02'!K8+'PS 02'!M8</f>
      </c>
      <c s="14">
        <f>C12*0.21</f>
      </c>
      <c s="14">
        <f>C12+D12</f>
      </c>
      <c s="13">
        <f>'PS 02'!T7</f>
      </c>
    </row>
    <row r="13" spans="1:6" ht="12.75">
      <c r="A13" s="11" t="s">
        <v>368</v>
      </c>
      <c s="12" t="s">
        <v>369</v>
      </c>
      <c s="14">
        <f>0+C14</f>
      </c>
      <c s="14">
        <f>C13*0.21</f>
      </c>
      <c s="14">
        <f>0+E14</f>
      </c>
      <c s="13">
        <f>0+F14</f>
      </c>
    </row>
    <row r="14" spans="1:6" ht="12.75">
      <c r="A14" s="11" t="s">
        <v>370</v>
      </c>
      <c s="12" t="s">
        <v>371</v>
      </c>
      <c s="14">
        <f>'SO 01'!K8+'SO 01'!M8</f>
      </c>
      <c s="14">
        <f>C14*0.21</f>
      </c>
      <c s="14">
        <f>C14+D14</f>
      </c>
      <c s="13">
        <f>'SO 01'!T7</f>
      </c>
    </row>
    <row r="15" spans="1:6" ht="12.75">
      <c r="A15" s="11" t="s">
        <v>537</v>
      </c>
      <c s="12" t="s">
        <v>538</v>
      </c>
      <c s="14">
        <f>0+C16+C17+C18+C19</f>
      </c>
      <c s="14">
        <f>C15*0.21</f>
      </c>
      <c s="14">
        <f>0+E16+E17+E18+E19</f>
      </c>
      <c s="13">
        <f>0+F16+F17+F18+F19</f>
      </c>
    </row>
    <row r="16" spans="1:6" ht="12.75">
      <c r="A16" s="11" t="s">
        <v>539</v>
      </c>
      <c s="12" t="s">
        <v>540</v>
      </c>
      <c s="14">
        <f>'SO 02'!K8+'SO 02'!M8</f>
      </c>
      <c s="14">
        <f>C16*0.21</f>
      </c>
      <c s="14">
        <f>C16+D16</f>
      </c>
      <c s="13">
        <f>'SO 02'!T7</f>
      </c>
    </row>
    <row r="17" spans="1:6" ht="12.75">
      <c r="A17" s="11" t="s">
        <v>593</v>
      </c>
      <c s="12" t="s">
        <v>594</v>
      </c>
      <c s="14">
        <f>'SO 03 A'!K8+'SO 03 A'!M8</f>
      </c>
      <c s="14">
        <f>C17*0.21</f>
      </c>
      <c s="14">
        <f>C17+D17</f>
      </c>
      <c s="13">
        <f>'SO 03 A'!T7</f>
      </c>
    </row>
    <row r="18" spans="1:6" ht="12.75">
      <c r="A18" s="11" t="s">
        <v>986</v>
      </c>
      <c s="12" t="s">
        <v>987</v>
      </c>
      <c s="14">
        <f>'SO 03 B'!K8+'SO 03 B'!M8</f>
      </c>
      <c s="14">
        <f>C18*0.21</f>
      </c>
      <c s="14">
        <f>C18+D18</f>
      </c>
      <c s="13">
        <f>'SO 03 B'!T7</f>
      </c>
    </row>
    <row r="19" spans="1:6" ht="12.75">
      <c r="A19" s="11" t="s">
        <v>1006</v>
      </c>
      <c s="12" t="s">
        <v>1007</v>
      </c>
      <c s="14">
        <f>'SO 04'!K8+'SO 04'!M8</f>
      </c>
      <c s="14">
        <f>C19*0.21</f>
      </c>
      <c s="14">
        <f>C19+D19</f>
      </c>
      <c s="13">
        <f>'SO 04'!T7</f>
      </c>
    </row>
    <row r="20" spans="1:6" ht="12.75">
      <c r="A20" s="11" t="s">
        <v>1285</v>
      </c>
      <c s="12" t="s">
        <v>1286</v>
      </c>
      <c s="14">
        <f>0+C21</f>
      </c>
      <c s="14">
        <f>C20*0.21</f>
      </c>
      <c s="14">
        <f>0+E21</f>
      </c>
      <c s="13">
        <f>0+F21</f>
      </c>
    </row>
    <row r="21" spans="1:6" ht="12.75">
      <c r="A21" s="11" t="s">
        <v>1287</v>
      </c>
      <c s="12" t="s">
        <v>1288</v>
      </c>
      <c s="14">
        <f>'SO 05'!K8+'SO 05'!M8</f>
      </c>
      <c s="14">
        <f>C21*0.21</f>
      </c>
      <c s="14">
        <f>C21+D21</f>
      </c>
      <c s="13">
        <f>'SO 05'!T7</f>
      </c>
    </row>
    <row r="22" spans="1:6" ht="12.75">
      <c r="A22" s="11" t="s">
        <v>1350</v>
      </c>
      <c s="12" t="s">
        <v>1351</v>
      </c>
      <c s="14">
        <f>0+C23</f>
      </c>
      <c s="14">
        <f>C22*0.21</f>
      </c>
      <c s="14">
        <f>0+E23</f>
      </c>
      <c s="13">
        <f>0+F23</f>
      </c>
    </row>
    <row r="23" spans="1:6" ht="12.75">
      <c r="A23" s="11" t="s">
        <v>1352</v>
      </c>
      <c s="12" t="s">
        <v>1351</v>
      </c>
      <c s="14">
        <f>'SO 98-98'!K8+'SO 98-98'!M8</f>
      </c>
      <c s="14">
        <f>C23*0.21</f>
      </c>
      <c s="14">
        <f>C23+D23</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1350</v>
      </c>
      <c s="41">
        <f>Rekapitulace!C22</f>
      </c>
      <c s="20" t="s">
        <v>0</v>
      </c>
      <c t="s">
        <v>23</v>
      </c>
      <c t="s">
        <v>27</v>
      </c>
    </row>
    <row r="4" spans="1:16" ht="32" customHeight="1">
      <c r="A4" s="24" t="s">
        <v>20</v>
      </c>
      <c s="25" t="s">
        <v>28</v>
      </c>
      <c s="27" t="s">
        <v>1350</v>
      </c>
      <c r="E4" s="26" t="s">
        <v>1351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1353</v>
      </c>
      <c r="E8" s="30" t="s">
        <v>1351</v>
      </c>
      <c r="J8" s="29">
        <f>0+J9+J22</f>
      </c>
      <c s="29">
        <f>0+K9+K22</f>
      </c>
      <c s="29">
        <f>0+L9+L22</f>
      </c>
      <c s="29">
        <f>0+M9+M22</f>
      </c>
    </row>
    <row r="9" spans="1:13" ht="12.75">
      <c r="A9" t="s">
        <v>46</v>
      </c>
      <c r="C9" s="31" t="s">
        <v>50</v>
      </c>
      <c r="E9" s="33" t="s">
        <v>1354</v>
      </c>
      <c r="J9" s="32">
        <f>0</f>
      </c>
      <c s="32">
        <f>0</f>
      </c>
      <c s="32">
        <f>0+L10+L14+L18</f>
      </c>
      <c s="32">
        <f>0+M10+M14+M18</f>
      </c>
    </row>
    <row r="10" spans="1:16" ht="12.75">
      <c r="A10" t="s">
        <v>49</v>
      </c>
      <c s="34" t="s">
        <v>50</v>
      </c>
      <c s="34" t="s">
        <v>1355</v>
      </c>
      <c s="35" t="s">
        <v>52</v>
      </c>
      <c s="6" t="s">
        <v>1356</v>
      </c>
      <c s="36" t="s">
        <v>1283</v>
      </c>
      <c s="37">
        <v>1</v>
      </c>
      <c s="36">
        <v>0</v>
      </c>
      <c s="36">
        <f>ROUND(G10*H10,6)</f>
      </c>
      <c r="L10" s="38">
        <v>0</v>
      </c>
      <c s="32">
        <f>ROUND(ROUND(L10,2)*ROUND(G10,3),2)</f>
      </c>
      <c s="36" t="s">
        <v>138</v>
      </c>
      <c>
        <f>(M10*21)/100</f>
      </c>
      <c t="s">
        <v>27</v>
      </c>
    </row>
    <row r="11" spans="1:5" ht="12.75">
      <c r="A11" s="35" t="s">
        <v>56</v>
      </c>
      <c r="E11" s="39" t="s">
        <v>1357</v>
      </c>
    </row>
    <row r="12" spans="1:5" ht="12.75">
      <c r="A12" s="35" t="s">
        <v>58</v>
      </c>
      <c r="E12" s="40" t="s">
        <v>1358</v>
      </c>
    </row>
    <row r="13" spans="1:5" ht="89.25">
      <c r="A13" t="s">
        <v>59</v>
      </c>
      <c r="E13" s="39" t="s">
        <v>1359</v>
      </c>
    </row>
    <row r="14" spans="1:16" ht="12.75">
      <c r="A14" t="s">
        <v>49</v>
      </c>
      <c s="34" t="s">
        <v>27</v>
      </c>
      <c s="34" t="s">
        <v>1360</v>
      </c>
      <c s="35" t="s">
        <v>52</v>
      </c>
      <c s="6" t="s">
        <v>1361</v>
      </c>
      <c s="36" t="s">
        <v>1283</v>
      </c>
      <c s="37">
        <v>1</v>
      </c>
      <c s="36">
        <v>0</v>
      </c>
      <c s="36">
        <f>ROUND(G14*H14,6)</f>
      </c>
      <c r="L14" s="38">
        <v>0</v>
      </c>
      <c s="32">
        <f>ROUND(ROUND(L14,2)*ROUND(G14,3),2)</f>
      </c>
      <c s="36" t="s">
        <v>138</v>
      </c>
      <c>
        <f>(M14*21)/100</f>
      </c>
      <c t="s">
        <v>27</v>
      </c>
    </row>
    <row r="15" spans="1:5" ht="12.75">
      <c r="A15" s="35" t="s">
        <v>56</v>
      </c>
      <c r="E15" s="39" t="s">
        <v>1362</v>
      </c>
    </row>
    <row r="16" spans="1:5" ht="12.75">
      <c r="A16" s="35" t="s">
        <v>58</v>
      </c>
      <c r="E16" s="40" t="s">
        <v>1358</v>
      </c>
    </row>
    <row r="17" spans="1:5" ht="102">
      <c r="A17" t="s">
        <v>59</v>
      </c>
      <c r="E17" s="39" t="s">
        <v>1363</v>
      </c>
    </row>
    <row r="18" spans="1:16" ht="12.75">
      <c r="A18" t="s">
        <v>49</v>
      </c>
      <c s="34" t="s">
        <v>26</v>
      </c>
      <c s="34" t="s">
        <v>1364</v>
      </c>
      <c s="35" t="s">
        <v>52</v>
      </c>
      <c s="6" t="s">
        <v>1365</v>
      </c>
      <c s="36" t="s">
        <v>1283</v>
      </c>
      <c s="37">
        <v>1</v>
      </c>
      <c s="36">
        <v>0</v>
      </c>
      <c s="36">
        <f>ROUND(G18*H18,6)</f>
      </c>
      <c r="L18" s="38">
        <v>0</v>
      </c>
      <c s="32">
        <f>ROUND(ROUND(L18,2)*ROUND(G18,3),2)</f>
      </c>
      <c s="36" t="s">
        <v>138</v>
      </c>
      <c>
        <f>(M18*21)/100</f>
      </c>
      <c t="s">
        <v>27</v>
      </c>
    </row>
    <row r="19" spans="1:5" ht="12.75">
      <c r="A19" s="35" t="s">
        <v>56</v>
      </c>
      <c r="E19" s="39" t="s">
        <v>1366</v>
      </c>
    </row>
    <row r="20" spans="1:5" ht="12.75">
      <c r="A20" s="35" t="s">
        <v>58</v>
      </c>
      <c r="E20" s="40" t="s">
        <v>1358</v>
      </c>
    </row>
    <row r="21" spans="1:5" ht="38.25">
      <c r="A21" t="s">
        <v>59</v>
      </c>
      <c r="E21" s="39" t="s">
        <v>1367</v>
      </c>
    </row>
    <row r="22" spans="1:13" ht="12.75">
      <c r="A22" t="s">
        <v>46</v>
      </c>
      <c r="C22" s="31" t="s">
        <v>27</v>
      </c>
      <c r="E22" s="33" t="s">
        <v>1368</v>
      </c>
      <c r="J22" s="32">
        <f>0</f>
      </c>
      <c s="32">
        <f>0</f>
      </c>
      <c s="32">
        <f>0+L23+L27+L31</f>
      </c>
      <c s="32">
        <f>0+M23+M27+M31</f>
      </c>
    </row>
    <row r="23" spans="1:16" ht="12.75">
      <c r="A23" t="s">
        <v>49</v>
      </c>
      <c s="34" t="s">
        <v>66</v>
      </c>
      <c s="34" t="s">
        <v>1369</v>
      </c>
      <c s="35" t="s">
        <v>52</v>
      </c>
      <c s="6" t="s">
        <v>1370</v>
      </c>
      <c s="36" t="s">
        <v>1283</v>
      </c>
      <c s="37">
        <v>1</v>
      </c>
      <c s="36">
        <v>0</v>
      </c>
      <c s="36">
        <f>ROUND(G23*H23,6)</f>
      </c>
      <c r="L23" s="38">
        <v>0</v>
      </c>
      <c s="32">
        <f>ROUND(ROUND(L23,2)*ROUND(G23,3),2)</f>
      </c>
      <c s="36" t="s">
        <v>138</v>
      </c>
      <c>
        <f>(M23*21)/100</f>
      </c>
      <c t="s">
        <v>27</v>
      </c>
    </row>
    <row r="24" spans="1:5" ht="12.75">
      <c r="A24" s="35" t="s">
        <v>56</v>
      </c>
      <c r="E24" s="39" t="s">
        <v>1371</v>
      </c>
    </row>
    <row r="25" spans="1:5" ht="12.75">
      <c r="A25" s="35" t="s">
        <v>58</v>
      </c>
      <c r="E25" s="40" t="s">
        <v>1358</v>
      </c>
    </row>
    <row r="26" spans="1:5" ht="89.25">
      <c r="A26" t="s">
        <v>59</v>
      </c>
      <c r="E26" s="39" t="s">
        <v>1372</v>
      </c>
    </row>
    <row r="27" spans="1:16" ht="12.75">
      <c r="A27" t="s">
        <v>49</v>
      </c>
      <c s="34" t="s">
        <v>70</v>
      </c>
      <c s="34" t="s">
        <v>1373</v>
      </c>
      <c s="35" t="s">
        <v>52</v>
      </c>
      <c s="6" t="s">
        <v>1374</v>
      </c>
      <c s="36" t="s">
        <v>1283</v>
      </c>
      <c s="37">
        <v>1</v>
      </c>
      <c s="36">
        <v>0</v>
      </c>
      <c s="36">
        <f>ROUND(G27*H27,6)</f>
      </c>
      <c r="L27" s="38">
        <v>0</v>
      </c>
      <c s="32">
        <f>ROUND(ROUND(L27,2)*ROUND(G27,3),2)</f>
      </c>
      <c s="36" t="s">
        <v>138</v>
      </c>
      <c>
        <f>(M27*21)/100</f>
      </c>
      <c t="s">
        <v>27</v>
      </c>
    </row>
    <row r="28" spans="1:5" ht="12.75">
      <c r="A28" s="35" t="s">
        <v>56</v>
      </c>
      <c r="E28" s="39" t="s">
        <v>1375</v>
      </c>
    </row>
    <row r="29" spans="1:5" ht="12.75">
      <c r="A29" s="35" t="s">
        <v>58</v>
      </c>
      <c r="E29" s="40" t="s">
        <v>1358</v>
      </c>
    </row>
    <row r="30" spans="1:5" ht="76.5">
      <c r="A30" t="s">
        <v>59</v>
      </c>
      <c r="E30" s="39" t="s">
        <v>1376</v>
      </c>
    </row>
    <row r="31" spans="1:16" ht="12.75">
      <c r="A31" t="s">
        <v>49</v>
      </c>
      <c s="34" t="s">
        <v>73</v>
      </c>
      <c s="34" t="s">
        <v>1377</v>
      </c>
      <c s="35" t="s">
        <v>52</v>
      </c>
      <c s="6" t="s">
        <v>1378</v>
      </c>
      <c s="36" t="s">
        <v>1283</v>
      </c>
      <c s="37">
        <v>1</v>
      </c>
      <c s="36">
        <v>0</v>
      </c>
      <c s="36">
        <f>ROUND(G31*H31,6)</f>
      </c>
      <c r="L31" s="38">
        <v>0</v>
      </c>
      <c s="32">
        <f>ROUND(ROUND(L31,2)*ROUND(G31,3),2)</f>
      </c>
      <c s="36" t="s">
        <v>138</v>
      </c>
      <c>
        <f>(M31*21)/100</f>
      </c>
      <c t="s">
        <v>27</v>
      </c>
    </row>
    <row r="32" spans="1:5" ht="12.75">
      <c r="A32" s="35" t="s">
        <v>56</v>
      </c>
      <c r="E32" s="39" t="s">
        <v>1379</v>
      </c>
    </row>
    <row r="33" spans="1:5" ht="12.75">
      <c r="A33" s="35" t="s">
        <v>58</v>
      </c>
      <c r="E33" s="40" t="s">
        <v>1380</v>
      </c>
    </row>
    <row r="34" spans="1:5" ht="25.5">
      <c r="A34" t="s">
        <v>59</v>
      </c>
      <c r="E34" s="39" t="s">
        <v>1381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COUNTIFS(L8:L70,"=0",A8:A70,"P")+COUNTIFS(L8:L70,"",A8:A70,"P")+SUM(Q8:Q70)</f>
      </c>
    </row>
    <row r="8" spans="1:13" ht="12.75">
      <c r="A8" t="s">
        <v>44</v>
      </c>
      <c r="C8" s="28" t="s">
        <v>45</v>
      </c>
      <c r="E8" s="30" t="s">
        <v>17</v>
      </c>
      <c r="J8" s="29">
        <f>0+J9</f>
      </c>
      <c s="29">
        <f>0+K9</f>
      </c>
      <c s="29">
        <f>0+L9</f>
      </c>
      <c s="29">
        <f>0+M9</f>
      </c>
    </row>
    <row r="9" spans="1:13" ht="12.75">
      <c r="A9" t="s">
        <v>46</v>
      </c>
      <c r="C9" s="31" t="s">
        <v>47</v>
      </c>
      <c r="E9" s="33" t="s">
        <v>48</v>
      </c>
      <c r="J9" s="32">
        <f>0</f>
      </c>
      <c s="32">
        <f>0</f>
      </c>
      <c s="32">
        <f>0+L10+L14+L18+L22+L26+L30+L34+L38+L42+L46+L50+L54+L58+L62+L66+L70</f>
      </c>
      <c s="32">
        <f>0+M10+M14+M18+M22+M26+M30+M34+M38+M42+M46+M50+M54+M58+M62+M66+M70</f>
      </c>
    </row>
    <row r="10" spans="1:16" ht="12.75">
      <c r="A10" t="s">
        <v>49</v>
      </c>
      <c s="34" t="s">
        <v>50</v>
      </c>
      <c s="34" t="s">
        <v>51</v>
      </c>
      <c s="35" t="s">
        <v>52</v>
      </c>
      <c s="6" t="s">
        <v>53</v>
      </c>
      <c s="36" t="s">
        <v>54</v>
      </c>
      <c s="37">
        <v>30</v>
      </c>
      <c s="36">
        <v>0</v>
      </c>
      <c s="36">
        <f>ROUND(G10*H10,6)</f>
      </c>
      <c r="L10" s="38">
        <v>0</v>
      </c>
      <c s="32">
        <f>ROUND(ROUND(L10,2)*ROUND(G10,3),2)</f>
      </c>
      <c s="36" t="s">
        <v>55</v>
      </c>
      <c>
        <f>(M10*21)/100</f>
      </c>
      <c t="s">
        <v>27</v>
      </c>
    </row>
    <row r="11" spans="1:5" ht="12.75">
      <c r="A11" s="35" t="s">
        <v>56</v>
      </c>
      <c r="E11" s="39" t="s">
        <v>57</v>
      </c>
    </row>
    <row r="12" spans="1:5" ht="12.75">
      <c r="A12" s="35" t="s">
        <v>58</v>
      </c>
      <c r="E12" s="40" t="s">
        <v>52</v>
      </c>
    </row>
    <row r="13" spans="1:5" ht="12.75">
      <c r="A13" t="s">
        <v>59</v>
      </c>
      <c r="E13" s="39" t="s">
        <v>60</v>
      </c>
    </row>
    <row r="14" spans="1:16" ht="25.5">
      <c r="A14" t="s">
        <v>49</v>
      </c>
      <c s="34" t="s">
        <v>27</v>
      </c>
      <c s="34" t="s">
        <v>61</v>
      </c>
      <c s="35" t="s">
        <v>52</v>
      </c>
      <c s="6" t="s">
        <v>62</v>
      </c>
      <c s="36" t="s">
        <v>63</v>
      </c>
      <c s="37">
        <v>2</v>
      </c>
      <c s="36">
        <v>0</v>
      </c>
      <c s="36">
        <f>ROUND(G14*H14,6)</f>
      </c>
      <c r="L14" s="38">
        <v>0</v>
      </c>
      <c s="32">
        <f>ROUND(ROUND(L14,2)*ROUND(G14,3),2)</f>
      </c>
      <c s="36" t="s">
        <v>55</v>
      </c>
      <c>
        <f>(M14*21)/100</f>
      </c>
      <c t="s">
        <v>27</v>
      </c>
    </row>
    <row r="15" spans="1:5" ht="12.75">
      <c r="A15" s="35" t="s">
        <v>56</v>
      </c>
      <c r="E15" s="39" t="s">
        <v>57</v>
      </c>
    </row>
    <row r="16" spans="1:5" ht="12.75">
      <c r="A16" s="35" t="s">
        <v>58</v>
      </c>
      <c r="E16" s="40" t="s">
        <v>52</v>
      </c>
    </row>
    <row r="17" spans="1:5" ht="12.75">
      <c r="A17" t="s">
        <v>59</v>
      </c>
      <c r="E17" s="39" t="s">
        <v>60</v>
      </c>
    </row>
    <row r="18" spans="1:16" ht="12.75">
      <c r="A18" t="s">
        <v>49</v>
      </c>
      <c s="34" t="s">
        <v>26</v>
      </c>
      <c s="34" t="s">
        <v>64</v>
      </c>
      <c s="35" t="s">
        <v>52</v>
      </c>
      <c s="6" t="s">
        <v>65</v>
      </c>
      <c s="36" t="s">
        <v>63</v>
      </c>
      <c s="37">
        <v>4</v>
      </c>
      <c s="36">
        <v>0</v>
      </c>
      <c s="36">
        <f>ROUND(G18*H18,6)</f>
      </c>
      <c r="L18" s="38">
        <v>0</v>
      </c>
      <c s="32">
        <f>ROUND(ROUND(L18,2)*ROUND(G18,3),2)</f>
      </c>
      <c s="36" t="s">
        <v>55</v>
      </c>
      <c>
        <f>(M18*21)/100</f>
      </c>
      <c t="s">
        <v>27</v>
      </c>
    </row>
    <row r="19" spans="1:5" ht="12.75">
      <c r="A19" s="35" t="s">
        <v>56</v>
      </c>
      <c r="E19" s="39" t="s">
        <v>57</v>
      </c>
    </row>
    <row r="20" spans="1:5" ht="12.75">
      <c r="A20" s="35" t="s">
        <v>58</v>
      </c>
      <c r="E20" s="40" t="s">
        <v>52</v>
      </c>
    </row>
    <row r="21" spans="1:5" ht="12.75">
      <c r="A21" t="s">
        <v>59</v>
      </c>
      <c r="E21" s="39" t="s">
        <v>60</v>
      </c>
    </row>
    <row r="22" spans="1:16" ht="25.5">
      <c r="A22" t="s">
        <v>49</v>
      </c>
      <c s="34" t="s">
        <v>66</v>
      </c>
      <c s="34" t="s">
        <v>67</v>
      </c>
      <c s="35" t="s">
        <v>52</v>
      </c>
      <c s="6" t="s">
        <v>68</v>
      </c>
      <c s="36" t="s">
        <v>69</v>
      </c>
      <c s="37">
        <v>8</v>
      </c>
      <c s="36">
        <v>0</v>
      </c>
      <c s="36">
        <f>ROUND(G22*H22,6)</f>
      </c>
      <c r="L22" s="38">
        <v>0</v>
      </c>
      <c s="32">
        <f>ROUND(ROUND(L22,2)*ROUND(G22,3),2)</f>
      </c>
      <c s="36" t="s">
        <v>55</v>
      </c>
      <c>
        <f>(M22*21)/100</f>
      </c>
      <c t="s">
        <v>27</v>
      </c>
    </row>
    <row r="23" spans="1:5" ht="12.75">
      <c r="A23" s="35" t="s">
        <v>56</v>
      </c>
      <c r="E23" s="39" t="s">
        <v>57</v>
      </c>
    </row>
    <row r="24" spans="1:5" ht="12.75">
      <c r="A24" s="35" t="s">
        <v>58</v>
      </c>
      <c r="E24" s="40" t="s">
        <v>52</v>
      </c>
    </row>
    <row r="25" spans="1:5" ht="12.75">
      <c r="A25" t="s">
        <v>59</v>
      </c>
      <c r="E25" s="39" t="s">
        <v>60</v>
      </c>
    </row>
    <row r="26" spans="1:16" ht="12.75">
      <c r="A26" t="s">
        <v>49</v>
      </c>
      <c s="34" t="s">
        <v>70</v>
      </c>
      <c s="34" t="s">
        <v>71</v>
      </c>
      <c s="35" t="s">
        <v>52</v>
      </c>
      <c s="6" t="s">
        <v>72</v>
      </c>
      <c s="36" t="s">
        <v>63</v>
      </c>
      <c s="37">
        <v>14</v>
      </c>
      <c s="36">
        <v>0</v>
      </c>
      <c s="36">
        <f>ROUND(G26*H26,6)</f>
      </c>
      <c r="L26" s="38">
        <v>0</v>
      </c>
      <c s="32">
        <f>ROUND(ROUND(L26,2)*ROUND(G26,3),2)</f>
      </c>
      <c s="36" t="s">
        <v>55</v>
      </c>
      <c>
        <f>(M26*21)/100</f>
      </c>
      <c t="s">
        <v>27</v>
      </c>
    </row>
    <row r="27" spans="1:5" ht="12.75">
      <c r="A27" s="35" t="s">
        <v>56</v>
      </c>
      <c r="E27" s="39" t="s">
        <v>57</v>
      </c>
    </row>
    <row r="28" spans="1:5" ht="12.75">
      <c r="A28" s="35" t="s">
        <v>58</v>
      </c>
      <c r="E28" s="40" t="s">
        <v>52</v>
      </c>
    </row>
    <row r="29" spans="1:5" ht="12.75">
      <c r="A29" t="s">
        <v>59</v>
      </c>
      <c r="E29" s="39" t="s">
        <v>60</v>
      </c>
    </row>
    <row r="30" spans="1:16" ht="38.25">
      <c r="A30" t="s">
        <v>49</v>
      </c>
      <c s="34" t="s">
        <v>73</v>
      </c>
      <c s="34" t="s">
        <v>74</v>
      </c>
      <c s="35" t="s">
        <v>52</v>
      </c>
      <c s="6" t="s">
        <v>75</v>
      </c>
      <c s="36" t="s">
        <v>63</v>
      </c>
      <c s="37">
        <v>7</v>
      </c>
      <c s="36">
        <v>0</v>
      </c>
      <c s="36">
        <f>ROUND(G30*H30,6)</f>
      </c>
      <c r="L30" s="38">
        <v>0</v>
      </c>
      <c s="32">
        <f>ROUND(ROUND(L30,2)*ROUND(G30,3),2)</f>
      </c>
      <c s="36" t="s">
        <v>55</v>
      </c>
      <c>
        <f>(M30*21)/100</f>
      </c>
      <c t="s">
        <v>27</v>
      </c>
    </row>
    <row r="31" spans="1:5" ht="12.75">
      <c r="A31" s="35" t="s">
        <v>56</v>
      </c>
      <c r="E31" s="39" t="s">
        <v>57</v>
      </c>
    </row>
    <row r="32" spans="1:5" ht="12.75">
      <c r="A32" s="35" t="s">
        <v>58</v>
      </c>
      <c r="E32" s="40" t="s">
        <v>52</v>
      </c>
    </row>
    <row r="33" spans="1:5" ht="12.75">
      <c r="A33" t="s">
        <v>59</v>
      </c>
      <c r="E33" s="39" t="s">
        <v>60</v>
      </c>
    </row>
    <row r="34" spans="1:16" ht="25.5">
      <c r="A34" t="s">
        <v>49</v>
      </c>
      <c s="34" t="s">
        <v>76</v>
      </c>
      <c s="34" t="s">
        <v>77</v>
      </c>
      <c s="35" t="s">
        <v>52</v>
      </c>
      <c s="6" t="s">
        <v>78</v>
      </c>
      <c s="36" t="s">
        <v>63</v>
      </c>
      <c s="37">
        <v>1</v>
      </c>
      <c s="36">
        <v>0</v>
      </c>
      <c s="36">
        <f>ROUND(G34*H34,6)</f>
      </c>
      <c r="L34" s="38">
        <v>0</v>
      </c>
      <c s="32">
        <f>ROUND(ROUND(L34,2)*ROUND(G34,3),2)</f>
      </c>
      <c s="36" t="s">
        <v>55</v>
      </c>
      <c>
        <f>(M34*21)/100</f>
      </c>
      <c t="s">
        <v>27</v>
      </c>
    </row>
    <row r="35" spans="1:5" ht="12.75">
      <c r="A35" s="35" t="s">
        <v>56</v>
      </c>
      <c r="E35" s="39" t="s">
        <v>57</v>
      </c>
    </row>
    <row r="36" spans="1:5" ht="12.75">
      <c r="A36" s="35" t="s">
        <v>58</v>
      </c>
      <c r="E36" s="40" t="s">
        <v>52</v>
      </c>
    </row>
    <row r="37" spans="1:5" ht="12.75">
      <c r="A37" t="s">
        <v>59</v>
      </c>
      <c r="E37" s="39" t="s">
        <v>60</v>
      </c>
    </row>
    <row r="38" spans="1:16" ht="25.5">
      <c r="A38" t="s">
        <v>49</v>
      </c>
      <c s="34" t="s">
        <v>79</v>
      </c>
      <c s="34" t="s">
        <v>80</v>
      </c>
      <c s="35" t="s">
        <v>52</v>
      </c>
      <c s="6" t="s">
        <v>81</v>
      </c>
      <c s="36" t="s">
        <v>63</v>
      </c>
      <c s="37">
        <v>1</v>
      </c>
      <c s="36">
        <v>0</v>
      </c>
      <c s="36">
        <f>ROUND(G38*H38,6)</f>
      </c>
      <c r="L38" s="38">
        <v>0</v>
      </c>
      <c s="32">
        <f>ROUND(ROUND(L38,2)*ROUND(G38,3),2)</f>
      </c>
      <c s="36" t="s">
        <v>55</v>
      </c>
      <c>
        <f>(M38*21)/100</f>
      </c>
      <c t="s">
        <v>27</v>
      </c>
    </row>
    <row r="39" spans="1:5" ht="12.75">
      <c r="A39" s="35" t="s">
        <v>56</v>
      </c>
      <c r="E39" s="39" t="s">
        <v>57</v>
      </c>
    </row>
    <row r="40" spans="1:5" ht="12.75">
      <c r="A40" s="35" t="s">
        <v>58</v>
      </c>
      <c r="E40" s="40" t="s">
        <v>52</v>
      </c>
    </row>
    <row r="41" spans="1:5" ht="12.75">
      <c r="A41" t="s">
        <v>59</v>
      </c>
      <c r="E41" s="39" t="s">
        <v>60</v>
      </c>
    </row>
    <row r="42" spans="1:16" ht="12.75">
      <c r="A42" t="s">
        <v>49</v>
      </c>
      <c s="34" t="s">
        <v>82</v>
      </c>
      <c s="34" t="s">
        <v>83</v>
      </c>
      <c s="35" t="s">
        <v>52</v>
      </c>
      <c s="6" t="s">
        <v>84</v>
      </c>
      <c s="36" t="s">
        <v>69</v>
      </c>
      <c s="37">
        <v>2</v>
      </c>
      <c s="36">
        <v>0</v>
      </c>
      <c s="36">
        <f>ROUND(G42*H42,6)</f>
      </c>
      <c r="L42" s="38">
        <v>0</v>
      </c>
      <c s="32">
        <f>ROUND(ROUND(L42,2)*ROUND(G42,3),2)</f>
      </c>
      <c s="36" t="s">
        <v>55</v>
      </c>
      <c>
        <f>(M42*21)/100</f>
      </c>
      <c t="s">
        <v>27</v>
      </c>
    </row>
    <row r="43" spans="1:5" ht="12.75">
      <c r="A43" s="35" t="s">
        <v>56</v>
      </c>
      <c r="E43" s="39" t="s">
        <v>57</v>
      </c>
    </row>
    <row r="44" spans="1:5" ht="12.75">
      <c r="A44" s="35" t="s">
        <v>58</v>
      </c>
      <c r="E44" s="40" t="s">
        <v>52</v>
      </c>
    </row>
    <row r="45" spans="1:5" ht="12.75">
      <c r="A45" t="s">
        <v>59</v>
      </c>
      <c r="E45" s="39" t="s">
        <v>60</v>
      </c>
    </row>
    <row r="46" spans="1:16" ht="12.75">
      <c r="A46" t="s">
        <v>49</v>
      </c>
      <c s="34" t="s">
        <v>85</v>
      </c>
      <c s="34" t="s">
        <v>86</v>
      </c>
      <c s="35" t="s">
        <v>52</v>
      </c>
      <c s="6" t="s">
        <v>87</v>
      </c>
      <c s="36" t="s">
        <v>63</v>
      </c>
      <c s="37">
        <v>1</v>
      </c>
      <c s="36">
        <v>0</v>
      </c>
      <c s="36">
        <f>ROUND(G46*H46,6)</f>
      </c>
      <c r="L46" s="38">
        <v>0</v>
      </c>
      <c s="32">
        <f>ROUND(ROUND(L46,2)*ROUND(G46,3),2)</f>
      </c>
      <c s="36" t="s">
        <v>55</v>
      </c>
      <c>
        <f>(M46*21)/100</f>
      </c>
      <c t="s">
        <v>27</v>
      </c>
    </row>
    <row r="47" spans="1:5" ht="12.75">
      <c r="A47" s="35" t="s">
        <v>56</v>
      </c>
      <c r="E47" s="39" t="s">
        <v>57</v>
      </c>
    </row>
    <row r="48" spans="1:5" ht="12.75">
      <c r="A48" s="35" t="s">
        <v>58</v>
      </c>
      <c r="E48" s="40" t="s">
        <v>52</v>
      </c>
    </row>
    <row r="49" spans="1:5" ht="12.75">
      <c r="A49" t="s">
        <v>59</v>
      </c>
      <c r="E49" s="39" t="s">
        <v>60</v>
      </c>
    </row>
    <row r="50" spans="1:16" ht="12.75">
      <c r="A50" t="s">
        <v>49</v>
      </c>
      <c s="34" t="s">
        <v>88</v>
      </c>
      <c s="34" t="s">
        <v>89</v>
      </c>
      <c s="35" t="s">
        <v>52</v>
      </c>
      <c s="6" t="s">
        <v>90</v>
      </c>
      <c s="36" t="s">
        <v>63</v>
      </c>
      <c s="37">
        <v>1</v>
      </c>
      <c s="36">
        <v>0</v>
      </c>
      <c s="36">
        <f>ROUND(G50*H50,6)</f>
      </c>
      <c r="L50" s="38">
        <v>0</v>
      </c>
      <c s="32">
        <f>ROUND(ROUND(L50,2)*ROUND(G50,3),2)</f>
      </c>
      <c s="36" t="s">
        <v>55</v>
      </c>
      <c>
        <f>(M50*21)/100</f>
      </c>
      <c t="s">
        <v>27</v>
      </c>
    </row>
    <row r="51" spans="1:5" ht="12.75">
      <c r="A51" s="35" t="s">
        <v>56</v>
      </c>
      <c r="E51" s="39" t="s">
        <v>57</v>
      </c>
    </row>
    <row r="52" spans="1:5" ht="12.75">
      <c r="A52" s="35" t="s">
        <v>58</v>
      </c>
      <c r="E52" s="40" t="s">
        <v>52</v>
      </c>
    </row>
    <row r="53" spans="1:5" ht="12.75">
      <c r="A53" t="s">
        <v>59</v>
      </c>
      <c r="E53" s="39" t="s">
        <v>60</v>
      </c>
    </row>
    <row r="54" spans="1:16" ht="12.75">
      <c r="A54" t="s">
        <v>49</v>
      </c>
      <c s="34" t="s">
        <v>91</v>
      </c>
      <c s="34" t="s">
        <v>92</v>
      </c>
      <c s="35" t="s">
        <v>52</v>
      </c>
      <c s="6" t="s">
        <v>93</v>
      </c>
      <c s="36" t="s">
        <v>63</v>
      </c>
      <c s="37">
        <v>1</v>
      </c>
      <c s="36">
        <v>0</v>
      </c>
      <c s="36">
        <f>ROUND(G54*H54,6)</f>
      </c>
      <c r="L54" s="38">
        <v>0</v>
      </c>
      <c s="32">
        <f>ROUND(ROUND(L54,2)*ROUND(G54,3),2)</f>
      </c>
      <c s="36" t="s">
        <v>55</v>
      </c>
      <c>
        <f>(M54*21)/100</f>
      </c>
      <c t="s">
        <v>27</v>
      </c>
    </row>
    <row r="55" spans="1:5" ht="12.75">
      <c r="A55" s="35" t="s">
        <v>56</v>
      </c>
      <c r="E55" s="39" t="s">
        <v>57</v>
      </c>
    </row>
    <row r="56" spans="1:5" ht="12.75">
      <c r="A56" s="35" t="s">
        <v>58</v>
      </c>
      <c r="E56" s="40" t="s">
        <v>52</v>
      </c>
    </row>
    <row r="57" spans="1:5" ht="12.75">
      <c r="A57" t="s">
        <v>59</v>
      </c>
      <c r="E57" s="39" t="s">
        <v>60</v>
      </c>
    </row>
    <row r="58" spans="1:16" ht="12.75">
      <c r="A58" t="s">
        <v>49</v>
      </c>
      <c s="34" t="s">
        <v>94</v>
      </c>
      <c s="34" t="s">
        <v>95</v>
      </c>
      <c s="35" t="s">
        <v>52</v>
      </c>
      <c s="6" t="s">
        <v>96</v>
      </c>
      <c s="36" t="s">
        <v>63</v>
      </c>
      <c s="37">
        <v>1</v>
      </c>
      <c s="36">
        <v>0</v>
      </c>
      <c s="36">
        <f>ROUND(G58*H58,6)</f>
      </c>
      <c r="L58" s="38">
        <v>0</v>
      </c>
      <c s="32">
        <f>ROUND(ROUND(L58,2)*ROUND(G58,3),2)</f>
      </c>
      <c s="36" t="s">
        <v>55</v>
      </c>
      <c>
        <f>(M58*21)/100</f>
      </c>
      <c t="s">
        <v>27</v>
      </c>
    </row>
    <row r="59" spans="1:5" ht="12.75">
      <c r="A59" s="35" t="s">
        <v>56</v>
      </c>
      <c r="E59" s="39" t="s">
        <v>57</v>
      </c>
    </row>
    <row r="60" spans="1:5" ht="12.75">
      <c r="A60" s="35" t="s">
        <v>58</v>
      </c>
      <c r="E60" s="40" t="s">
        <v>52</v>
      </c>
    </row>
    <row r="61" spans="1:5" ht="12.75">
      <c r="A61" t="s">
        <v>59</v>
      </c>
      <c r="E61" s="39" t="s">
        <v>60</v>
      </c>
    </row>
    <row r="62" spans="1:16" ht="12.75">
      <c r="A62" t="s">
        <v>49</v>
      </c>
      <c s="34" t="s">
        <v>97</v>
      </c>
      <c s="34" t="s">
        <v>98</v>
      </c>
      <c s="35" t="s">
        <v>52</v>
      </c>
      <c s="6" t="s">
        <v>99</v>
      </c>
      <c s="36" t="s">
        <v>63</v>
      </c>
      <c s="37">
        <v>1</v>
      </c>
      <c s="36">
        <v>0</v>
      </c>
      <c s="36">
        <f>ROUND(G62*H62,6)</f>
      </c>
      <c r="L62" s="38">
        <v>0</v>
      </c>
      <c s="32">
        <f>ROUND(ROUND(L62,2)*ROUND(G62,3),2)</f>
      </c>
      <c s="36" t="s">
        <v>55</v>
      </c>
      <c>
        <f>(M62*21)/100</f>
      </c>
      <c t="s">
        <v>27</v>
      </c>
    </row>
    <row r="63" spans="1:5" ht="12.75">
      <c r="A63" s="35" t="s">
        <v>56</v>
      </c>
      <c r="E63" s="39" t="s">
        <v>57</v>
      </c>
    </row>
    <row r="64" spans="1:5" ht="12.75">
      <c r="A64" s="35" t="s">
        <v>58</v>
      </c>
      <c r="E64" s="40" t="s">
        <v>52</v>
      </c>
    </row>
    <row r="65" spans="1:5" ht="12.75">
      <c r="A65" t="s">
        <v>59</v>
      </c>
      <c r="E65" s="39" t="s">
        <v>60</v>
      </c>
    </row>
    <row r="66" spans="1:16" ht="12.75">
      <c r="A66" t="s">
        <v>49</v>
      </c>
      <c s="34" t="s">
        <v>100</v>
      </c>
      <c s="34" t="s">
        <v>101</v>
      </c>
      <c s="35" t="s">
        <v>52</v>
      </c>
      <c s="6" t="s">
        <v>102</v>
      </c>
      <c s="36" t="s">
        <v>63</v>
      </c>
      <c s="37">
        <v>1</v>
      </c>
      <c s="36">
        <v>0</v>
      </c>
      <c s="36">
        <f>ROUND(G66*H66,6)</f>
      </c>
      <c r="L66" s="38">
        <v>0</v>
      </c>
      <c s="32">
        <f>ROUND(ROUND(L66,2)*ROUND(G66,3),2)</f>
      </c>
      <c s="36" t="s">
        <v>55</v>
      </c>
      <c>
        <f>(M66*21)/100</f>
      </c>
      <c t="s">
        <v>27</v>
      </c>
    </row>
    <row r="67" spans="1:5" ht="12.75">
      <c r="A67" s="35" t="s">
        <v>56</v>
      </c>
      <c r="E67" s="39" t="s">
        <v>57</v>
      </c>
    </row>
    <row r="68" spans="1:5" ht="12.75">
      <c r="A68" s="35" t="s">
        <v>58</v>
      </c>
      <c r="E68" s="40" t="s">
        <v>52</v>
      </c>
    </row>
    <row r="69" spans="1:5" ht="12.75">
      <c r="A69" t="s">
        <v>59</v>
      </c>
      <c r="E69" s="39" t="s">
        <v>60</v>
      </c>
    </row>
    <row r="70" spans="1:16" ht="12.75">
      <c r="A70" t="s">
        <v>49</v>
      </c>
      <c s="34" t="s">
        <v>103</v>
      </c>
      <c s="34" t="s">
        <v>104</v>
      </c>
      <c s="35" t="s">
        <v>52</v>
      </c>
      <c s="6" t="s">
        <v>105</v>
      </c>
      <c s="36" t="s">
        <v>69</v>
      </c>
      <c s="37">
        <v>2</v>
      </c>
      <c s="36">
        <v>0</v>
      </c>
      <c s="36">
        <f>ROUND(G70*H70,6)</f>
      </c>
      <c r="L70" s="38">
        <v>0</v>
      </c>
      <c s="32">
        <f>ROUND(ROUND(L70,2)*ROUND(G70,3),2)</f>
      </c>
      <c s="36" t="s">
        <v>55</v>
      </c>
      <c>
        <f>(M70*21)/100</f>
      </c>
      <c t="s">
        <v>27</v>
      </c>
    </row>
    <row r="71" spans="1:5" ht="12.75">
      <c r="A71" s="35" t="s">
        <v>56</v>
      </c>
      <c r="E71" s="39" t="s">
        <v>57</v>
      </c>
    </row>
    <row r="72" spans="1:5" ht="12.75">
      <c r="A72" s="35" t="s">
        <v>58</v>
      </c>
      <c r="E72" s="40" t="s">
        <v>52</v>
      </c>
    </row>
    <row r="73" spans="1:5" ht="12.75">
      <c r="A73" t="s">
        <v>59</v>
      </c>
      <c r="E73" s="39" t="s">
        <v>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COUNTIFS(L8:L356,"=0",A8:A356,"P")+COUNTIFS(L8:L356,"",A8:A356,"P")+SUM(Q8:Q356)</f>
      </c>
    </row>
    <row r="8" spans="1:13" ht="12.75">
      <c r="A8" t="s">
        <v>44</v>
      </c>
      <c r="C8" s="28" t="s">
        <v>108</v>
      </c>
      <c r="E8" s="30" t="s">
        <v>107</v>
      </c>
      <c r="J8" s="29">
        <f>0+J9+J30+J35+J80+J165+J218+J251+J284+J329+J334+J339</f>
      </c>
      <c s="29">
        <f>0+K9+K30+K35+K80+K165+K218+K251+K284+K329+K334+K339</f>
      </c>
      <c s="29">
        <f>0+L9+L30+L35+L80+L165+L218+L251+L284+L329+L334+L339</f>
      </c>
      <c s="29">
        <f>0+M9+M30+M35+M80+M165+M218+M251+M284+M329+M334+M339</f>
      </c>
    </row>
    <row r="9" spans="1:13" ht="12.75">
      <c r="A9" t="s">
        <v>46</v>
      </c>
      <c r="C9" s="31" t="s">
        <v>50</v>
      </c>
      <c r="E9" s="33" t="s">
        <v>109</v>
      </c>
      <c r="J9" s="32">
        <f>0</f>
      </c>
      <c s="32">
        <f>0</f>
      </c>
      <c s="32">
        <f>0+L10+L14+L18+L22+L26</f>
      </c>
      <c s="32">
        <f>0+M10+M14+M18+M22+M26</f>
      </c>
    </row>
    <row r="10" spans="1:16" ht="12.75">
      <c r="A10" t="s">
        <v>49</v>
      </c>
      <c s="34" t="s">
        <v>50</v>
      </c>
      <c s="34" t="s">
        <v>110</v>
      </c>
      <c s="35" t="s">
        <v>52</v>
      </c>
      <c s="6" t="s">
        <v>111</v>
      </c>
      <c s="36" t="s">
        <v>112</v>
      </c>
      <c s="37">
        <v>50</v>
      </c>
      <c s="36">
        <v>0</v>
      </c>
      <c s="36">
        <f>ROUND(G10*H10,6)</f>
      </c>
      <c r="L10" s="38">
        <v>0</v>
      </c>
      <c s="32">
        <f>ROUND(ROUND(L10,2)*ROUND(G10,3),2)</f>
      </c>
      <c s="36" t="s">
        <v>55</v>
      </c>
      <c>
        <f>(M10*21)/100</f>
      </c>
      <c t="s">
        <v>27</v>
      </c>
    </row>
    <row r="11" spans="1:5" ht="12.75">
      <c r="A11" s="35" t="s">
        <v>56</v>
      </c>
      <c r="E11" s="39" t="s">
        <v>52</v>
      </c>
    </row>
    <row r="12" spans="1:5" ht="12.75">
      <c r="A12" s="35" t="s">
        <v>58</v>
      </c>
      <c r="E12" s="40" t="s">
        <v>113</v>
      </c>
    </row>
    <row r="13" spans="1:5" ht="12.75">
      <c r="A13" t="s">
        <v>59</v>
      </c>
      <c r="E13" s="39" t="s">
        <v>60</v>
      </c>
    </row>
    <row r="14" spans="1:16" ht="12.75">
      <c r="A14" t="s">
        <v>49</v>
      </c>
      <c s="34" t="s">
        <v>27</v>
      </c>
      <c s="34" t="s">
        <v>114</v>
      </c>
      <c s="35" t="s">
        <v>52</v>
      </c>
      <c s="6" t="s">
        <v>115</v>
      </c>
      <c s="36" t="s">
        <v>116</v>
      </c>
      <c s="37">
        <v>1</v>
      </c>
      <c s="36">
        <v>0</v>
      </c>
      <c s="36">
        <f>ROUND(G14*H14,6)</f>
      </c>
      <c r="L14" s="38">
        <v>0</v>
      </c>
      <c s="32">
        <f>ROUND(ROUND(L14,2)*ROUND(G14,3),2)</f>
      </c>
      <c s="36" t="s">
        <v>55</v>
      </c>
      <c>
        <f>(M14*21)/100</f>
      </c>
      <c t="s">
        <v>27</v>
      </c>
    </row>
    <row r="15" spans="1:5" ht="12.75">
      <c r="A15" s="35" t="s">
        <v>56</v>
      </c>
      <c r="E15" s="39" t="s">
        <v>52</v>
      </c>
    </row>
    <row r="16" spans="1:5" ht="12.75">
      <c r="A16" s="35" t="s">
        <v>58</v>
      </c>
      <c r="E16" s="40" t="s">
        <v>113</v>
      </c>
    </row>
    <row r="17" spans="1:5" ht="12.75">
      <c r="A17" t="s">
        <v>59</v>
      </c>
      <c r="E17" s="39" t="s">
        <v>60</v>
      </c>
    </row>
    <row r="18" spans="1:16" ht="12.75">
      <c r="A18" t="s">
        <v>49</v>
      </c>
      <c s="34" t="s">
        <v>26</v>
      </c>
      <c s="34" t="s">
        <v>117</v>
      </c>
      <c s="35" t="s">
        <v>52</v>
      </c>
      <c s="6" t="s">
        <v>118</v>
      </c>
      <c s="36" t="s">
        <v>116</v>
      </c>
      <c s="37">
        <v>3</v>
      </c>
      <c s="36">
        <v>0</v>
      </c>
      <c s="36">
        <f>ROUND(G18*H18,6)</f>
      </c>
      <c r="L18" s="38">
        <v>0</v>
      </c>
      <c s="32">
        <f>ROUND(ROUND(L18,2)*ROUND(G18,3),2)</f>
      </c>
      <c s="36" t="s">
        <v>55</v>
      </c>
      <c>
        <f>(M18*21)/100</f>
      </c>
      <c t="s">
        <v>27</v>
      </c>
    </row>
    <row r="19" spans="1:5" ht="12.75">
      <c r="A19" s="35" t="s">
        <v>56</v>
      </c>
      <c r="E19" s="39" t="s">
        <v>52</v>
      </c>
    </row>
    <row r="20" spans="1:5" ht="12.75">
      <c r="A20" s="35" t="s">
        <v>58</v>
      </c>
      <c r="E20" s="40" t="s">
        <v>113</v>
      </c>
    </row>
    <row r="21" spans="1:5" ht="12.75">
      <c r="A21" t="s">
        <v>59</v>
      </c>
      <c r="E21" s="39" t="s">
        <v>60</v>
      </c>
    </row>
    <row r="22" spans="1:16" ht="12.75">
      <c r="A22" t="s">
        <v>49</v>
      </c>
      <c s="34" t="s">
        <v>66</v>
      </c>
      <c s="34" t="s">
        <v>119</v>
      </c>
      <c s="35" t="s">
        <v>52</v>
      </c>
      <c s="6" t="s">
        <v>120</v>
      </c>
      <c s="36" t="s">
        <v>116</v>
      </c>
      <c s="37">
        <v>4</v>
      </c>
      <c s="36">
        <v>0</v>
      </c>
      <c s="36">
        <f>ROUND(G22*H22,6)</f>
      </c>
      <c r="L22" s="38">
        <v>0</v>
      </c>
      <c s="32">
        <f>ROUND(ROUND(L22,2)*ROUND(G22,3),2)</f>
      </c>
      <c s="36" t="s">
        <v>55</v>
      </c>
      <c>
        <f>(M22*21)/100</f>
      </c>
      <c t="s">
        <v>27</v>
      </c>
    </row>
    <row r="23" spans="1:5" ht="12.75">
      <c r="A23" s="35" t="s">
        <v>56</v>
      </c>
      <c r="E23" s="39" t="s">
        <v>52</v>
      </c>
    </row>
    <row r="24" spans="1:5" ht="12.75">
      <c r="A24" s="35" t="s">
        <v>58</v>
      </c>
      <c r="E24" s="40" t="s">
        <v>113</v>
      </c>
    </row>
    <row r="25" spans="1:5" ht="12.75">
      <c r="A25" t="s">
        <v>59</v>
      </c>
      <c r="E25" s="39" t="s">
        <v>60</v>
      </c>
    </row>
    <row r="26" spans="1:16" ht="12.75">
      <c r="A26" t="s">
        <v>49</v>
      </c>
      <c s="34" t="s">
        <v>70</v>
      </c>
      <c s="34" t="s">
        <v>121</v>
      </c>
      <c s="35" t="s">
        <v>52</v>
      </c>
      <c s="6" t="s">
        <v>122</v>
      </c>
      <c s="36" t="s">
        <v>112</v>
      </c>
      <c s="37">
        <v>20</v>
      </c>
      <c s="36">
        <v>0</v>
      </c>
      <c s="36">
        <f>ROUND(G26*H26,6)</f>
      </c>
      <c r="L26" s="38">
        <v>0</v>
      </c>
      <c s="32">
        <f>ROUND(ROUND(L26,2)*ROUND(G26,3),2)</f>
      </c>
      <c s="36" t="s">
        <v>55</v>
      </c>
      <c>
        <f>(M26*21)/100</f>
      </c>
      <c t="s">
        <v>27</v>
      </c>
    </row>
    <row r="27" spans="1:5" ht="12.75">
      <c r="A27" s="35" t="s">
        <v>56</v>
      </c>
      <c r="E27" s="39" t="s">
        <v>52</v>
      </c>
    </row>
    <row r="28" spans="1:5" ht="12.75">
      <c r="A28" s="35" t="s">
        <v>58</v>
      </c>
      <c r="E28" s="40" t="s">
        <v>113</v>
      </c>
    </row>
    <row r="29" spans="1:5" ht="12.75">
      <c r="A29" t="s">
        <v>59</v>
      </c>
      <c r="E29" s="39" t="s">
        <v>60</v>
      </c>
    </row>
    <row r="30" spans="1:13" ht="12.75">
      <c r="A30" t="s">
        <v>46</v>
      </c>
      <c r="C30" s="31" t="s">
        <v>73</v>
      </c>
      <c r="E30" s="33" t="s">
        <v>123</v>
      </c>
      <c r="J30" s="32">
        <f>0</f>
      </c>
      <c s="32">
        <f>0</f>
      </c>
      <c s="32">
        <f>0+L31</f>
      </c>
      <c s="32">
        <f>0+M31</f>
      </c>
    </row>
    <row r="31" spans="1:16" ht="12.75">
      <c r="A31" t="s">
        <v>49</v>
      </c>
      <c s="34" t="s">
        <v>73</v>
      </c>
      <c s="34" t="s">
        <v>124</v>
      </c>
      <c s="35" t="s">
        <v>52</v>
      </c>
      <c s="6" t="s">
        <v>125</v>
      </c>
      <c s="36" t="s">
        <v>112</v>
      </c>
      <c s="37">
        <v>20</v>
      </c>
      <c s="36">
        <v>0</v>
      </c>
      <c s="36">
        <f>ROUND(G31*H31,6)</f>
      </c>
      <c r="L31" s="38">
        <v>0</v>
      </c>
      <c s="32">
        <f>ROUND(ROUND(L31,2)*ROUND(G31,3),2)</f>
      </c>
      <c s="36" t="s">
        <v>55</v>
      </c>
      <c>
        <f>(M31*21)/100</f>
      </c>
      <c t="s">
        <v>27</v>
      </c>
    </row>
    <row r="32" spans="1:5" ht="12.75">
      <c r="A32" s="35" t="s">
        <v>56</v>
      </c>
      <c r="E32" s="39" t="s">
        <v>52</v>
      </c>
    </row>
    <row r="33" spans="1:5" ht="12.75">
      <c r="A33" s="35" t="s">
        <v>58</v>
      </c>
      <c r="E33" s="40" t="s">
        <v>113</v>
      </c>
    </row>
    <row r="34" spans="1:5" ht="12.75">
      <c r="A34" t="s">
        <v>59</v>
      </c>
      <c r="E34" s="39" t="s">
        <v>60</v>
      </c>
    </row>
    <row r="35" spans="1:13" ht="12.75">
      <c r="A35" t="s">
        <v>46</v>
      </c>
      <c r="C35" s="31" t="s">
        <v>126</v>
      </c>
      <c r="E35" s="33" t="s">
        <v>127</v>
      </c>
      <c r="J35" s="32">
        <f>0</f>
      </c>
      <c s="32">
        <f>0</f>
      </c>
      <c s="32">
        <f>0+L36+L40+L44+L48+L52+L56+L60+L64+L68+L72+L76</f>
      </c>
      <c s="32">
        <f>0+M36+M40+M44+M48+M52+M56+M60+M64+M68+M72+M76</f>
      </c>
    </row>
    <row r="36" spans="1:16" ht="12.75">
      <c r="A36" t="s">
        <v>49</v>
      </c>
      <c s="34" t="s">
        <v>76</v>
      </c>
      <c s="34" t="s">
        <v>128</v>
      </c>
      <c s="35" t="s">
        <v>52</v>
      </c>
      <c s="6" t="s">
        <v>129</v>
      </c>
      <c s="36" t="s">
        <v>54</v>
      </c>
      <c s="37">
        <v>20</v>
      </c>
      <c s="36">
        <v>0</v>
      </c>
      <c s="36">
        <f>ROUND(G36*H36,6)</f>
      </c>
      <c r="L36" s="38">
        <v>0</v>
      </c>
      <c s="32">
        <f>ROUND(ROUND(L36,2)*ROUND(G36,3),2)</f>
      </c>
      <c s="36" t="s">
        <v>55</v>
      </c>
      <c>
        <f>(M36*21)/100</f>
      </c>
      <c t="s">
        <v>27</v>
      </c>
    </row>
    <row r="37" spans="1:5" ht="12.75">
      <c r="A37" s="35" t="s">
        <v>56</v>
      </c>
      <c r="E37" s="39" t="s">
        <v>52</v>
      </c>
    </row>
    <row r="38" spans="1:5" ht="12.75">
      <c r="A38" s="35" t="s">
        <v>58</v>
      </c>
      <c r="E38" s="40" t="s">
        <v>113</v>
      </c>
    </row>
    <row r="39" spans="1:5" ht="12.75">
      <c r="A39" t="s">
        <v>59</v>
      </c>
      <c r="E39" s="39" t="s">
        <v>60</v>
      </c>
    </row>
    <row r="40" spans="1:16" ht="12.75">
      <c r="A40" t="s">
        <v>49</v>
      </c>
      <c s="34" t="s">
        <v>79</v>
      </c>
      <c s="34" t="s">
        <v>130</v>
      </c>
      <c s="35" t="s">
        <v>52</v>
      </c>
      <c s="6" t="s">
        <v>131</v>
      </c>
      <c s="36" t="s">
        <v>54</v>
      </c>
      <c s="37">
        <v>50</v>
      </c>
      <c s="36">
        <v>0</v>
      </c>
      <c s="36">
        <f>ROUND(G40*H40,6)</f>
      </c>
      <c r="L40" s="38">
        <v>0</v>
      </c>
      <c s="32">
        <f>ROUND(ROUND(L40,2)*ROUND(G40,3),2)</f>
      </c>
      <c s="36" t="s">
        <v>55</v>
      </c>
      <c>
        <f>(M40*21)/100</f>
      </c>
      <c t="s">
        <v>27</v>
      </c>
    </row>
    <row r="41" spans="1:5" ht="12.75">
      <c r="A41" s="35" t="s">
        <v>56</v>
      </c>
      <c r="E41" s="39" t="s">
        <v>52</v>
      </c>
    </row>
    <row r="42" spans="1:5" ht="12.75">
      <c r="A42" s="35" t="s">
        <v>58</v>
      </c>
      <c r="E42" s="40" t="s">
        <v>113</v>
      </c>
    </row>
    <row r="43" spans="1:5" ht="12.75">
      <c r="A43" t="s">
        <v>59</v>
      </c>
      <c r="E43" s="39" t="s">
        <v>60</v>
      </c>
    </row>
    <row r="44" spans="1:16" ht="25.5">
      <c r="A44" t="s">
        <v>49</v>
      </c>
      <c s="34" t="s">
        <v>82</v>
      </c>
      <c s="34" t="s">
        <v>132</v>
      </c>
      <c s="35" t="s">
        <v>52</v>
      </c>
      <c s="6" t="s">
        <v>133</v>
      </c>
      <c s="36" t="s">
        <v>54</v>
      </c>
      <c s="37">
        <v>30</v>
      </c>
      <c s="36">
        <v>0</v>
      </c>
      <c s="36">
        <f>ROUND(G44*H44,6)</f>
      </c>
      <c r="L44" s="38">
        <v>0</v>
      </c>
      <c s="32">
        <f>ROUND(ROUND(L44,2)*ROUND(G44,3),2)</f>
      </c>
      <c s="36" t="s">
        <v>55</v>
      </c>
      <c>
        <f>(M44*21)/100</f>
      </c>
      <c t="s">
        <v>27</v>
      </c>
    </row>
    <row r="45" spans="1:5" ht="12.75">
      <c r="A45" s="35" t="s">
        <v>56</v>
      </c>
      <c r="E45" s="39" t="s">
        <v>52</v>
      </c>
    </row>
    <row r="46" spans="1:5" ht="12.75">
      <c r="A46" s="35" t="s">
        <v>58</v>
      </c>
      <c r="E46" s="40" t="s">
        <v>113</v>
      </c>
    </row>
    <row r="47" spans="1:5" ht="12.75">
      <c r="A47" t="s">
        <v>59</v>
      </c>
      <c r="E47" s="39" t="s">
        <v>60</v>
      </c>
    </row>
    <row r="48" spans="1:16" ht="25.5">
      <c r="A48" t="s">
        <v>49</v>
      </c>
      <c s="34" t="s">
        <v>85</v>
      </c>
      <c s="34" t="s">
        <v>134</v>
      </c>
      <c s="35" t="s">
        <v>52</v>
      </c>
      <c s="6" t="s">
        <v>135</v>
      </c>
      <c s="36" t="s">
        <v>63</v>
      </c>
      <c s="37">
        <v>1</v>
      </c>
      <c s="36">
        <v>0</v>
      </c>
      <c s="36">
        <f>ROUND(G48*H48,6)</f>
      </c>
      <c r="L48" s="38">
        <v>0</v>
      </c>
      <c s="32">
        <f>ROUND(ROUND(L48,2)*ROUND(G48,3),2)</f>
      </c>
      <c s="36" t="s">
        <v>55</v>
      </c>
      <c>
        <f>(M48*21)/100</f>
      </c>
      <c t="s">
        <v>27</v>
      </c>
    </row>
    <row r="49" spans="1:5" ht="12.75">
      <c r="A49" s="35" t="s">
        <v>56</v>
      </c>
      <c r="E49" s="39" t="s">
        <v>52</v>
      </c>
    </row>
    <row r="50" spans="1:5" ht="12.75">
      <c r="A50" s="35" t="s">
        <v>58</v>
      </c>
      <c r="E50" s="40" t="s">
        <v>113</v>
      </c>
    </row>
    <row r="51" spans="1:5" ht="12.75">
      <c r="A51" t="s">
        <v>59</v>
      </c>
      <c r="E51" s="39" t="s">
        <v>60</v>
      </c>
    </row>
    <row r="52" spans="1:16" ht="12.75">
      <c r="A52" t="s">
        <v>49</v>
      </c>
      <c s="34" t="s">
        <v>88</v>
      </c>
      <c s="34" t="s">
        <v>136</v>
      </c>
      <c s="35" t="s">
        <v>52</v>
      </c>
      <c s="6" t="s">
        <v>137</v>
      </c>
      <c s="36" t="s">
        <v>112</v>
      </c>
      <c s="37">
        <v>1</v>
      </c>
      <c s="36">
        <v>0</v>
      </c>
      <c s="36">
        <f>ROUND(G52*H52,6)</f>
      </c>
      <c r="L52" s="38">
        <v>0</v>
      </c>
      <c s="32">
        <f>ROUND(ROUND(L52,2)*ROUND(G52,3),2)</f>
      </c>
      <c s="36" t="s">
        <v>138</v>
      </c>
      <c>
        <f>(M52*21)/100</f>
      </c>
      <c t="s">
        <v>27</v>
      </c>
    </row>
    <row r="53" spans="1:5" ht="12.75">
      <c r="A53" s="35" t="s">
        <v>56</v>
      </c>
      <c r="E53" s="39" t="s">
        <v>52</v>
      </c>
    </row>
    <row r="54" spans="1:5" ht="12.75">
      <c r="A54" s="35" t="s">
        <v>58</v>
      </c>
      <c r="E54" s="40" t="s">
        <v>113</v>
      </c>
    </row>
    <row r="55" spans="1:5" ht="102">
      <c r="A55" t="s">
        <v>59</v>
      </c>
      <c r="E55" s="39" t="s">
        <v>139</v>
      </c>
    </row>
    <row r="56" spans="1:16" ht="12.75">
      <c r="A56" t="s">
        <v>49</v>
      </c>
      <c s="34" t="s">
        <v>91</v>
      </c>
      <c s="34" t="s">
        <v>140</v>
      </c>
      <c s="35" t="s">
        <v>52</v>
      </c>
      <c s="6" t="s">
        <v>141</v>
      </c>
      <c s="36" t="s">
        <v>63</v>
      </c>
      <c s="37">
        <v>1</v>
      </c>
      <c s="36">
        <v>0</v>
      </c>
      <c s="36">
        <f>ROUND(G56*H56,6)</f>
      </c>
      <c r="L56" s="38">
        <v>0</v>
      </c>
      <c s="32">
        <f>ROUND(ROUND(L56,2)*ROUND(G56,3),2)</f>
      </c>
      <c s="36" t="s">
        <v>138</v>
      </c>
      <c>
        <f>(M56*21)/100</f>
      </c>
      <c t="s">
        <v>27</v>
      </c>
    </row>
    <row r="57" spans="1:5" ht="12.75">
      <c r="A57" s="35" t="s">
        <v>56</v>
      </c>
      <c r="E57" s="39" t="s">
        <v>52</v>
      </c>
    </row>
    <row r="58" spans="1:5" ht="12.75">
      <c r="A58" s="35" t="s">
        <v>58</v>
      </c>
      <c r="E58" s="40" t="s">
        <v>113</v>
      </c>
    </row>
    <row r="59" spans="1:5" ht="102">
      <c r="A59" t="s">
        <v>59</v>
      </c>
      <c r="E59" s="39" t="s">
        <v>142</v>
      </c>
    </row>
    <row r="60" spans="1:16" ht="12.75">
      <c r="A60" t="s">
        <v>49</v>
      </c>
      <c s="34" t="s">
        <v>94</v>
      </c>
      <c s="34" t="s">
        <v>143</v>
      </c>
      <c s="35" t="s">
        <v>52</v>
      </c>
      <c s="6" t="s">
        <v>144</v>
      </c>
      <c s="36" t="s">
        <v>54</v>
      </c>
      <c s="37">
        <v>35</v>
      </c>
      <c s="36">
        <v>0</v>
      </c>
      <c s="36">
        <f>ROUND(G60*H60,6)</f>
      </c>
      <c r="L60" s="38">
        <v>0</v>
      </c>
      <c s="32">
        <f>ROUND(ROUND(L60,2)*ROUND(G60,3),2)</f>
      </c>
      <c s="36" t="s">
        <v>55</v>
      </c>
      <c>
        <f>(M60*21)/100</f>
      </c>
      <c t="s">
        <v>27</v>
      </c>
    </row>
    <row r="61" spans="1:5" ht="12.75">
      <c r="A61" s="35" t="s">
        <v>56</v>
      </c>
      <c r="E61" s="39" t="s">
        <v>52</v>
      </c>
    </row>
    <row r="62" spans="1:5" ht="12.75">
      <c r="A62" s="35" t="s">
        <v>58</v>
      </c>
      <c r="E62" s="40" t="s">
        <v>113</v>
      </c>
    </row>
    <row r="63" spans="1:5" ht="12.75">
      <c r="A63" t="s">
        <v>59</v>
      </c>
      <c r="E63" s="39" t="s">
        <v>60</v>
      </c>
    </row>
    <row r="64" spans="1:16" ht="12.75">
      <c r="A64" t="s">
        <v>49</v>
      </c>
      <c s="34" t="s">
        <v>97</v>
      </c>
      <c s="34" t="s">
        <v>145</v>
      </c>
      <c s="35" t="s">
        <v>52</v>
      </c>
      <c s="6" t="s">
        <v>146</v>
      </c>
      <c s="36" t="s">
        <v>54</v>
      </c>
      <c s="37">
        <v>15</v>
      </c>
      <c s="36">
        <v>0</v>
      </c>
      <c s="36">
        <f>ROUND(G64*H64,6)</f>
      </c>
      <c r="L64" s="38">
        <v>0</v>
      </c>
      <c s="32">
        <f>ROUND(ROUND(L64,2)*ROUND(G64,3),2)</f>
      </c>
      <c s="36" t="s">
        <v>55</v>
      </c>
      <c>
        <f>(M64*21)/100</f>
      </c>
      <c t="s">
        <v>27</v>
      </c>
    </row>
    <row r="65" spans="1:5" ht="12.75">
      <c r="A65" s="35" t="s">
        <v>56</v>
      </c>
      <c r="E65" s="39" t="s">
        <v>52</v>
      </c>
    </row>
    <row r="66" spans="1:5" ht="12.75">
      <c r="A66" s="35" t="s">
        <v>58</v>
      </c>
      <c r="E66" s="40" t="s">
        <v>113</v>
      </c>
    </row>
    <row r="67" spans="1:5" ht="12.75">
      <c r="A67" t="s">
        <v>59</v>
      </c>
      <c r="E67" s="39" t="s">
        <v>60</v>
      </c>
    </row>
    <row r="68" spans="1:16" ht="12.75">
      <c r="A68" t="s">
        <v>49</v>
      </c>
      <c s="34" t="s">
        <v>100</v>
      </c>
      <c s="34" t="s">
        <v>147</v>
      </c>
      <c s="35" t="s">
        <v>52</v>
      </c>
      <c s="6" t="s">
        <v>148</v>
      </c>
      <c s="36" t="s">
        <v>54</v>
      </c>
      <c s="37">
        <v>5</v>
      </c>
      <c s="36">
        <v>0</v>
      </c>
      <c s="36">
        <f>ROUND(G68*H68,6)</f>
      </c>
      <c r="L68" s="38">
        <v>0</v>
      </c>
      <c s="32">
        <f>ROUND(ROUND(L68,2)*ROUND(G68,3),2)</f>
      </c>
      <c s="36" t="s">
        <v>55</v>
      </c>
      <c>
        <f>(M68*21)/100</f>
      </c>
      <c t="s">
        <v>27</v>
      </c>
    </row>
    <row r="69" spans="1:5" ht="12.75">
      <c r="A69" s="35" t="s">
        <v>56</v>
      </c>
      <c r="E69" s="39" t="s">
        <v>52</v>
      </c>
    </row>
    <row r="70" spans="1:5" ht="12.75">
      <c r="A70" s="35" t="s">
        <v>58</v>
      </c>
      <c r="E70" s="40" t="s">
        <v>113</v>
      </c>
    </row>
    <row r="71" spans="1:5" ht="12.75">
      <c r="A71" t="s">
        <v>59</v>
      </c>
      <c r="E71" s="39" t="s">
        <v>60</v>
      </c>
    </row>
    <row r="72" spans="1:16" ht="12.75">
      <c r="A72" t="s">
        <v>49</v>
      </c>
      <c s="34" t="s">
        <v>103</v>
      </c>
      <c s="34" t="s">
        <v>149</v>
      </c>
      <c s="35" t="s">
        <v>52</v>
      </c>
      <c s="6" t="s">
        <v>150</v>
      </c>
      <c s="36" t="s">
        <v>112</v>
      </c>
      <c s="37">
        <v>1</v>
      </c>
      <c s="36">
        <v>0</v>
      </c>
      <c s="36">
        <f>ROUND(G72*H72,6)</f>
      </c>
      <c r="L72" s="38">
        <v>0</v>
      </c>
      <c s="32">
        <f>ROUND(ROUND(L72,2)*ROUND(G72,3),2)</f>
      </c>
      <c s="36" t="s">
        <v>138</v>
      </c>
      <c>
        <f>(M72*21)/100</f>
      </c>
      <c t="s">
        <v>27</v>
      </c>
    </row>
    <row r="73" spans="1:5" ht="12.75">
      <c r="A73" s="35" t="s">
        <v>56</v>
      </c>
      <c r="E73" s="39" t="s">
        <v>52</v>
      </c>
    </row>
    <row r="74" spans="1:5" ht="12.75">
      <c r="A74" s="35" t="s">
        <v>58</v>
      </c>
      <c r="E74" s="40" t="s">
        <v>113</v>
      </c>
    </row>
    <row r="75" spans="1:5" ht="76.5">
      <c r="A75" t="s">
        <v>59</v>
      </c>
      <c r="E75" s="39" t="s">
        <v>151</v>
      </c>
    </row>
    <row r="76" spans="1:16" ht="12.75">
      <c r="A76" t="s">
        <v>49</v>
      </c>
      <c s="34" t="s">
        <v>152</v>
      </c>
      <c s="34" t="s">
        <v>153</v>
      </c>
      <c s="35" t="s">
        <v>52</v>
      </c>
      <c s="6" t="s">
        <v>154</v>
      </c>
      <c s="36" t="s">
        <v>63</v>
      </c>
      <c s="37">
        <v>4</v>
      </c>
      <c s="36">
        <v>0</v>
      </c>
      <c s="36">
        <f>ROUND(G76*H76,6)</f>
      </c>
      <c r="L76" s="38">
        <v>0</v>
      </c>
      <c s="32">
        <f>ROUND(ROUND(L76,2)*ROUND(G76,3),2)</f>
      </c>
      <c s="36" t="s">
        <v>138</v>
      </c>
      <c>
        <f>(M76*21)/100</f>
      </c>
      <c t="s">
        <v>27</v>
      </c>
    </row>
    <row r="77" spans="1:5" ht="12.75">
      <c r="A77" s="35" t="s">
        <v>56</v>
      </c>
      <c r="E77" s="39" t="s">
        <v>52</v>
      </c>
    </row>
    <row r="78" spans="1:5" ht="12.75">
      <c r="A78" s="35" t="s">
        <v>58</v>
      </c>
      <c r="E78" s="40" t="s">
        <v>113</v>
      </c>
    </row>
    <row r="79" spans="1:5" ht="76.5">
      <c r="A79" t="s">
        <v>59</v>
      </c>
      <c r="E79" s="39" t="s">
        <v>151</v>
      </c>
    </row>
    <row r="80" spans="1:13" ht="12.75">
      <c r="A80" t="s">
        <v>46</v>
      </c>
      <c r="C80" s="31" t="s">
        <v>155</v>
      </c>
      <c r="E80" s="33" t="s">
        <v>156</v>
      </c>
      <c r="J80" s="32">
        <f>0</f>
      </c>
      <c s="32">
        <f>0</f>
      </c>
      <c s="32">
        <f>0+L81+L85+L89+L93+L97+L101+L105+L109+L113+L117+L121+L125+L129+L133+L137+L141+L145+L149+L153+L157+L161</f>
      </c>
      <c s="32">
        <f>0+M81+M85+M89+M93+M97+M101+M105+M109+M113+M117+M121+M125+M129+M133+M137+M141+M145+M149+M153+M157+M161</f>
      </c>
    </row>
    <row r="81" spans="1:16" ht="12.75">
      <c r="A81" t="s">
        <v>49</v>
      </c>
      <c s="34" t="s">
        <v>157</v>
      </c>
      <c s="34" t="s">
        <v>158</v>
      </c>
      <c s="35" t="s">
        <v>52</v>
      </c>
      <c s="6" t="s">
        <v>159</v>
      </c>
      <c s="36" t="s">
        <v>63</v>
      </c>
      <c s="37">
        <v>6</v>
      </c>
      <c s="36">
        <v>0</v>
      </c>
      <c s="36">
        <f>ROUND(G81*H81,6)</f>
      </c>
      <c r="L81" s="38">
        <v>0</v>
      </c>
      <c s="32">
        <f>ROUND(ROUND(L81,2)*ROUND(G81,3),2)</f>
      </c>
      <c s="36" t="s">
        <v>55</v>
      </c>
      <c>
        <f>(M81*21)/100</f>
      </c>
      <c t="s">
        <v>27</v>
      </c>
    </row>
    <row r="82" spans="1:5" ht="12.75">
      <c r="A82" s="35" t="s">
        <v>56</v>
      </c>
      <c r="E82" s="39" t="s">
        <v>52</v>
      </c>
    </row>
    <row r="83" spans="1:5" ht="12.75">
      <c r="A83" s="35" t="s">
        <v>58</v>
      </c>
      <c r="E83" s="40" t="s">
        <v>113</v>
      </c>
    </row>
    <row r="84" spans="1:5" ht="12.75">
      <c r="A84" t="s">
        <v>59</v>
      </c>
      <c r="E84" s="39" t="s">
        <v>60</v>
      </c>
    </row>
    <row r="85" spans="1:16" ht="12.75">
      <c r="A85" t="s">
        <v>49</v>
      </c>
      <c s="34" t="s">
        <v>160</v>
      </c>
      <c s="34" t="s">
        <v>161</v>
      </c>
      <c s="35" t="s">
        <v>52</v>
      </c>
      <c s="6" t="s">
        <v>162</v>
      </c>
      <c s="36" t="s">
        <v>63</v>
      </c>
      <c s="37">
        <v>2</v>
      </c>
      <c s="36">
        <v>0</v>
      </c>
      <c s="36">
        <f>ROUND(G85*H85,6)</f>
      </c>
      <c r="L85" s="38">
        <v>0</v>
      </c>
      <c s="32">
        <f>ROUND(ROUND(L85,2)*ROUND(G85,3),2)</f>
      </c>
      <c s="36" t="s">
        <v>55</v>
      </c>
      <c>
        <f>(M85*21)/100</f>
      </c>
      <c t="s">
        <v>27</v>
      </c>
    </row>
    <row r="86" spans="1:5" ht="12.75">
      <c r="A86" s="35" t="s">
        <v>56</v>
      </c>
      <c r="E86" s="39" t="s">
        <v>52</v>
      </c>
    </row>
    <row r="87" spans="1:5" ht="12.75">
      <c r="A87" s="35" t="s">
        <v>58</v>
      </c>
      <c r="E87" s="40" t="s">
        <v>113</v>
      </c>
    </row>
    <row r="88" spans="1:5" ht="12.75">
      <c r="A88" t="s">
        <v>59</v>
      </c>
      <c r="E88" s="39" t="s">
        <v>60</v>
      </c>
    </row>
    <row r="89" spans="1:16" ht="12.75">
      <c r="A89" t="s">
        <v>49</v>
      </c>
      <c s="34" t="s">
        <v>163</v>
      </c>
      <c s="34" t="s">
        <v>164</v>
      </c>
      <c s="35" t="s">
        <v>52</v>
      </c>
      <c s="6" t="s">
        <v>165</v>
      </c>
      <c s="36" t="s">
        <v>63</v>
      </c>
      <c s="37">
        <v>2</v>
      </c>
      <c s="36">
        <v>0</v>
      </c>
      <c s="36">
        <f>ROUND(G89*H89,6)</f>
      </c>
      <c r="L89" s="38">
        <v>0</v>
      </c>
      <c s="32">
        <f>ROUND(ROUND(L89,2)*ROUND(G89,3),2)</f>
      </c>
      <c s="36" t="s">
        <v>55</v>
      </c>
      <c>
        <f>(M89*21)/100</f>
      </c>
      <c t="s">
        <v>27</v>
      </c>
    </row>
    <row r="90" spans="1:5" ht="12.75">
      <c r="A90" s="35" t="s">
        <v>56</v>
      </c>
      <c r="E90" s="39" t="s">
        <v>52</v>
      </c>
    </row>
    <row r="91" spans="1:5" ht="12.75">
      <c r="A91" s="35" t="s">
        <v>58</v>
      </c>
      <c r="E91" s="40" t="s">
        <v>113</v>
      </c>
    </row>
    <row r="92" spans="1:5" ht="12.75">
      <c r="A92" t="s">
        <v>59</v>
      </c>
      <c r="E92" s="39" t="s">
        <v>60</v>
      </c>
    </row>
    <row r="93" spans="1:16" ht="12.75">
      <c r="A93" t="s">
        <v>49</v>
      </c>
      <c s="34" t="s">
        <v>166</v>
      </c>
      <c s="34" t="s">
        <v>167</v>
      </c>
      <c s="35" t="s">
        <v>52</v>
      </c>
      <c s="6" t="s">
        <v>168</v>
      </c>
      <c s="36" t="s">
        <v>63</v>
      </c>
      <c s="37">
        <v>6</v>
      </c>
      <c s="36">
        <v>0</v>
      </c>
      <c s="36">
        <f>ROUND(G93*H93,6)</f>
      </c>
      <c r="L93" s="38">
        <v>0</v>
      </c>
      <c s="32">
        <f>ROUND(ROUND(L93,2)*ROUND(G93,3),2)</f>
      </c>
      <c s="36" t="s">
        <v>55</v>
      </c>
      <c>
        <f>(M93*21)/100</f>
      </c>
      <c t="s">
        <v>27</v>
      </c>
    </row>
    <row r="94" spans="1:5" ht="12.75">
      <c r="A94" s="35" t="s">
        <v>56</v>
      </c>
      <c r="E94" s="39" t="s">
        <v>52</v>
      </c>
    </row>
    <row r="95" spans="1:5" ht="12.75">
      <c r="A95" s="35" t="s">
        <v>58</v>
      </c>
      <c r="E95" s="40" t="s">
        <v>113</v>
      </c>
    </row>
    <row r="96" spans="1:5" ht="12.75">
      <c r="A96" t="s">
        <v>59</v>
      </c>
      <c r="E96" s="39" t="s">
        <v>60</v>
      </c>
    </row>
    <row r="97" spans="1:16" ht="12.75">
      <c r="A97" t="s">
        <v>49</v>
      </c>
      <c s="34" t="s">
        <v>169</v>
      </c>
      <c s="34" t="s">
        <v>170</v>
      </c>
      <c s="35" t="s">
        <v>52</v>
      </c>
      <c s="6" t="s">
        <v>171</v>
      </c>
      <c s="36" t="s">
        <v>63</v>
      </c>
      <c s="37">
        <v>6</v>
      </c>
      <c s="36">
        <v>0</v>
      </c>
      <c s="36">
        <f>ROUND(G97*H97,6)</f>
      </c>
      <c r="L97" s="38">
        <v>0</v>
      </c>
      <c s="32">
        <f>ROUND(ROUND(L97,2)*ROUND(G97,3),2)</f>
      </c>
      <c s="36" t="s">
        <v>55</v>
      </c>
      <c>
        <f>(M97*21)/100</f>
      </c>
      <c t="s">
        <v>27</v>
      </c>
    </row>
    <row r="98" spans="1:5" ht="12.75">
      <c r="A98" s="35" t="s">
        <v>56</v>
      </c>
      <c r="E98" s="39" t="s">
        <v>52</v>
      </c>
    </row>
    <row r="99" spans="1:5" ht="12.75">
      <c r="A99" s="35" t="s">
        <v>58</v>
      </c>
      <c r="E99" s="40" t="s">
        <v>113</v>
      </c>
    </row>
    <row r="100" spans="1:5" ht="12.75">
      <c r="A100" t="s">
        <v>59</v>
      </c>
      <c r="E100" s="39" t="s">
        <v>60</v>
      </c>
    </row>
    <row r="101" spans="1:16" ht="12.75">
      <c r="A101" t="s">
        <v>49</v>
      </c>
      <c s="34" t="s">
        <v>172</v>
      </c>
      <c s="34" t="s">
        <v>173</v>
      </c>
      <c s="35" t="s">
        <v>52</v>
      </c>
      <c s="6" t="s">
        <v>174</v>
      </c>
      <c s="36" t="s">
        <v>63</v>
      </c>
      <c s="37">
        <v>6</v>
      </c>
      <c s="36">
        <v>0</v>
      </c>
      <c s="36">
        <f>ROUND(G101*H101,6)</f>
      </c>
      <c r="L101" s="38">
        <v>0</v>
      </c>
      <c s="32">
        <f>ROUND(ROUND(L101,2)*ROUND(G101,3),2)</f>
      </c>
      <c s="36" t="s">
        <v>55</v>
      </c>
      <c>
        <f>(M101*21)/100</f>
      </c>
      <c t="s">
        <v>27</v>
      </c>
    </row>
    <row r="102" spans="1:5" ht="12.75">
      <c r="A102" s="35" t="s">
        <v>56</v>
      </c>
      <c r="E102" s="39" t="s">
        <v>52</v>
      </c>
    </row>
    <row r="103" spans="1:5" ht="12.75">
      <c r="A103" s="35" t="s">
        <v>58</v>
      </c>
      <c r="E103" s="40" t="s">
        <v>113</v>
      </c>
    </row>
    <row r="104" spans="1:5" ht="12.75">
      <c r="A104" t="s">
        <v>59</v>
      </c>
      <c r="E104" s="39" t="s">
        <v>60</v>
      </c>
    </row>
    <row r="105" spans="1:16" ht="12.75">
      <c r="A105" t="s">
        <v>49</v>
      </c>
      <c s="34" t="s">
        <v>175</v>
      </c>
      <c s="34" t="s">
        <v>176</v>
      </c>
      <c s="35" t="s">
        <v>52</v>
      </c>
      <c s="6" t="s">
        <v>177</v>
      </c>
      <c s="36" t="s">
        <v>63</v>
      </c>
      <c s="37">
        <v>2</v>
      </c>
      <c s="36">
        <v>0</v>
      </c>
      <c s="36">
        <f>ROUND(G105*H105,6)</f>
      </c>
      <c r="L105" s="38">
        <v>0</v>
      </c>
      <c s="32">
        <f>ROUND(ROUND(L105,2)*ROUND(G105,3),2)</f>
      </c>
      <c s="36" t="s">
        <v>55</v>
      </c>
      <c>
        <f>(M105*21)/100</f>
      </c>
      <c t="s">
        <v>27</v>
      </c>
    </row>
    <row r="106" spans="1:5" ht="12.75">
      <c r="A106" s="35" t="s">
        <v>56</v>
      </c>
      <c r="E106" s="39" t="s">
        <v>52</v>
      </c>
    </row>
    <row r="107" spans="1:5" ht="12.75">
      <c r="A107" s="35" t="s">
        <v>58</v>
      </c>
      <c r="E107" s="40" t="s">
        <v>113</v>
      </c>
    </row>
    <row r="108" spans="1:5" ht="12.75">
      <c r="A108" t="s">
        <v>59</v>
      </c>
      <c r="E108" s="39" t="s">
        <v>60</v>
      </c>
    </row>
    <row r="109" spans="1:16" ht="12.75">
      <c r="A109" t="s">
        <v>49</v>
      </c>
      <c s="34" t="s">
        <v>178</v>
      </c>
      <c s="34" t="s">
        <v>179</v>
      </c>
      <c s="35" t="s">
        <v>52</v>
      </c>
      <c s="6" t="s">
        <v>180</v>
      </c>
      <c s="36" t="s">
        <v>63</v>
      </c>
      <c s="37">
        <v>1</v>
      </c>
      <c s="36">
        <v>0</v>
      </c>
      <c s="36">
        <f>ROUND(G109*H109,6)</f>
      </c>
      <c r="L109" s="38">
        <v>0</v>
      </c>
      <c s="32">
        <f>ROUND(ROUND(L109,2)*ROUND(G109,3),2)</f>
      </c>
      <c s="36" t="s">
        <v>55</v>
      </c>
      <c>
        <f>(M109*21)/100</f>
      </c>
      <c t="s">
        <v>27</v>
      </c>
    </row>
    <row r="110" spans="1:5" ht="12.75">
      <c r="A110" s="35" t="s">
        <v>56</v>
      </c>
      <c r="E110" s="39" t="s">
        <v>52</v>
      </c>
    </row>
    <row r="111" spans="1:5" ht="12.75">
      <c r="A111" s="35" t="s">
        <v>58</v>
      </c>
      <c r="E111" s="40" t="s">
        <v>113</v>
      </c>
    </row>
    <row r="112" spans="1:5" ht="12.75">
      <c r="A112" t="s">
        <v>59</v>
      </c>
      <c r="E112" s="39" t="s">
        <v>60</v>
      </c>
    </row>
    <row r="113" spans="1:16" ht="12.75">
      <c r="A113" t="s">
        <v>49</v>
      </c>
      <c s="34" t="s">
        <v>181</v>
      </c>
      <c s="34" t="s">
        <v>182</v>
      </c>
      <c s="35" t="s">
        <v>52</v>
      </c>
      <c s="6" t="s">
        <v>183</v>
      </c>
      <c s="36" t="s">
        <v>54</v>
      </c>
      <c s="37">
        <v>35</v>
      </c>
      <c s="36">
        <v>0</v>
      </c>
      <c s="36">
        <f>ROUND(G113*H113,6)</f>
      </c>
      <c r="L113" s="38">
        <v>0</v>
      </c>
      <c s="32">
        <f>ROUND(ROUND(L113,2)*ROUND(G113,3),2)</f>
      </c>
      <c s="36" t="s">
        <v>55</v>
      </c>
      <c>
        <f>(M113*21)/100</f>
      </c>
      <c t="s">
        <v>27</v>
      </c>
    </row>
    <row r="114" spans="1:5" ht="12.75">
      <c r="A114" s="35" t="s">
        <v>56</v>
      </c>
      <c r="E114" s="39" t="s">
        <v>52</v>
      </c>
    </row>
    <row r="115" spans="1:5" ht="12.75">
      <c r="A115" s="35" t="s">
        <v>58</v>
      </c>
      <c r="E115" s="40" t="s">
        <v>113</v>
      </c>
    </row>
    <row r="116" spans="1:5" ht="12.75">
      <c r="A116" t="s">
        <v>59</v>
      </c>
      <c r="E116" s="39" t="s">
        <v>60</v>
      </c>
    </row>
    <row r="117" spans="1:16" ht="12.75">
      <c r="A117" t="s">
        <v>49</v>
      </c>
      <c s="34" t="s">
        <v>184</v>
      </c>
      <c s="34" t="s">
        <v>185</v>
      </c>
      <c s="35" t="s">
        <v>52</v>
      </c>
      <c s="6" t="s">
        <v>186</v>
      </c>
      <c s="36" t="s">
        <v>54</v>
      </c>
      <c s="37">
        <v>15</v>
      </c>
      <c s="36">
        <v>0</v>
      </c>
      <c s="36">
        <f>ROUND(G117*H117,6)</f>
      </c>
      <c r="L117" s="38">
        <v>0</v>
      </c>
      <c s="32">
        <f>ROUND(ROUND(L117,2)*ROUND(G117,3),2)</f>
      </c>
      <c s="36" t="s">
        <v>55</v>
      </c>
      <c>
        <f>(M117*21)/100</f>
      </c>
      <c t="s">
        <v>27</v>
      </c>
    </row>
    <row r="118" spans="1:5" ht="12.75">
      <c r="A118" s="35" t="s">
        <v>56</v>
      </c>
      <c r="E118" s="39" t="s">
        <v>52</v>
      </c>
    </row>
    <row r="119" spans="1:5" ht="12.75">
      <c r="A119" s="35" t="s">
        <v>58</v>
      </c>
      <c r="E119" s="40" t="s">
        <v>113</v>
      </c>
    </row>
    <row r="120" spans="1:5" ht="12.75">
      <c r="A120" t="s">
        <v>59</v>
      </c>
      <c r="E120" s="39" t="s">
        <v>60</v>
      </c>
    </row>
    <row r="121" spans="1:16" ht="12.75">
      <c r="A121" t="s">
        <v>49</v>
      </c>
      <c s="34" t="s">
        <v>187</v>
      </c>
      <c s="34" t="s">
        <v>188</v>
      </c>
      <c s="35" t="s">
        <v>52</v>
      </c>
      <c s="6" t="s">
        <v>189</v>
      </c>
      <c s="36" t="s">
        <v>63</v>
      </c>
      <c s="37">
        <v>2</v>
      </c>
      <c s="36">
        <v>0</v>
      </c>
      <c s="36">
        <f>ROUND(G121*H121,6)</f>
      </c>
      <c r="L121" s="38">
        <v>0</v>
      </c>
      <c s="32">
        <f>ROUND(ROUND(L121,2)*ROUND(G121,3),2)</f>
      </c>
      <c s="36" t="s">
        <v>55</v>
      </c>
      <c>
        <f>(M121*21)/100</f>
      </c>
      <c t="s">
        <v>27</v>
      </c>
    </row>
    <row r="122" spans="1:5" ht="12.75">
      <c r="A122" s="35" t="s">
        <v>56</v>
      </c>
      <c r="E122" s="39" t="s">
        <v>52</v>
      </c>
    </row>
    <row r="123" spans="1:5" ht="12.75">
      <c r="A123" s="35" t="s">
        <v>58</v>
      </c>
      <c r="E123" s="40" t="s">
        <v>113</v>
      </c>
    </row>
    <row r="124" spans="1:5" ht="12.75">
      <c r="A124" t="s">
        <v>59</v>
      </c>
      <c r="E124" s="39" t="s">
        <v>60</v>
      </c>
    </row>
    <row r="125" spans="1:16" ht="12.75">
      <c r="A125" t="s">
        <v>49</v>
      </c>
      <c s="34" t="s">
        <v>190</v>
      </c>
      <c s="34" t="s">
        <v>191</v>
      </c>
      <c s="35" t="s">
        <v>52</v>
      </c>
      <c s="6" t="s">
        <v>192</v>
      </c>
      <c s="36" t="s">
        <v>63</v>
      </c>
      <c s="37">
        <v>10</v>
      </c>
      <c s="36">
        <v>0</v>
      </c>
      <c s="36">
        <f>ROUND(G125*H125,6)</f>
      </c>
      <c r="L125" s="38">
        <v>0</v>
      </c>
      <c s="32">
        <f>ROUND(ROUND(L125,2)*ROUND(G125,3),2)</f>
      </c>
      <c s="36" t="s">
        <v>55</v>
      </c>
      <c>
        <f>(M125*21)/100</f>
      </c>
      <c t="s">
        <v>27</v>
      </c>
    </row>
    <row r="126" spans="1:5" ht="12.75">
      <c r="A126" s="35" t="s">
        <v>56</v>
      </c>
      <c r="E126" s="39" t="s">
        <v>52</v>
      </c>
    </row>
    <row r="127" spans="1:5" ht="12.75">
      <c r="A127" s="35" t="s">
        <v>58</v>
      </c>
      <c r="E127" s="40" t="s">
        <v>113</v>
      </c>
    </row>
    <row r="128" spans="1:5" ht="12.75">
      <c r="A128" t="s">
        <v>59</v>
      </c>
      <c r="E128" s="39" t="s">
        <v>60</v>
      </c>
    </row>
    <row r="129" spans="1:16" ht="12.75">
      <c r="A129" t="s">
        <v>49</v>
      </c>
      <c s="34" t="s">
        <v>193</v>
      </c>
      <c s="34" t="s">
        <v>194</v>
      </c>
      <c s="35" t="s">
        <v>52</v>
      </c>
      <c s="6" t="s">
        <v>195</v>
      </c>
      <c s="36" t="s">
        <v>63</v>
      </c>
      <c s="37">
        <v>5</v>
      </c>
      <c s="36">
        <v>0</v>
      </c>
      <c s="36">
        <f>ROUND(G129*H129,6)</f>
      </c>
      <c r="L129" s="38">
        <v>0</v>
      </c>
      <c s="32">
        <f>ROUND(ROUND(L129,2)*ROUND(G129,3),2)</f>
      </c>
      <c s="36" t="s">
        <v>55</v>
      </c>
      <c>
        <f>(M129*21)/100</f>
      </c>
      <c t="s">
        <v>27</v>
      </c>
    </row>
    <row r="130" spans="1:5" ht="12.75">
      <c r="A130" s="35" t="s">
        <v>56</v>
      </c>
      <c r="E130" s="39" t="s">
        <v>52</v>
      </c>
    </row>
    <row r="131" spans="1:5" ht="12.75">
      <c r="A131" s="35" t="s">
        <v>58</v>
      </c>
      <c r="E131" s="40" t="s">
        <v>113</v>
      </c>
    </row>
    <row r="132" spans="1:5" ht="12.75">
      <c r="A132" t="s">
        <v>59</v>
      </c>
      <c r="E132" s="39" t="s">
        <v>60</v>
      </c>
    </row>
    <row r="133" spans="1:16" ht="12.75">
      <c r="A133" t="s">
        <v>49</v>
      </c>
      <c s="34" t="s">
        <v>196</v>
      </c>
      <c s="34" t="s">
        <v>197</v>
      </c>
      <c s="35" t="s">
        <v>52</v>
      </c>
      <c s="6" t="s">
        <v>198</v>
      </c>
      <c s="36" t="s">
        <v>63</v>
      </c>
      <c s="37">
        <v>5</v>
      </c>
      <c s="36">
        <v>0</v>
      </c>
      <c s="36">
        <f>ROUND(G133*H133,6)</f>
      </c>
      <c r="L133" s="38">
        <v>0</v>
      </c>
      <c s="32">
        <f>ROUND(ROUND(L133,2)*ROUND(G133,3),2)</f>
      </c>
      <c s="36" t="s">
        <v>55</v>
      </c>
      <c>
        <f>(M133*21)/100</f>
      </c>
      <c t="s">
        <v>27</v>
      </c>
    </row>
    <row r="134" spans="1:5" ht="12.75">
      <c r="A134" s="35" t="s">
        <v>56</v>
      </c>
      <c r="E134" s="39" t="s">
        <v>52</v>
      </c>
    </row>
    <row r="135" spans="1:5" ht="12.75">
      <c r="A135" s="35" t="s">
        <v>58</v>
      </c>
      <c r="E135" s="40" t="s">
        <v>113</v>
      </c>
    </row>
    <row r="136" spans="1:5" ht="12.75">
      <c r="A136" t="s">
        <v>59</v>
      </c>
      <c r="E136" s="39" t="s">
        <v>60</v>
      </c>
    </row>
    <row r="137" spans="1:16" ht="12.75">
      <c r="A137" t="s">
        <v>49</v>
      </c>
      <c s="34" t="s">
        <v>199</v>
      </c>
      <c s="34" t="s">
        <v>200</v>
      </c>
      <c s="35" t="s">
        <v>52</v>
      </c>
      <c s="6" t="s">
        <v>201</v>
      </c>
      <c s="36" t="s">
        <v>63</v>
      </c>
      <c s="37">
        <v>10</v>
      </c>
      <c s="36">
        <v>0</v>
      </c>
      <c s="36">
        <f>ROUND(G137*H137,6)</f>
      </c>
      <c r="L137" s="38">
        <v>0</v>
      </c>
      <c s="32">
        <f>ROUND(ROUND(L137,2)*ROUND(G137,3),2)</f>
      </c>
      <c s="36" t="s">
        <v>55</v>
      </c>
      <c>
        <f>(M137*21)/100</f>
      </c>
      <c t="s">
        <v>27</v>
      </c>
    </row>
    <row r="138" spans="1:5" ht="12.75">
      <c r="A138" s="35" t="s">
        <v>56</v>
      </c>
      <c r="E138" s="39" t="s">
        <v>52</v>
      </c>
    </row>
    <row r="139" spans="1:5" ht="12.75">
      <c r="A139" s="35" t="s">
        <v>58</v>
      </c>
      <c r="E139" s="40" t="s">
        <v>113</v>
      </c>
    </row>
    <row r="140" spans="1:5" ht="12.75">
      <c r="A140" t="s">
        <v>59</v>
      </c>
      <c r="E140" s="39" t="s">
        <v>60</v>
      </c>
    </row>
    <row r="141" spans="1:16" ht="12.75">
      <c r="A141" t="s">
        <v>49</v>
      </c>
      <c s="34" t="s">
        <v>202</v>
      </c>
      <c s="34" t="s">
        <v>203</v>
      </c>
      <c s="35" t="s">
        <v>52</v>
      </c>
      <c s="6" t="s">
        <v>204</v>
      </c>
      <c s="36" t="s">
        <v>54</v>
      </c>
      <c s="37">
        <v>6</v>
      </c>
      <c s="36">
        <v>0</v>
      </c>
      <c s="36">
        <f>ROUND(G141*H141,6)</f>
      </c>
      <c r="L141" s="38">
        <v>0</v>
      </c>
      <c s="32">
        <f>ROUND(ROUND(L141,2)*ROUND(G141,3),2)</f>
      </c>
      <c s="36" t="s">
        <v>55</v>
      </c>
      <c>
        <f>(M141*21)/100</f>
      </c>
      <c t="s">
        <v>27</v>
      </c>
    </row>
    <row r="142" spans="1:5" ht="12.75">
      <c r="A142" s="35" t="s">
        <v>56</v>
      </c>
      <c r="E142" s="39" t="s">
        <v>52</v>
      </c>
    </row>
    <row r="143" spans="1:5" ht="12.75">
      <c r="A143" s="35" t="s">
        <v>58</v>
      </c>
      <c r="E143" s="40" t="s">
        <v>113</v>
      </c>
    </row>
    <row r="144" spans="1:5" ht="12.75">
      <c r="A144" t="s">
        <v>59</v>
      </c>
      <c r="E144" s="39" t="s">
        <v>60</v>
      </c>
    </row>
    <row r="145" spans="1:16" ht="25.5">
      <c r="A145" t="s">
        <v>49</v>
      </c>
      <c s="34" t="s">
        <v>205</v>
      </c>
      <c s="34" t="s">
        <v>206</v>
      </c>
      <c s="35" t="s">
        <v>52</v>
      </c>
      <c s="6" t="s">
        <v>207</v>
      </c>
      <c s="36" t="s">
        <v>63</v>
      </c>
      <c s="37">
        <v>1</v>
      </c>
      <c s="36">
        <v>0</v>
      </c>
      <c s="36">
        <f>ROUND(G145*H145,6)</f>
      </c>
      <c r="L145" s="38">
        <v>0</v>
      </c>
      <c s="32">
        <f>ROUND(ROUND(L145,2)*ROUND(G145,3),2)</f>
      </c>
      <c s="36" t="s">
        <v>55</v>
      </c>
      <c>
        <f>(M145*21)/100</f>
      </c>
      <c t="s">
        <v>27</v>
      </c>
    </row>
    <row r="146" spans="1:5" ht="12.75">
      <c r="A146" s="35" t="s">
        <v>56</v>
      </c>
      <c r="E146" s="39" t="s">
        <v>52</v>
      </c>
    </row>
    <row r="147" spans="1:5" ht="12.75">
      <c r="A147" s="35" t="s">
        <v>58</v>
      </c>
      <c r="E147" s="40" t="s">
        <v>113</v>
      </c>
    </row>
    <row r="148" spans="1:5" ht="12.75">
      <c r="A148" t="s">
        <v>59</v>
      </c>
      <c r="E148" s="39" t="s">
        <v>60</v>
      </c>
    </row>
    <row r="149" spans="1:16" ht="12.75">
      <c r="A149" t="s">
        <v>49</v>
      </c>
      <c s="34" t="s">
        <v>208</v>
      </c>
      <c s="34" t="s">
        <v>209</v>
      </c>
      <c s="35" t="s">
        <v>52</v>
      </c>
      <c s="6" t="s">
        <v>210</v>
      </c>
      <c s="36" t="s">
        <v>63</v>
      </c>
      <c s="37">
        <v>4</v>
      </c>
      <c s="36">
        <v>0</v>
      </c>
      <c s="36">
        <f>ROUND(G149*H149,6)</f>
      </c>
      <c r="L149" s="38">
        <v>0</v>
      </c>
      <c s="32">
        <f>ROUND(ROUND(L149,2)*ROUND(G149,3),2)</f>
      </c>
      <c s="36" t="s">
        <v>55</v>
      </c>
      <c>
        <f>(M149*21)/100</f>
      </c>
      <c t="s">
        <v>27</v>
      </c>
    </row>
    <row r="150" spans="1:5" ht="12.75">
      <c r="A150" s="35" t="s">
        <v>56</v>
      </c>
      <c r="E150" s="39" t="s">
        <v>52</v>
      </c>
    </row>
    <row r="151" spans="1:5" ht="12.75">
      <c r="A151" s="35" t="s">
        <v>58</v>
      </c>
      <c r="E151" s="40" t="s">
        <v>113</v>
      </c>
    </row>
    <row r="152" spans="1:5" ht="12.75">
      <c r="A152" t="s">
        <v>59</v>
      </c>
      <c r="E152" s="39" t="s">
        <v>60</v>
      </c>
    </row>
    <row r="153" spans="1:16" ht="12.75">
      <c r="A153" t="s">
        <v>49</v>
      </c>
      <c s="34" t="s">
        <v>211</v>
      </c>
      <c s="34" t="s">
        <v>212</v>
      </c>
      <c s="35" t="s">
        <v>52</v>
      </c>
      <c s="6" t="s">
        <v>213</v>
      </c>
      <c s="36" t="s">
        <v>63</v>
      </c>
      <c s="37">
        <v>1</v>
      </c>
      <c s="36">
        <v>0</v>
      </c>
      <c s="36">
        <f>ROUND(G153*H153,6)</f>
      </c>
      <c r="L153" s="38">
        <v>0</v>
      </c>
      <c s="32">
        <f>ROUND(ROUND(L153,2)*ROUND(G153,3),2)</f>
      </c>
      <c s="36" t="s">
        <v>55</v>
      </c>
      <c>
        <f>(M153*21)/100</f>
      </c>
      <c t="s">
        <v>27</v>
      </c>
    </row>
    <row r="154" spans="1:5" ht="12.75">
      <c r="A154" s="35" t="s">
        <v>56</v>
      </c>
      <c r="E154" s="39" t="s">
        <v>52</v>
      </c>
    </row>
    <row r="155" spans="1:5" ht="12.75">
      <c r="A155" s="35" t="s">
        <v>58</v>
      </c>
      <c r="E155" s="40" t="s">
        <v>113</v>
      </c>
    </row>
    <row r="156" spans="1:5" ht="12.75">
      <c r="A156" t="s">
        <v>59</v>
      </c>
      <c r="E156" s="39" t="s">
        <v>60</v>
      </c>
    </row>
    <row r="157" spans="1:16" ht="12.75">
      <c r="A157" t="s">
        <v>49</v>
      </c>
      <c s="34" t="s">
        <v>214</v>
      </c>
      <c s="34" t="s">
        <v>215</v>
      </c>
      <c s="35" t="s">
        <v>52</v>
      </c>
      <c s="6" t="s">
        <v>216</v>
      </c>
      <c s="36" t="s">
        <v>54</v>
      </c>
      <c s="37">
        <v>35</v>
      </c>
      <c s="36">
        <v>0</v>
      </c>
      <c s="36">
        <f>ROUND(G157*H157,6)</f>
      </c>
      <c r="L157" s="38">
        <v>0</v>
      </c>
      <c s="32">
        <f>ROUND(ROUND(L157,2)*ROUND(G157,3),2)</f>
      </c>
      <c s="36" t="s">
        <v>55</v>
      </c>
      <c>
        <f>(M157*21)/100</f>
      </c>
      <c t="s">
        <v>27</v>
      </c>
    </row>
    <row r="158" spans="1:5" ht="12.75">
      <c r="A158" s="35" t="s">
        <v>56</v>
      </c>
      <c r="E158" s="39" t="s">
        <v>52</v>
      </c>
    </row>
    <row r="159" spans="1:5" ht="12.75">
      <c r="A159" s="35" t="s">
        <v>58</v>
      </c>
      <c r="E159" s="40" t="s">
        <v>113</v>
      </c>
    </row>
    <row r="160" spans="1:5" ht="12.75">
      <c r="A160" t="s">
        <v>59</v>
      </c>
      <c r="E160" s="39" t="s">
        <v>60</v>
      </c>
    </row>
    <row r="161" spans="1:16" ht="25.5">
      <c r="A161" t="s">
        <v>49</v>
      </c>
      <c s="34" t="s">
        <v>217</v>
      </c>
      <c s="34" t="s">
        <v>218</v>
      </c>
      <c s="35" t="s">
        <v>52</v>
      </c>
      <c s="6" t="s">
        <v>219</v>
      </c>
      <c s="36" t="s">
        <v>112</v>
      </c>
      <c s="37">
        <v>35</v>
      </c>
      <c s="36">
        <v>0</v>
      </c>
      <c s="36">
        <f>ROUND(G161*H161,6)</f>
      </c>
      <c r="L161" s="38">
        <v>0</v>
      </c>
      <c s="32">
        <f>ROUND(ROUND(L161,2)*ROUND(G161,3),2)</f>
      </c>
      <c s="36" t="s">
        <v>55</v>
      </c>
      <c>
        <f>(M161*21)/100</f>
      </c>
      <c t="s">
        <v>27</v>
      </c>
    </row>
    <row r="162" spans="1:5" ht="12.75">
      <c r="A162" s="35" t="s">
        <v>56</v>
      </c>
      <c r="E162" s="39" t="s">
        <v>52</v>
      </c>
    </row>
    <row r="163" spans="1:5" ht="12.75">
      <c r="A163" s="35" t="s">
        <v>58</v>
      </c>
      <c r="E163" s="40" t="s">
        <v>113</v>
      </c>
    </row>
    <row r="164" spans="1:5" ht="12.75">
      <c r="A164" t="s">
        <v>59</v>
      </c>
      <c r="E164" s="39" t="s">
        <v>60</v>
      </c>
    </row>
    <row r="165" spans="1:13" ht="12.75">
      <c r="A165" t="s">
        <v>46</v>
      </c>
      <c r="C165" s="31" t="s">
        <v>220</v>
      </c>
      <c r="E165" s="33" t="s">
        <v>221</v>
      </c>
      <c r="J165" s="32">
        <f>0</f>
      </c>
      <c s="32">
        <f>0</f>
      </c>
      <c s="32">
        <f>0+L166+L170+L174+L178+L182+L186+L190+L194+L198+L202+L206+L210+L214</f>
      </c>
      <c s="32">
        <f>0+M166+M170+M174+M178+M182+M186+M190+M194+M198+M202+M206+M210+M214</f>
      </c>
    </row>
    <row r="166" spans="1:16" ht="12.75">
      <c r="A166" t="s">
        <v>49</v>
      </c>
      <c s="34" t="s">
        <v>222</v>
      </c>
      <c s="34" t="s">
        <v>223</v>
      </c>
      <c s="35" t="s">
        <v>52</v>
      </c>
      <c s="6" t="s">
        <v>224</v>
      </c>
      <c s="36" t="s">
        <v>54</v>
      </c>
      <c s="37">
        <v>140</v>
      </c>
      <c s="36">
        <v>0</v>
      </c>
      <c s="36">
        <f>ROUND(G166*H166,6)</f>
      </c>
      <c r="L166" s="38">
        <v>0</v>
      </c>
      <c s="32">
        <f>ROUND(ROUND(L166,2)*ROUND(G166,3),2)</f>
      </c>
      <c s="36" t="s">
        <v>55</v>
      </c>
      <c>
        <f>(M166*21)/100</f>
      </c>
      <c t="s">
        <v>27</v>
      </c>
    </row>
    <row r="167" spans="1:5" ht="12.75">
      <c r="A167" s="35" t="s">
        <v>56</v>
      </c>
      <c r="E167" s="39" t="s">
        <v>52</v>
      </c>
    </row>
    <row r="168" spans="1:5" ht="12.75">
      <c r="A168" s="35" t="s">
        <v>58</v>
      </c>
      <c r="E168" s="40" t="s">
        <v>113</v>
      </c>
    </row>
    <row r="169" spans="1:5" ht="12.75">
      <c r="A169" t="s">
        <v>59</v>
      </c>
      <c r="E169" s="39" t="s">
        <v>60</v>
      </c>
    </row>
    <row r="170" spans="1:16" ht="12.75">
      <c r="A170" t="s">
        <v>49</v>
      </c>
      <c s="34" t="s">
        <v>225</v>
      </c>
      <c s="34" t="s">
        <v>226</v>
      </c>
      <c s="35" t="s">
        <v>52</v>
      </c>
      <c s="6" t="s">
        <v>227</v>
      </c>
      <c s="36" t="s">
        <v>54</v>
      </c>
      <c s="37">
        <v>105</v>
      </c>
      <c s="36">
        <v>0</v>
      </c>
      <c s="36">
        <f>ROUND(G170*H170,6)</f>
      </c>
      <c r="L170" s="38">
        <v>0</v>
      </c>
      <c s="32">
        <f>ROUND(ROUND(L170,2)*ROUND(G170,3),2)</f>
      </c>
      <c s="36" t="s">
        <v>55</v>
      </c>
      <c>
        <f>(M170*21)/100</f>
      </c>
      <c t="s">
        <v>27</v>
      </c>
    </row>
    <row r="171" spans="1:5" ht="12.75">
      <c r="A171" s="35" t="s">
        <v>56</v>
      </c>
      <c r="E171" s="39" t="s">
        <v>52</v>
      </c>
    </row>
    <row r="172" spans="1:5" ht="12.75">
      <c r="A172" s="35" t="s">
        <v>58</v>
      </c>
      <c r="E172" s="40" t="s">
        <v>113</v>
      </c>
    </row>
    <row r="173" spans="1:5" ht="12.75">
      <c r="A173" t="s">
        <v>59</v>
      </c>
      <c r="E173" s="39" t="s">
        <v>60</v>
      </c>
    </row>
    <row r="174" spans="1:16" ht="12.75">
      <c r="A174" t="s">
        <v>49</v>
      </c>
      <c s="34" t="s">
        <v>228</v>
      </c>
      <c s="34" t="s">
        <v>229</v>
      </c>
      <c s="35" t="s">
        <v>52</v>
      </c>
      <c s="6" t="s">
        <v>230</v>
      </c>
      <c s="36" t="s">
        <v>54</v>
      </c>
      <c s="37">
        <v>10</v>
      </c>
      <c s="36">
        <v>0</v>
      </c>
      <c s="36">
        <f>ROUND(G174*H174,6)</f>
      </c>
      <c r="L174" s="38">
        <v>0</v>
      </c>
      <c s="32">
        <f>ROUND(ROUND(L174,2)*ROUND(G174,3),2)</f>
      </c>
      <c s="36" t="s">
        <v>55</v>
      </c>
      <c>
        <f>(M174*21)/100</f>
      </c>
      <c t="s">
        <v>27</v>
      </c>
    </row>
    <row r="175" spans="1:5" ht="12.75">
      <c r="A175" s="35" t="s">
        <v>56</v>
      </c>
      <c r="E175" s="39" t="s">
        <v>52</v>
      </c>
    </row>
    <row r="176" spans="1:5" ht="12.75">
      <c r="A176" s="35" t="s">
        <v>58</v>
      </c>
      <c r="E176" s="40" t="s">
        <v>113</v>
      </c>
    </row>
    <row r="177" spans="1:5" ht="12.75">
      <c r="A177" t="s">
        <v>59</v>
      </c>
      <c r="E177" s="39" t="s">
        <v>60</v>
      </c>
    </row>
    <row r="178" spans="1:16" ht="12.75">
      <c r="A178" t="s">
        <v>49</v>
      </c>
      <c s="34" t="s">
        <v>231</v>
      </c>
      <c s="34" t="s">
        <v>232</v>
      </c>
      <c s="35" t="s">
        <v>52</v>
      </c>
      <c s="6" t="s">
        <v>233</v>
      </c>
      <c s="36" t="s">
        <v>54</v>
      </c>
      <c s="37">
        <v>40</v>
      </c>
      <c s="36">
        <v>0</v>
      </c>
      <c s="36">
        <f>ROUND(G178*H178,6)</f>
      </c>
      <c r="L178" s="38">
        <v>0</v>
      </c>
      <c s="32">
        <f>ROUND(ROUND(L178,2)*ROUND(G178,3),2)</f>
      </c>
      <c s="36" t="s">
        <v>55</v>
      </c>
      <c>
        <f>(M178*21)/100</f>
      </c>
      <c t="s">
        <v>27</v>
      </c>
    </row>
    <row r="179" spans="1:5" ht="12.75">
      <c r="A179" s="35" t="s">
        <v>56</v>
      </c>
      <c r="E179" s="39" t="s">
        <v>52</v>
      </c>
    </row>
    <row r="180" spans="1:5" ht="12.75">
      <c r="A180" s="35" t="s">
        <v>58</v>
      </c>
      <c r="E180" s="40" t="s">
        <v>113</v>
      </c>
    </row>
    <row r="181" spans="1:5" ht="12.75">
      <c r="A181" t="s">
        <v>59</v>
      </c>
      <c r="E181" s="39" t="s">
        <v>60</v>
      </c>
    </row>
    <row r="182" spans="1:16" ht="12.75">
      <c r="A182" t="s">
        <v>49</v>
      </c>
      <c s="34" t="s">
        <v>234</v>
      </c>
      <c s="34" t="s">
        <v>235</v>
      </c>
      <c s="35" t="s">
        <v>52</v>
      </c>
      <c s="6" t="s">
        <v>236</v>
      </c>
      <c s="36" t="s">
        <v>54</v>
      </c>
      <c s="37">
        <v>50</v>
      </c>
      <c s="36">
        <v>0</v>
      </c>
      <c s="36">
        <f>ROUND(G182*H182,6)</f>
      </c>
      <c r="L182" s="38">
        <v>0</v>
      </c>
      <c s="32">
        <f>ROUND(ROUND(L182,2)*ROUND(G182,3),2)</f>
      </c>
      <c s="36" t="s">
        <v>55</v>
      </c>
      <c>
        <f>(M182*21)/100</f>
      </c>
      <c t="s">
        <v>27</v>
      </c>
    </row>
    <row r="183" spans="1:5" ht="12.75">
      <c r="A183" s="35" t="s">
        <v>56</v>
      </c>
      <c r="E183" s="39" t="s">
        <v>52</v>
      </c>
    </row>
    <row r="184" spans="1:5" ht="12.75">
      <c r="A184" s="35" t="s">
        <v>58</v>
      </c>
      <c r="E184" s="40" t="s">
        <v>113</v>
      </c>
    </row>
    <row r="185" spans="1:5" ht="12.75">
      <c r="A185" t="s">
        <v>59</v>
      </c>
      <c r="E185" s="39" t="s">
        <v>60</v>
      </c>
    </row>
    <row r="186" spans="1:16" ht="12.75">
      <c r="A186" t="s">
        <v>49</v>
      </c>
      <c s="34" t="s">
        <v>237</v>
      </c>
      <c s="34" t="s">
        <v>51</v>
      </c>
      <c s="35" t="s">
        <v>52</v>
      </c>
      <c s="6" t="s">
        <v>53</v>
      </c>
      <c s="36" t="s">
        <v>54</v>
      </c>
      <c s="37">
        <v>15</v>
      </c>
      <c s="36">
        <v>0</v>
      </c>
      <c s="36">
        <f>ROUND(G186*H186,6)</f>
      </c>
      <c r="L186" s="38">
        <v>0</v>
      </c>
      <c s="32">
        <f>ROUND(ROUND(L186,2)*ROUND(G186,3),2)</f>
      </c>
      <c s="36" t="s">
        <v>55</v>
      </c>
      <c>
        <f>(M186*21)/100</f>
      </c>
      <c t="s">
        <v>27</v>
      </c>
    </row>
    <row r="187" spans="1:5" ht="12.75">
      <c r="A187" s="35" t="s">
        <v>56</v>
      </c>
      <c r="E187" s="39" t="s">
        <v>52</v>
      </c>
    </row>
    <row r="188" spans="1:5" ht="12.75">
      <c r="A188" s="35" t="s">
        <v>58</v>
      </c>
      <c r="E188" s="40" t="s">
        <v>113</v>
      </c>
    </row>
    <row r="189" spans="1:5" ht="12.75">
      <c r="A189" t="s">
        <v>59</v>
      </c>
      <c r="E189" s="39" t="s">
        <v>60</v>
      </c>
    </row>
    <row r="190" spans="1:16" ht="25.5">
      <c r="A190" t="s">
        <v>49</v>
      </c>
      <c s="34" t="s">
        <v>238</v>
      </c>
      <c s="34" t="s">
        <v>239</v>
      </c>
      <c s="35" t="s">
        <v>52</v>
      </c>
      <c s="6" t="s">
        <v>240</v>
      </c>
      <c s="36" t="s">
        <v>63</v>
      </c>
      <c s="37">
        <v>36</v>
      </c>
      <c s="36">
        <v>0</v>
      </c>
      <c s="36">
        <f>ROUND(G190*H190,6)</f>
      </c>
      <c r="L190" s="38">
        <v>0</v>
      </c>
      <c s="32">
        <f>ROUND(ROUND(L190,2)*ROUND(G190,3),2)</f>
      </c>
      <c s="36" t="s">
        <v>55</v>
      </c>
      <c>
        <f>(M190*21)/100</f>
      </c>
      <c t="s">
        <v>27</v>
      </c>
    </row>
    <row r="191" spans="1:5" ht="12.75">
      <c r="A191" s="35" t="s">
        <v>56</v>
      </c>
      <c r="E191" s="39" t="s">
        <v>52</v>
      </c>
    </row>
    <row r="192" spans="1:5" ht="12.75">
      <c r="A192" s="35" t="s">
        <v>58</v>
      </c>
      <c r="E192" s="40" t="s">
        <v>113</v>
      </c>
    </row>
    <row r="193" spans="1:5" ht="12.75">
      <c r="A193" t="s">
        <v>59</v>
      </c>
      <c r="E193" s="39" t="s">
        <v>60</v>
      </c>
    </row>
    <row r="194" spans="1:16" ht="25.5">
      <c r="A194" t="s">
        <v>49</v>
      </c>
      <c s="34" t="s">
        <v>241</v>
      </c>
      <c s="34" t="s">
        <v>242</v>
      </c>
      <c s="35" t="s">
        <v>52</v>
      </c>
      <c s="6" t="s">
        <v>243</v>
      </c>
      <c s="36" t="s">
        <v>63</v>
      </c>
      <c s="37">
        <v>26</v>
      </c>
      <c s="36">
        <v>0</v>
      </c>
      <c s="36">
        <f>ROUND(G194*H194,6)</f>
      </c>
      <c r="L194" s="38">
        <v>0</v>
      </c>
      <c s="32">
        <f>ROUND(ROUND(L194,2)*ROUND(G194,3),2)</f>
      </c>
      <c s="36" t="s">
        <v>55</v>
      </c>
      <c>
        <f>(M194*21)/100</f>
      </c>
      <c t="s">
        <v>27</v>
      </c>
    </row>
    <row r="195" spans="1:5" ht="12.75">
      <c r="A195" s="35" t="s">
        <v>56</v>
      </c>
      <c r="E195" s="39" t="s">
        <v>52</v>
      </c>
    </row>
    <row r="196" spans="1:5" ht="12.75">
      <c r="A196" s="35" t="s">
        <v>58</v>
      </c>
      <c r="E196" s="40" t="s">
        <v>113</v>
      </c>
    </row>
    <row r="197" spans="1:5" ht="12.75">
      <c r="A197" t="s">
        <v>59</v>
      </c>
      <c r="E197" s="39" t="s">
        <v>60</v>
      </c>
    </row>
    <row r="198" spans="1:16" ht="25.5">
      <c r="A198" t="s">
        <v>49</v>
      </c>
      <c s="34" t="s">
        <v>244</v>
      </c>
      <c s="34" t="s">
        <v>245</v>
      </c>
      <c s="35" t="s">
        <v>52</v>
      </c>
      <c s="6" t="s">
        <v>246</v>
      </c>
      <c s="36" t="s">
        <v>63</v>
      </c>
      <c s="37">
        <v>2</v>
      </c>
      <c s="36">
        <v>0</v>
      </c>
      <c s="36">
        <f>ROUND(G198*H198,6)</f>
      </c>
      <c r="L198" s="38">
        <v>0</v>
      </c>
      <c s="32">
        <f>ROUND(ROUND(L198,2)*ROUND(G198,3),2)</f>
      </c>
      <c s="36" t="s">
        <v>55</v>
      </c>
      <c>
        <f>(M198*21)/100</f>
      </c>
      <c t="s">
        <v>27</v>
      </c>
    </row>
    <row r="199" spans="1:5" ht="12.75">
      <c r="A199" s="35" t="s">
        <v>56</v>
      </c>
      <c r="E199" s="39" t="s">
        <v>52</v>
      </c>
    </row>
    <row r="200" spans="1:5" ht="12.75">
      <c r="A200" s="35" t="s">
        <v>58</v>
      </c>
      <c r="E200" s="40" t="s">
        <v>113</v>
      </c>
    </row>
    <row r="201" spans="1:5" ht="12.75">
      <c r="A201" t="s">
        <v>59</v>
      </c>
      <c r="E201" s="39" t="s">
        <v>60</v>
      </c>
    </row>
    <row r="202" spans="1:16" ht="25.5">
      <c r="A202" t="s">
        <v>49</v>
      </c>
      <c s="34" t="s">
        <v>247</v>
      </c>
      <c s="34" t="s">
        <v>61</v>
      </c>
      <c s="35" t="s">
        <v>52</v>
      </c>
      <c s="6" t="s">
        <v>62</v>
      </c>
      <c s="36" t="s">
        <v>63</v>
      </c>
      <c s="37">
        <v>2</v>
      </c>
      <c s="36">
        <v>0</v>
      </c>
      <c s="36">
        <f>ROUND(G202*H202,6)</f>
      </c>
      <c r="L202" s="38">
        <v>0</v>
      </c>
      <c s="32">
        <f>ROUND(ROUND(L202,2)*ROUND(G202,3),2)</f>
      </c>
      <c s="36" t="s">
        <v>55</v>
      </c>
      <c>
        <f>(M202*21)/100</f>
      </c>
      <c t="s">
        <v>27</v>
      </c>
    </row>
    <row r="203" spans="1:5" ht="12.75">
      <c r="A203" s="35" t="s">
        <v>56</v>
      </c>
      <c r="E203" s="39" t="s">
        <v>52</v>
      </c>
    </row>
    <row r="204" spans="1:5" ht="12.75">
      <c r="A204" s="35" t="s">
        <v>58</v>
      </c>
      <c r="E204" s="40" t="s">
        <v>113</v>
      </c>
    </row>
    <row r="205" spans="1:5" ht="12.75">
      <c r="A205" t="s">
        <v>59</v>
      </c>
      <c r="E205" s="39" t="s">
        <v>60</v>
      </c>
    </row>
    <row r="206" spans="1:16" ht="12.75">
      <c r="A206" t="s">
        <v>49</v>
      </c>
      <c s="34" t="s">
        <v>248</v>
      </c>
      <c s="34" t="s">
        <v>64</v>
      </c>
      <c s="35" t="s">
        <v>52</v>
      </c>
      <c s="6" t="s">
        <v>65</v>
      </c>
      <c s="36" t="s">
        <v>63</v>
      </c>
      <c s="37">
        <v>50</v>
      </c>
      <c s="36">
        <v>0</v>
      </c>
      <c s="36">
        <f>ROUND(G206*H206,6)</f>
      </c>
      <c r="L206" s="38">
        <v>0</v>
      </c>
      <c s="32">
        <f>ROUND(ROUND(L206,2)*ROUND(G206,3),2)</f>
      </c>
      <c s="36" t="s">
        <v>55</v>
      </c>
      <c>
        <f>(M206*21)/100</f>
      </c>
      <c t="s">
        <v>27</v>
      </c>
    </row>
    <row r="207" spans="1:5" ht="12.75">
      <c r="A207" s="35" t="s">
        <v>56</v>
      </c>
      <c r="E207" s="39" t="s">
        <v>52</v>
      </c>
    </row>
    <row r="208" spans="1:5" ht="12.75">
      <c r="A208" s="35" t="s">
        <v>58</v>
      </c>
      <c r="E208" s="40" t="s">
        <v>113</v>
      </c>
    </row>
    <row r="209" spans="1:5" ht="12.75">
      <c r="A209" t="s">
        <v>59</v>
      </c>
      <c r="E209" s="39" t="s">
        <v>60</v>
      </c>
    </row>
    <row r="210" spans="1:16" ht="12.75">
      <c r="A210" t="s">
        <v>49</v>
      </c>
      <c s="34" t="s">
        <v>249</v>
      </c>
      <c s="34" t="s">
        <v>250</v>
      </c>
      <c s="35" t="s">
        <v>52</v>
      </c>
      <c s="6" t="s">
        <v>251</v>
      </c>
      <c s="36" t="s">
        <v>63</v>
      </c>
      <c s="37">
        <v>3</v>
      </c>
      <c s="36">
        <v>0</v>
      </c>
      <c s="36">
        <f>ROUND(G210*H210,6)</f>
      </c>
      <c r="L210" s="38">
        <v>0</v>
      </c>
      <c s="32">
        <f>ROUND(ROUND(L210,2)*ROUND(G210,3),2)</f>
      </c>
      <c s="36" t="s">
        <v>55</v>
      </c>
      <c>
        <f>(M210*21)/100</f>
      </c>
      <c t="s">
        <v>27</v>
      </c>
    </row>
    <row r="211" spans="1:5" ht="12.75">
      <c r="A211" s="35" t="s">
        <v>56</v>
      </c>
      <c r="E211" s="39" t="s">
        <v>52</v>
      </c>
    </row>
    <row r="212" spans="1:5" ht="12.75">
      <c r="A212" s="35" t="s">
        <v>58</v>
      </c>
      <c r="E212" s="40" t="s">
        <v>113</v>
      </c>
    </row>
    <row r="213" spans="1:5" ht="12.75">
      <c r="A213" t="s">
        <v>59</v>
      </c>
      <c r="E213" s="39" t="s">
        <v>60</v>
      </c>
    </row>
    <row r="214" spans="1:16" ht="12.75">
      <c r="A214" t="s">
        <v>49</v>
      </c>
      <c s="34" t="s">
        <v>252</v>
      </c>
      <c s="34" t="s">
        <v>253</v>
      </c>
      <c s="35" t="s">
        <v>52</v>
      </c>
      <c s="6" t="s">
        <v>254</v>
      </c>
      <c s="36" t="s">
        <v>54</v>
      </c>
      <c s="37">
        <v>50</v>
      </c>
      <c s="36">
        <v>0</v>
      </c>
      <c s="36">
        <f>ROUND(G214*H214,6)</f>
      </c>
      <c r="L214" s="38">
        <v>0</v>
      </c>
      <c s="32">
        <f>ROUND(ROUND(L214,2)*ROUND(G214,3),2)</f>
      </c>
      <c s="36" t="s">
        <v>55</v>
      </c>
      <c>
        <f>(M214*21)/100</f>
      </c>
      <c t="s">
        <v>27</v>
      </c>
    </row>
    <row r="215" spans="1:5" ht="12.75">
      <c r="A215" s="35" t="s">
        <v>56</v>
      </c>
      <c r="E215" s="39" t="s">
        <v>52</v>
      </c>
    </row>
    <row r="216" spans="1:5" ht="12.75">
      <c r="A216" s="35" t="s">
        <v>58</v>
      </c>
      <c r="E216" s="40" t="s">
        <v>113</v>
      </c>
    </row>
    <row r="217" spans="1:5" ht="12.75">
      <c r="A217" t="s">
        <v>59</v>
      </c>
      <c r="E217" s="39" t="s">
        <v>60</v>
      </c>
    </row>
    <row r="218" spans="1:13" ht="12.75">
      <c r="A218" t="s">
        <v>46</v>
      </c>
      <c r="C218" s="31" t="s">
        <v>255</v>
      </c>
      <c r="E218" s="33" t="s">
        <v>256</v>
      </c>
      <c r="J218" s="32">
        <f>0</f>
      </c>
      <c s="32">
        <f>0</f>
      </c>
      <c s="32">
        <f>0+L219+L223+L227+L231+L235+L239+L243+L247</f>
      </c>
      <c s="32">
        <f>0+M219+M223+M227+M231+M235+M239+M243+M247</f>
      </c>
    </row>
    <row r="219" spans="1:16" ht="12.75">
      <c r="A219" t="s">
        <v>49</v>
      </c>
      <c s="34" t="s">
        <v>257</v>
      </c>
      <c s="34" t="s">
        <v>258</v>
      </c>
      <c s="35" t="s">
        <v>52</v>
      </c>
      <c s="6" t="s">
        <v>259</v>
      </c>
      <c s="36" t="s">
        <v>63</v>
      </c>
      <c s="37">
        <v>1</v>
      </c>
      <c s="36">
        <v>0</v>
      </c>
      <c s="36">
        <f>ROUND(G219*H219,6)</f>
      </c>
      <c r="L219" s="38">
        <v>0</v>
      </c>
      <c s="32">
        <f>ROUND(ROUND(L219,2)*ROUND(G219,3),2)</f>
      </c>
      <c s="36" t="s">
        <v>138</v>
      </c>
      <c>
        <f>(M219*21)/100</f>
      </c>
      <c t="s">
        <v>27</v>
      </c>
    </row>
    <row r="220" spans="1:5" ht="12.75">
      <c r="A220" s="35" t="s">
        <v>56</v>
      </c>
      <c r="E220" s="39" t="s">
        <v>52</v>
      </c>
    </row>
    <row r="221" spans="1:5" ht="12.75">
      <c r="A221" s="35" t="s">
        <v>58</v>
      </c>
      <c r="E221" s="40" t="s">
        <v>113</v>
      </c>
    </row>
    <row r="222" spans="1:5" ht="51">
      <c r="A222" t="s">
        <v>59</v>
      </c>
      <c r="E222" s="39" t="s">
        <v>260</v>
      </c>
    </row>
    <row r="223" spans="1:16" ht="38.25">
      <c r="A223" t="s">
        <v>49</v>
      </c>
      <c s="34" t="s">
        <v>261</v>
      </c>
      <c s="34" t="s">
        <v>262</v>
      </c>
      <c s="35" t="s">
        <v>52</v>
      </c>
      <c s="6" t="s">
        <v>263</v>
      </c>
      <c s="36" t="s">
        <v>63</v>
      </c>
      <c s="37">
        <v>1</v>
      </c>
      <c s="36">
        <v>0</v>
      </c>
      <c s="36">
        <f>ROUND(G223*H223,6)</f>
      </c>
      <c r="L223" s="38">
        <v>0</v>
      </c>
      <c s="32">
        <f>ROUND(ROUND(L223,2)*ROUND(G223,3),2)</f>
      </c>
      <c s="36" t="s">
        <v>138</v>
      </c>
      <c>
        <f>(M223*21)/100</f>
      </c>
      <c t="s">
        <v>27</v>
      </c>
    </row>
    <row r="224" spans="1:5" ht="12.75">
      <c r="A224" s="35" t="s">
        <v>56</v>
      </c>
      <c r="E224" s="39" t="s">
        <v>52</v>
      </c>
    </row>
    <row r="225" spans="1:5" ht="12.75">
      <c r="A225" s="35" t="s">
        <v>58</v>
      </c>
      <c r="E225" s="40" t="s">
        <v>113</v>
      </c>
    </row>
    <row r="226" spans="1:5" ht="51">
      <c r="A226" t="s">
        <v>59</v>
      </c>
      <c r="E226" s="39" t="s">
        <v>260</v>
      </c>
    </row>
    <row r="227" spans="1:16" ht="25.5">
      <c r="A227" t="s">
        <v>49</v>
      </c>
      <c s="34" t="s">
        <v>264</v>
      </c>
      <c s="34" t="s">
        <v>265</v>
      </c>
      <c s="35" t="s">
        <v>52</v>
      </c>
      <c s="6" t="s">
        <v>266</v>
      </c>
      <c s="36" t="s">
        <v>63</v>
      </c>
      <c s="37">
        <v>1</v>
      </c>
      <c s="36">
        <v>0</v>
      </c>
      <c s="36">
        <f>ROUND(G227*H227,6)</f>
      </c>
      <c r="L227" s="38">
        <v>0</v>
      </c>
      <c s="32">
        <f>ROUND(ROUND(L227,2)*ROUND(G227,3),2)</f>
      </c>
      <c s="36" t="s">
        <v>138</v>
      </c>
      <c>
        <f>(M227*21)/100</f>
      </c>
      <c t="s">
        <v>27</v>
      </c>
    </row>
    <row r="228" spans="1:5" ht="12.75">
      <c r="A228" s="35" t="s">
        <v>56</v>
      </c>
      <c r="E228" s="39" t="s">
        <v>52</v>
      </c>
    </row>
    <row r="229" spans="1:5" ht="12.75">
      <c r="A229" s="35" t="s">
        <v>58</v>
      </c>
      <c r="E229" s="40" t="s">
        <v>113</v>
      </c>
    </row>
    <row r="230" spans="1:5" ht="51">
      <c r="A230" t="s">
        <v>59</v>
      </c>
      <c r="E230" s="39" t="s">
        <v>260</v>
      </c>
    </row>
    <row r="231" spans="1:16" ht="38.25">
      <c r="A231" t="s">
        <v>49</v>
      </c>
      <c s="34" t="s">
        <v>267</v>
      </c>
      <c s="34" t="s">
        <v>268</v>
      </c>
      <c s="35" t="s">
        <v>52</v>
      </c>
      <c s="6" t="s">
        <v>269</v>
      </c>
      <c s="36" t="s">
        <v>63</v>
      </c>
      <c s="37">
        <v>1</v>
      </c>
      <c s="36">
        <v>0</v>
      </c>
      <c s="36">
        <f>ROUND(G231*H231,6)</f>
      </c>
      <c r="L231" s="38">
        <v>0</v>
      </c>
      <c s="32">
        <f>ROUND(ROUND(L231,2)*ROUND(G231,3),2)</f>
      </c>
      <c s="36" t="s">
        <v>138</v>
      </c>
      <c>
        <f>(M231*21)/100</f>
      </c>
      <c t="s">
        <v>27</v>
      </c>
    </row>
    <row r="232" spans="1:5" ht="12.75">
      <c r="A232" s="35" t="s">
        <v>56</v>
      </c>
      <c r="E232" s="39" t="s">
        <v>52</v>
      </c>
    </row>
    <row r="233" spans="1:5" ht="12.75">
      <c r="A233" s="35" t="s">
        <v>58</v>
      </c>
      <c r="E233" s="40" t="s">
        <v>113</v>
      </c>
    </row>
    <row r="234" spans="1:5" ht="51">
      <c r="A234" t="s">
        <v>59</v>
      </c>
      <c r="E234" s="39" t="s">
        <v>260</v>
      </c>
    </row>
    <row r="235" spans="1:16" ht="38.25">
      <c r="A235" t="s">
        <v>49</v>
      </c>
      <c s="34" t="s">
        <v>270</v>
      </c>
      <c s="34" t="s">
        <v>271</v>
      </c>
      <c s="35" t="s">
        <v>52</v>
      </c>
      <c s="6" t="s">
        <v>272</v>
      </c>
      <c s="36" t="s">
        <v>63</v>
      </c>
      <c s="37">
        <v>1</v>
      </c>
      <c s="36">
        <v>0</v>
      </c>
      <c s="36">
        <f>ROUND(G235*H235,6)</f>
      </c>
      <c r="L235" s="38">
        <v>0</v>
      </c>
      <c s="32">
        <f>ROUND(ROUND(L235,2)*ROUND(G235,3),2)</f>
      </c>
      <c s="36" t="s">
        <v>138</v>
      </c>
      <c>
        <f>(M235*21)/100</f>
      </c>
      <c t="s">
        <v>27</v>
      </c>
    </row>
    <row r="236" spans="1:5" ht="12.75">
      <c r="A236" s="35" t="s">
        <v>56</v>
      </c>
      <c r="E236" s="39" t="s">
        <v>52</v>
      </c>
    </row>
    <row r="237" spans="1:5" ht="12.75">
      <c r="A237" s="35" t="s">
        <v>58</v>
      </c>
      <c r="E237" s="40" t="s">
        <v>113</v>
      </c>
    </row>
    <row r="238" spans="1:5" ht="51">
      <c r="A238" t="s">
        <v>59</v>
      </c>
      <c r="E238" s="39" t="s">
        <v>260</v>
      </c>
    </row>
    <row r="239" spans="1:16" ht="12.75">
      <c r="A239" t="s">
        <v>49</v>
      </c>
      <c s="34" t="s">
        <v>273</v>
      </c>
      <c s="34" t="s">
        <v>274</v>
      </c>
      <c s="35" t="s">
        <v>52</v>
      </c>
      <c s="6" t="s">
        <v>275</v>
      </c>
      <c s="36" t="s">
        <v>63</v>
      </c>
      <c s="37">
        <v>1</v>
      </c>
      <c s="36">
        <v>0</v>
      </c>
      <c s="36">
        <f>ROUND(G239*H239,6)</f>
      </c>
      <c r="L239" s="38">
        <v>0</v>
      </c>
      <c s="32">
        <f>ROUND(ROUND(L239,2)*ROUND(G239,3),2)</f>
      </c>
      <c s="36" t="s">
        <v>138</v>
      </c>
      <c>
        <f>(M239*21)/100</f>
      </c>
      <c t="s">
        <v>27</v>
      </c>
    </row>
    <row r="240" spans="1:5" ht="12.75">
      <c r="A240" s="35" t="s">
        <v>56</v>
      </c>
      <c r="E240" s="39" t="s">
        <v>52</v>
      </c>
    </row>
    <row r="241" spans="1:5" ht="12.75">
      <c r="A241" s="35" t="s">
        <v>58</v>
      </c>
      <c r="E241" s="40" t="s">
        <v>113</v>
      </c>
    </row>
    <row r="242" spans="1:5" ht="51">
      <c r="A242" t="s">
        <v>59</v>
      </c>
      <c r="E242" s="39" t="s">
        <v>260</v>
      </c>
    </row>
    <row r="243" spans="1:16" ht="12.75">
      <c r="A243" t="s">
        <v>49</v>
      </c>
      <c s="34" t="s">
        <v>276</v>
      </c>
      <c s="34" t="s">
        <v>277</v>
      </c>
      <c s="35" t="s">
        <v>52</v>
      </c>
      <c s="6" t="s">
        <v>278</v>
      </c>
      <c s="36" t="s">
        <v>63</v>
      </c>
      <c s="37">
        <v>1</v>
      </c>
      <c s="36">
        <v>0</v>
      </c>
      <c s="36">
        <f>ROUND(G243*H243,6)</f>
      </c>
      <c r="L243" s="38">
        <v>0</v>
      </c>
      <c s="32">
        <f>ROUND(ROUND(L243,2)*ROUND(G243,3),2)</f>
      </c>
      <c s="36" t="s">
        <v>55</v>
      </c>
      <c>
        <f>(M243*21)/100</f>
      </c>
      <c t="s">
        <v>27</v>
      </c>
    </row>
    <row r="244" spans="1:5" ht="12.75">
      <c r="A244" s="35" t="s">
        <v>56</v>
      </c>
      <c r="E244" s="39" t="s">
        <v>52</v>
      </c>
    </row>
    <row r="245" spans="1:5" ht="12.75">
      <c r="A245" s="35" t="s">
        <v>58</v>
      </c>
      <c r="E245" s="40" t="s">
        <v>113</v>
      </c>
    </row>
    <row r="246" spans="1:5" ht="12.75">
      <c r="A246" t="s">
        <v>59</v>
      </c>
      <c r="E246" s="39" t="s">
        <v>60</v>
      </c>
    </row>
    <row r="247" spans="1:16" ht="12.75">
      <c r="A247" t="s">
        <v>49</v>
      </c>
      <c s="34" t="s">
        <v>279</v>
      </c>
      <c s="34" t="s">
        <v>280</v>
      </c>
      <c s="35" t="s">
        <v>52</v>
      </c>
      <c s="6" t="s">
        <v>281</v>
      </c>
      <c s="36" t="s">
        <v>63</v>
      </c>
      <c s="37">
        <v>1</v>
      </c>
      <c s="36">
        <v>0</v>
      </c>
      <c s="36">
        <f>ROUND(G247*H247,6)</f>
      </c>
      <c r="L247" s="38">
        <v>0</v>
      </c>
      <c s="32">
        <f>ROUND(ROUND(L247,2)*ROUND(G247,3),2)</f>
      </c>
      <c s="36" t="s">
        <v>55</v>
      </c>
      <c>
        <f>(M247*21)/100</f>
      </c>
      <c t="s">
        <v>27</v>
      </c>
    </row>
    <row r="248" spans="1:5" ht="12.75">
      <c r="A248" s="35" t="s">
        <v>56</v>
      </c>
      <c r="E248" s="39" t="s">
        <v>52</v>
      </c>
    </row>
    <row r="249" spans="1:5" ht="12.75">
      <c r="A249" s="35" t="s">
        <v>58</v>
      </c>
      <c r="E249" s="40" t="s">
        <v>113</v>
      </c>
    </row>
    <row r="250" spans="1:5" ht="12.75">
      <c r="A250" t="s">
        <v>59</v>
      </c>
      <c r="E250" s="39" t="s">
        <v>60</v>
      </c>
    </row>
    <row r="251" spans="1:13" ht="12.75">
      <c r="A251" t="s">
        <v>46</v>
      </c>
      <c r="C251" s="31" t="s">
        <v>282</v>
      </c>
      <c r="E251" s="33" t="s">
        <v>283</v>
      </c>
      <c r="J251" s="32">
        <f>0</f>
      </c>
      <c s="32">
        <f>0</f>
      </c>
      <c s="32">
        <f>0+L252+L256+L260+L264+L268+L272+L276+L280</f>
      </c>
      <c s="32">
        <f>0+M252+M256+M260+M264+M268+M272+M276+M280</f>
      </c>
    </row>
    <row r="252" spans="1:16" ht="25.5">
      <c r="A252" t="s">
        <v>49</v>
      </c>
      <c s="34" t="s">
        <v>284</v>
      </c>
      <c s="34" t="s">
        <v>285</v>
      </c>
      <c s="35" t="s">
        <v>52</v>
      </c>
      <c s="6" t="s">
        <v>286</v>
      </c>
      <c s="36" t="s">
        <v>63</v>
      </c>
      <c s="37">
        <v>2</v>
      </c>
      <c s="36">
        <v>0</v>
      </c>
      <c s="36">
        <f>ROUND(G252*H252,6)</f>
      </c>
      <c r="L252" s="38">
        <v>0</v>
      </c>
      <c s="32">
        <f>ROUND(ROUND(L252,2)*ROUND(G252,3),2)</f>
      </c>
      <c s="36" t="s">
        <v>55</v>
      </c>
      <c>
        <f>(M252*21)/100</f>
      </c>
      <c t="s">
        <v>27</v>
      </c>
    </row>
    <row r="253" spans="1:5" ht="12.75">
      <c r="A253" s="35" t="s">
        <v>56</v>
      </c>
      <c r="E253" s="39" t="s">
        <v>52</v>
      </c>
    </row>
    <row r="254" spans="1:5" ht="12.75">
      <c r="A254" s="35" t="s">
        <v>58</v>
      </c>
      <c r="E254" s="40" t="s">
        <v>113</v>
      </c>
    </row>
    <row r="255" spans="1:5" ht="12.75">
      <c r="A255" t="s">
        <v>59</v>
      </c>
      <c r="E255" s="39" t="s">
        <v>60</v>
      </c>
    </row>
    <row r="256" spans="1:16" ht="12.75">
      <c r="A256" t="s">
        <v>49</v>
      </c>
      <c s="34" t="s">
        <v>287</v>
      </c>
      <c s="34" t="s">
        <v>288</v>
      </c>
      <c s="35" t="s">
        <v>52</v>
      </c>
      <c s="6" t="s">
        <v>289</v>
      </c>
      <c s="36" t="s">
        <v>63</v>
      </c>
      <c s="37">
        <v>2</v>
      </c>
      <c s="36">
        <v>0</v>
      </c>
      <c s="36">
        <f>ROUND(G256*H256,6)</f>
      </c>
      <c r="L256" s="38">
        <v>0</v>
      </c>
      <c s="32">
        <f>ROUND(ROUND(L256,2)*ROUND(G256,3),2)</f>
      </c>
      <c s="36" t="s">
        <v>55</v>
      </c>
      <c>
        <f>(M256*21)/100</f>
      </c>
      <c t="s">
        <v>27</v>
      </c>
    </row>
    <row r="257" spans="1:5" ht="12.75">
      <c r="A257" s="35" t="s">
        <v>56</v>
      </c>
      <c r="E257" s="39" t="s">
        <v>52</v>
      </c>
    </row>
    <row r="258" spans="1:5" ht="12.75">
      <c r="A258" s="35" t="s">
        <v>58</v>
      </c>
      <c r="E258" s="40" t="s">
        <v>113</v>
      </c>
    </row>
    <row r="259" spans="1:5" ht="12.75">
      <c r="A259" t="s">
        <v>59</v>
      </c>
      <c r="E259" s="39" t="s">
        <v>60</v>
      </c>
    </row>
    <row r="260" spans="1:16" ht="12.75">
      <c r="A260" t="s">
        <v>49</v>
      </c>
      <c s="34" t="s">
        <v>290</v>
      </c>
      <c s="34" t="s">
        <v>291</v>
      </c>
      <c s="35" t="s">
        <v>52</v>
      </c>
      <c s="6" t="s">
        <v>292</v>
      </c>
      <c s="36" t="s">
        <v>63</v>
      </c>
      <c s="37">
        <v>1</v>
      </c>
      <c s="36">
        <v>0</v>
      </c>
      <c s="36">
        <f>ROUND(G260*H260,6)</f>
      </c>
      <c r="L260" s="38">
        <v>0</v>
      </c>
      <c s="32">
        <f>ROUND(ROUND(L260,2)*ROUND(G260,3),2)</f>
      </c>
      <c s="36" t="s">
        <v>55</v>
      </c>
      <c>
        <f>(M260*21)/100</f>
      </c>
      <c t="s">
        <v>27</v>
      </c>
    </row>
    <row r="261" spans="1:5" ht="12.75">
      <c r="A261" s="35" t="s">
        <v>56</v>
      </c>
      <c r="E261" s="39" t="s">
        <v>52</v>
      </c>
    </row>
    <row r="262" spans="1:5" ht="12.75">
      <c r="A262" s="35" t="s">
        <v>58</v>
      </c>
      <c r="E262" s="40" t="s">
        <v>113</v>
      </c>
    </row>
    <row r="263" spans="1:5" ht="12.75">
      <c r="A263" t="s">
        <v>59</v>
      </c>
      <c r="E263" s="39" t="s">
        <v>60</v>
      </c>
    </row>
    <row r="264" spans="1:16" ht="12.75">
      <c r="A264" t="s">
        <v>49</v>
      </c>
      <c s="34" t="s">
        <v>293</v>
      </c>
      <c s="34" t="s">
        <v>294</v>
      </c>
      <c s="35" t="s">
        <v>52</v>
      </c>
      <c s="6" t="s">
        <v>295</v>
      </c>
      <c s="36" t="s">
        <v>63</v>
      </c>
      <c s="37">
        <v>2</v>
      </c>
      <c s="36">
        <v>0</v>
      </c>
      <c s="36">
        <f>ROUND(G264*H264,6)</f>
      </c>
      <c r="L264" s="38">
        <v>0</v>
      </c>
      <c s="32">
        <f>ROUND(ROUND(L264,2)*ROUND(G264,3),2)</f>
      </c>
      <c s="36" t="s">
        <v>55</v>
      </c>
      <c>
        <f>(M264*21)/100</f>
      </c>
      <c t="s">
        <v>27</v>
      </c>
    </row>
    <row r="265" spans="1:5" ht="12.75">
      <c r="A265" s="35" t="s">
        <v>56</v>
      </c>
      <c r="E265" s="39" t="s">
        <v>52</v>
      </c>
    </row>
    <row r="266" spans="1:5" ht="12.75">
      <c r="A266" s="35" t="s">
        <v>58</v>
      </c>
      <c r="E266" s="40" t="s">
        <v>113</v>
      </c>
    </row>
    <row r="267" spans="1:5" ht="12.75">
      <c r="A267" t="s">
        <v>59</v>
      </c>
      <c r="E267" s="39" t="s">
        <v>60</v>
      </c>
    </row>
    <row r="268" spans="1:16" ht="12.75">
      <c r="A268" t="s">
        <v>49</v>
      </c>
      <c s="34" t="s">
        <v>296</v>
      </c>
      <c s="34" t="s">
        <v>297</v>
      </c>
      <c s="35" t="s">
        <v>52</v>
      </c>
      <c s="6" t="s">
        <v>298</v>
      </c>
      <c s="36" t="s">
        <v>63</v>
      </c>
      <c s="37">
        <v>2</v>
      </c>
      <c s="36">
        <v>0</v>
      </c>
      <c s="36">
        <f>ROUND(G268*H268,6)</f>
      </c>
      <c r="L268" s="38">
        <v>0</v>
      </c>
      <c s="32">
        <f>ROUND(ROUND(L268,2)*ROUND(G268,3),2)</f>
      </c>
      <c s="36" t="s">
        <v>55</v>
      </c>
      <c>
        <f>(M268*21)/100</f>
      </c>
      <c t="s">
        <v>27</v>
      </c>
    </row>
    <row r="269" spans="1:5" ht="12.75">
      <c r="A269" s="35" t="s">
        <v>56</v>
      </c>
      <c r="E269" s="39" t="s">
        <v>52</v>
      </c>
    </row>
    <row r="270" spans="1:5" ht="12.75">
      <c r="A270" s="35" t="s">
        <v>58</v>
      </c>
      <c r="E270" s="40" t="s">
        <v>113</v>
      </c>
    </row>
    <row r="271" spans="1:5" ht="12.75">
      <c r="A271" t="s">
        <v>59</v>
      </c>
      <c r="E271" s="39" t="s">
        <v>60</v>
      </c>
    </row>
    <row r="272" spans="1:16" ht="12.75">
      <c r="A272" t="s">
        <v>49</v>
      </c>
      <c s="34" t="s">
        <v>299</v>
      </c>
      <c s="34" t="s">
        <v>300</v>
      </c>
      <c s="35" t="s">
        <v>52</v>
      </c>
      <c s="6" t="s">
        <v>301</v>
      </c>
      <c s="36" t="s">
        <v>63</v>
      </c>
      <c s="37">
        <v>2</v>
      </c>
      <c s="36">
        <v>0</v>
      </c>
      <c s="36">
        <f>ROUND(G272*H272,6)</f>
      </c>
      <c r="L272" s="38">
        <v>0</v>
      </c>
      <c s="32">
        <f>ROUND(ROUND(L272,2)*ROUND(G272,3),2)</f>
      </c>
      <c s="36" t="s">
        <v>55</v>
      </c>
      <c>
        <f>(M272*21)/100</f>
      </c>
      <c t="s">
        <v>27</v>
      </c>
    </row>
    <row r="273" spans="1:5" ht="12.75">
      <c r="A273" s="35" t="s">
        <v>56</v>
      </c>
      <c r="E273" s="39" t="s">
        <v>52</v>
      </c>
    </row>
    <row r="274" spans="1:5" ht="12.75">
      <c r="A274" s="35" t="s">
        <v>58</v>
      </c>
      <c r="E274" s="40" t="s">
        <v>113</v>
      </c>
    </row>
    <row r="275" spans="1:5" ht="12.75">
      <c r="A275" t="s">
        <v>59</v>
      </c>
      <c r="E275" s="39" t="s">
        <v>60</v>
      </c>
    </row>
    <row r="276" spans="1:16" ht="12.75">
      <c r="A276" t="s">
        <v>49</v>
      </c>
      <c s="34" t="s">
        <v>302</v>
      </c>
      <c s="34" t="s">
        <v>303</v>
      </c>
      <c s="35" t="s">
        <v>52</v>
      </c>
      <c s="6" t="s">
        <v>304</v>
      </c>
      <c s="36" t="s">
        <v>63</v>
      </c>
      <c s="37">
        <v>2</v>
      </c>
      <c s="36">
        <v>0</v>
      </c>
      <c s="36">
        <f>ROUND(G276*H276,6)</f>
      </c>
      <c r="L276" s="38">
        <v>0</v>
      </c>
      <c s="32">
        <f>ROUND(ROUND(L276,2)*ROUND(G276,3),2)</f>
      </c>
      <c s="36" t="s">
        <v>55</v>
      </c>
      <c>
        <f>(M276*21)/100</f>
      </c>
      <c t="s">
        <v>27</v>
      </c>
    </row>
    <row r="277" spans="1:5" ht="12.75">
      <c r="A277" s="35" t="s">
        <v>56</v>
      </c>
      <c r="E277" s="39" t="s">
        <v>52</v>
      </c>
    </row>
    <row r="278" spans="1:5" ht="12.75">
      <c r="A278" s="35" t="s">
        <v>58</v>
      </c>
      <c r="E278" s="40" t="s">
        <v>113</v>
      </c>
    </row>
    <row r="279" spans="1:5" ht="12.75">
      <c r="A279" t="s">
        <v>59</v>
      </c>
      <c r="E279" s="39" t="s">
        <v>60</v>
      </c>
    </row>
    <row r="280" spans="1:16" ht="25.5">
      <c r="A280" t="s">
        <v>49</v>
      </c>
      <c s="34" t="s">
        <v>305</v>
      </c>
      <c s="34" t="s">
        <v>306</v>
      </c>
      <c s="35" t="s">
        <v>52</v>
      </c>
      <c s="6" t="s">
        <v>307</v>
      </c>
      <c s="36" t="s">
        <v>63</v>
      </c>
      <c s="37">
        <v>4</v>
      </c>
      <c s="36">
        <v>0</v>
      </c>
      <c s="36">
        <f>ROUND(G280*H280,6)</f>
      </c>
      <c r="L280" s="38">
        <v>0</v>
      </c>
      <c s="32">
        <f>ROUND(ROUND(L280,2)*ROUND(G280,3),2)</f>
      </c>
      <c s="36" t="s">
        <v>55</v>
      </c>
      <c>
        <f>(M280*21)/100</f>
      </c>
      <c t="s">
        <v>27</v>
      </c>
    </row>
    <row r="281" spans="1:5" ht="12.75">
      <c r="A281" s="35" t="s">
        <v>56</v>
      </c>
      <c r="E281" s="39" t="s">
        <v>52</v>
      </c>
    </row>
    <row r="282" spans="1:5" ht="12.75">
      <c r="A282" s="35" t="s">
        <v>58</v>
      </c>
      <c r="E282" s="40" t="s">
        <v>113</v>
      </c>
    </row>
    <row r="283" spans="1:5" ht="12.75">
      <c r="A283" t="s">
        <v>59</v>
      </c>
      <c r="E283" s="39" t="s">
        <v>60</v>
      </c>
    </row>
    <row r="284" spans="1:13" ht="12.75">
      <c r="A284" t="s">
        <v>46</v>
      </c>
      <c r="C284" s="31" t="s">
        <v>308</v>
      </c>
      <c r="E284" s="33" t="s">
        <v>309</v>
      </c>
      <c r="J284" s="32">
        <f>0</f>
      </c>
      <c s="32">
        <f>0</f>
      </c>
      <c s="32">
        <f>0+L285+L289+L293+L297+L301+L305+L309+L313+L317+L321+L325</f>
      </c>
      <c s="32">
        <f>0+M285+M289+M293+M297+M301+M305+M309+M313+M317+M321+M325</f>
      </c>
    </row>
    <row r="285" spans="1:16" ht="12.75">
      <c r="A285" t="s">
        <v>49</v>
      </c>
      <c s="34" t="s">
        <v>310</v>
      </c>
      <c s="34" t="s">
        <v>311</v>
      </c>
      <c s="35" t="s">
        <v>52</v>
      </c>
      <c s="6" t="s">
        <v>312</v>
      </c>
      <c s="36" t="s">
        <v>63</v>
      </c>
      <c s="37">
        <v>1</v>
      </c>
      <c s="36">
        <v>0</v>
      </c>
      <c s="36">
        <f>ROUND(G285*H285,6)</f>
      </c>
      <c r="L285" s="38">
        <v>0</v>
      </c>
      <c s="32">
        <f>ROUND(ROUND(L285,2)*ROUND(G285,3),2)</f>
      </c>
      <c s="36" t="s">
        <v>55</v>
      </c>
      <c>
        <f>(M285*21)/100</f>
      </c>
      <c t="s">
        <v>27</v>
      </c>
    </row>
    <row r="286" spans="1:5" ht="12.75">
      <c r="A286" s="35" t="s">
        <v>56</v>
      </c>
      <c r="E286" s="39" t="s">
        <v>52</v>
      </c>
    </row>
    <row r="287" spans="1:5" ht="12.75">
      <c r="A287" s="35" t="s">
        <v>58</v>
      </c>
      <c r="E287" s="40" t="s">
        <v>113</v>
      </c>
    </row>
    <row r="288" spans="1:5" ht="12.75">
      <c r="A288" t="s">
        <v>59</v>
      </c>
      <c r="E288" s="39" t="s">
        <v>60</v>
      </c>
    </row>
    <row r="289" spans="1:16" ht="25.5">
      <c r="A289" t="s">
        <v>49</v>
      </c>
      <c s="34" t="s">
        <v>313</v>
      </c>
      <c s="34" t="s">
        <v>314</v>
      </c>
      <c s="35" t="s">
        <v>52</v>
      </c>
      <c s="6" t="s">
        <v>315</v>
      </c>
      <c s="36" t="s">
        <v>63</v>
      </c>
      <c s="37">
        <v>1</v>
      </c>
      <c s="36">
        <v>0</v>
      </c>
      <c s="36">
        <f>ROUND(G289*H289,6)</f>
      </c>
      <c r="L289" s="38">
        <v>0</v>
      </c>
      <c s="32">
        <f>ROUND(ROUND(L289,2)*ROUND(G289,3),2)</f>
      </c>
      <c s="36" t="s">
        <v>55</v>
      </c>
      <c>
        <f>(M289*21)/100</f>
      </c>
      <c t="s">
        <v>27</v>
      </c>
    </row>
    <row r="290" spans="1:5" ht="12.75">
      <c r="A290" s="35" t="s">
        <v>56</v>
      </c>
      <c r="E290" s="39" t="s">
        <v>52</v>
      </c>
    </row>
    <row r="291" spans="1:5" ht="12.75">
      <c r="A291" s="35" t="s">
        <v>58</v>
      </c>
      <c r="E291" s="40" t="s">
        <v>113</v>
      </c>
    </row>
    <row r="292" spans="1:5" ht="12.75">
      <c r="A292" t="s">
        <v>59</v>
      </c>
      <c r="E292" s="39" t="s">
        <v>60</v>
      </c>
    </row>
    <row r="293" spans="1:16" ht="25.5">
      <c r="A293" t="s">
        <v>49</v>
      </c>
      <c s="34" t="s">
        <v>126</v>
      </c>
      <c s="34" t="s">
        <v>316</v>
      </c>
      <c s="35" t="s">
        <v>52</v>
      </c>
      <c s="6" t="s">
        <v>317</v>
      </c>
      <c s="36" t="s">
        <v>63</v>
      </c>
      <c s="37">
        <v>1</v>
      </c>
      <c s="36">
        <v>0</v>
      </c>
      <c s="36">
        <f>ROUND(G293*H293,6)</f>
      </c>
      <c r="L293" s="38">
        <v>0</v>
      </c>
      <c s="32">
        <f>ROUND(ROUND(L293,2)*ROUND(G293,3),2)</f>
      </c>
      <c s="36" t="s">
        <v>55</v>
      </c>
      <c>
        <f>(M293*21)/100</f>
      </c>
      <c t="s">
        <v>27</v>
      </c>
    </row>
    <row r="294" spans="1:5" ht="12.75">
      <c r="A294" s="35" t="s">
        <v>56</v>
      </c>
      <c r="E294" s="39" t="s">
        <v>52</v>
      </c>
    </row>
    <row r="295" spans="1:5" ht="12.75">
      <c r="A295" s="35" t="s">
        <v>58</v>
      </c>
      <c r="E295" s="40" t="s">
        <v>113</v>
      </c>
    </row>
    <row r="296" spans="1:5" ht="12.75">
      <c r="A296" t="s">
        <v>59</v>
      </c>
      <c r="E296" s="39" t="s">
        <v>60</v>
      </c>
    </row>
    <row r="297" spans="1:16" ht="25.5">
      <c r="A297" t="s">
        <v>49</v>
      </c>
      <c s="34" t="s">
        <v>318</v>
      </c>
      <c s="34" t="s">
        <v>319</v>
      </c>
      <c s="35" t="s">
        <v>52</v>
      </c>
      <c s="6" t="s">
        <v>320</v>
      </c>
      <c s="36" t="s">
        <v>63</v>
      </c>
      <c s="37">
        <v>1</v>
      </c>
      <c s="36">
        <v>0</v>
      </c>
      <c s="36">
        <f>ROUND(G297*H297,6)</f>
      </c>
      <c r="L297" s="38">
        <v>0</v>
      </c>
      <c s="32">
        <f>ROUND(ROUND(L297,2)*ROUND(G297,3),2)</f>
      </c>
      <c s="36" t="s">
        <v>55</v>
      </c>
      <c>
        <f>(M297*21)/100</f>
      </c>
      <c t="s">
        <v>27</v>
      </c>
    </row>
    <row r="298" spans="1:5" ht="12.75">
      <c r="A298" s="35" t="s">
        <v>56</v>
      </c>
      <c r="E298" s="39" t="s">
        <v>52</v>
      </c>
    </row>
    <row r="299" spans="1:5" ht="12.75">
      <c r="A299" s="35" t="s">
        <v>58</v>
      </c>
      <c r="E299" s="40" t="s">
        <v>113</v>
      </c>
    </row>
    <row r="300" spans="1:5" ht="12.75">
      <c r="A300" t="s">
        <v>59</v>
      </c>
      <c r="E300" s="39" t="s">
        <v>60</v>
      </c>
    </row>
    <row r="301" spans="1:16" ht="12.75">
      <c r="A301" t="s">
        <v>49</v>
      </c>
      <c s="34" t="s">
        <v>321</v>
      </c>
      <c s="34" t="s">
        <v>322</v>
      </c>
      <c s="35" t="s">
        <v>52</v>
      </c>
      <c s="6" t="s">
        <v>323</v>
      </c>
      <c s="36" t="s">
        <v>63</v>
      </c>
      <c s="37">
        <v>3</v>
      </c>
      <c s="36">
        <v>0</v>
      </c>
      <c s="36">
        <f>ROUND(G301*H301,6)</f>
      </c>
      <c r="L301" s="38">
        <v>0</v>
      </c>
      <c s="32">
        <f>ROUND(ROUND(L301,2)*ROUND(G301,3),2)</f>
      </c>
      <c s="36" t="s">
        <v>55</v>
      </c>
      <c>
        <f>(M301*21)/100</f>
      </c>
      <c t="s">
        <v>27</v>
      </c>
    </row>
    <row r="302" spans="1:5" ht="12.75">
      <c r="A302" s="35" t="s">
        <v>56</v>
      </c>
      <c r="E302" s="39" t="s">
        <v>52</v>
      </c>
    </row>
    <row r="303" spans="1:5" ht="12.75">
      <c r="A303" s="35" t="s">
        <v>58</v>
      </c>
      <c r="E303" s="40" t="s">
        <v>113</v>
      </c>
    </row>
    <row r="304" spans="1:5" ht="12.75">
      <c r="A304" t="s">
        <v>59</v>
      </c>
      <c r="E304" s="39" t="s">
        <v>60</v>
      </c>
    </row>
    <row r="305" spans="1:16" ht="12.75">
      <c r="A305" t="s">
        <v>49</v>
      </c>
      <c s="34" t="s">
        <v>324</v>
      </c>
      <c s="34" t="s">
        <v>325</v>
      </c>
      <c s="35" t="s">
        <v>52</v>
      </c>
      <c s="6" t="s">
        <v>326</v>
      </c>
      <c s="36" t="s">
        <v>63</v>
      </c>
      <c s="37">
        <v>1</v>
      </c>
      <c s="36">
        <v>0</v>
      </c>
      <c s="36">
        <f>ROUND(G305*H305,6)</f>
      </c>
      <c r="L305" s="38">
        <v>0</v>
      </c>
      <c s="32">
        <f>ROUND(ROUND(L305,2)*ROUND(G305,3),2)</f>
      </c>
      <c s="36" t="s">
        <v>55</v>
      </c>
      <c>
        <f>(M305*21)/100</f>
      </c>
      <c t="s">
        <v>27</v>
      </c>
    </row>
    <row r="306" spans="1:5" ht="12.75">
      <c r="A306" s="35" t="s">
        <v>56</v>
      </c>
      <c r="E306" s="39" t="s">
        <v>52</v>
      </c>
    </row>
    <row r="307" spans="1:5" ht="12.75">
      <c r="A307" s="35" t="s">
        <v>58</v>
      </c>
      <c r="E307" s="40" t="s">
        <v>113</v>
      </c>
    </row>
    <row r="308" spans="1:5" ht="12.75">
      <c r="A308" t="s">
        <v>59</v>
      </c>
      <c r="E308" s="39" t="s">
        <v>60</v>
      </c>
    </row>
    <row r="309" spans="1:16" ht="12.75">
      <c r="A309" t="s">
        <v>49</v>
      </c>
      <c s="34" t="s">
        <v>47</v>
      </c>
      <c s="34" t="s">
        <v>327</v>
      </c>
      <c s="35" t="s">
        <v>52</v>
      </c>
      <c s="6" t="s">
        <v>328</v>
      </c>
      <c s="36" t="s">
        <v>63</v>
      </c>
      <c s="37">
        <v>12</v>
      </c>
      <c s="36">
        <v>0</v>
      </c>
      <c s="36">
        <f>ROUND(G309*H309,6)</f>
      </c>
      <c r="L309" s="38">
        <v>0</v>
      </c>
      <c s="32">
        <f>ROUND(ROUND(L309,2)*ROUND(G309,3),2)</f>
      </c>
      <c s="36" t="s">
        <v>55</v>
      </c>
      <c>
        <f>(M309*21)/100</f>
      </c>
      <c t="s">
        <v>27</v>
      </c>
    </row>
    <row r="310" spans="1:5" ht="12.75">
      <c r="A310" s="35" t="s">
        <v>56</v>
      </c>
      <c r="E310" s="39" t="s">
        <v>52</v>
      </c>
    </row>
    <row r="311" spans="1:5" ht="12.75">
      <c r="A311" s="35" t="s">
        <v>58</v>
      </c>
      <c r="E311" s="40" t="s">
        <v>113</v>
      </c>
    </row>
    <row r="312" spans="1:5" ht="12.75">
      <c r="A312" t="s">
        <v>59</v>
      </c>
      <c r="E312" s="39" t="s">
        <v>60</v>
      </c>
    </row>
    <row r="313" spans="1:16" ht="12.75">
      <c r="A313" t="s">
        <v>49</v>
      </c>
      <c s="34" t="s">
        <v>329</v>
      </c>
      <c s="34" t="s">
        <v>330</v>
      </c>
      <c s="35" t="s">
        <v>52</v>
      </c>
      <c s="6" t="s">
        <v>331</v>
      </c>
      <c s="36" t="s">
        <v>69</v>
      </c>
      <c s="37">
        <v>48</v>
      </c>
      <c s="36">
        <v>0</v>
      </c>
      <c s="36">
        <f>ROUND(G313*H313,6)</f>
      </c>
      <c r="L313" s="38">
        <v>0</v>
      </c>
      <c s="32">
        <f>ROUND(ROUND(L313,2)*ROUND(G313,3),2)</f>
      </c>
      <c s="36" t="s">
        <v>55</v>
      </c>
      <c>
        <f>(M313*21)/100</f>
      </c>
      <c t="s">
        <v>27</v>
      </c>
    </row>
    <row r="314" spans="1:5" ht="12.75">
      <c r="A314" s="35" t="s">
        <v>56</v>
      </c>
      <c r="E314" s="39" t="s">
        <v>52</v>
      </c>
    </row>
    <row r="315" spans="1:5" ht="12.75">
      <c r="A315" s="35" t="s">
        <v>58</v>
      </c>
      <c r="E315" s="40" t="s">
        <v>113</v>
      </c>
    </row>
    <row r="316" spans="1:5" ht="12.75">
      <c r="A316" t="s">
        <v>59</v>
      </c>
      <c r="E316" s="39" t="s">
        <v>60</v>
      </c>
    </row>
    <row r="317" spans="1:16" ht="12.75">
      <c r="A317" t="s">
        <v>49</v>
      </c>
      <c s="34" t="s">
        <v>332</v>
      </c>
      <c s="34" t="s">
        <v>333</v>
      </c>
      <c s="35" t="s">
        <v>52</v>
      </c>
      <c s="6" t="s">
        <v>334</v>
      </c>
      <c s="36" t="s">
        <v>69</v>
      </c>
      <c s="37">
        <v>12</v>
      </c>
      <c s="36">
        <v>0</v>
      </c>
      <c s="36">
        <f>ROUND(G317*H317,6)</f>
      </c>
      <c r="L317" s="38">
        <v>0</v>
      </c>
      <c s="32">
        <f>ROUND(ROUND(L317,2)*ROUND(G317,3),2)</f>
      </c>
      <c s="36" t="s">
        <v>55</v>
      </c>
      <c>
        <f>(M317*21)/100</f>
      </c>
      <c t="s">
        <v>27</v>
      </c>
    </row>
    <row r="318" spans="1:5" ht="12.75">
      <c r="A318" s="35" t="s">
        <v>56</v>
      </c>
      <c r="E318" s="39" t="s">
        <v>52</v>
      </c>
    </row>
    <row r="319" spans="1:5" ht="12.75">
      <c r="A319" s="35" t="s">
        <v>58</v>
      </c>
      <c r="E319" s="40" t="s">
        <v>113</v>
      </c>
    </row>
    <row r="320" spans="1:5" ht="12.75">
      <c r="A320" t="s">
        <v>59</v>
      </c>
      <c r="E320" s="39" t="s">
        <v>60</v>
      </c>
    </row>
    <row r="321" spans="1:16" ht="12.75">
      <c r="A321" t="s">
        <v>49</v>
      </c>
      <c s="34" t="s">
        <v>335</v>
      </c>
      <c s="34" t="s">
        <v>104</v>
      </c>
      <c s="35" t="s">
        <v>52</v>
      </c>
      <c s="6" t="s">
        <v>105</v>
      </c>
      <c s="36" t="s">
        <v>69</v>
      </c>
      <c s="37">
        <v>24</v>
      </c>
      <c s="36">
        <v>0</v>
      </c>
      <c s="36">
        <f>ROUND(G321*H321,6)</f>
      </c>
      <c r="L321" s="38">
        <v>0</v>
      </c>
      <c s="32">
        <f>ROUND(ROUND(L321,2)*ROUND(G321,3),2)</f>
      </c>
      <c s="36" t="s">
        <v>55</v>
      </c>
      <c>
        <f>(M321*21)/100</f>
      </c>
      <c t="s">
        <v>27</v>
      </c>
    </row>
    <row r="322" spans="1:5" ht="12.75">
      <c r="A322" s="35" t="s">
        <v>56</v>
      </c>
      <c r="E322" s="39" t="s">
        <v>52</v>
      </c>
    </row>
    <row r="323" spans="1:5" ht="12.75">
      <c r="A323" s="35" t="s">
        <v>58</v>
      </c>
      <c r="E323" s="40" t="s">
        <v>113</v>
      </c>
    </row>
    <row r="324" spans="1:5" ht="12.75">
      <c r="A324" t="s">
        <v>59</v>
      </c>
      <c r="E324" s="39" t="s">
        <v>60</v>
      </c>
    </row>
    <row r="325" spans="1:16" ht="12.75">
      <c r="A325" t="s">
        <v>49</v>
      </c>
      <c s="34" t="s">
        <v>336</v>
      </c>
      <c s="34" t="s">
        <v>337</v>
      </c>
      <c s="35" t="s">
        <v>52</v>
      </c>
      <c s="6" t="s">
        <v>338</v>
      </c>
      <c s="36" t="s">
        <v>69</v>
      </c>
      <c s="37">
        <v>8</v>
      </c>
      <c s="36">
        <v>0</v>
      </c>
      <c s="36">
        <f>ROUND(G325*H325,6)</f>
      </c>
      <c r="L325" s="38">
        <v>0</v>
      </c>
      <c s="32">
        <f>ROUND(ROUND(L325,2)*ROUND(G325,3),2)</f>
      </c>
      <c s="36" t="s">
        <v>55</v>
      </c>
      <c>
        <f>(M325*21)/100</f>
      </c>
      <c t="s">
        <v>27</v>
      </c>
    </row>
    <row r="326" spans="1:5" ht="12.75">
      <c r="A326" s="35" t="s">
        <v>56</v>
      </c>
      <c r="E326" s="39" t="s">
        <v>52</v>
      </c>
    </row>
    <row r="327" spans="1:5" ht="12.75">
      <c r="A327" s="35" t="s">
        <v>58</v>
      </c>
      <c r="E327" s="40" t="s">
        <v>113</v>
      </c>
    </row>
    <row r="328" spans="1:5" ht="12.75">
      <c r="A328" t="s">
        <v>59</v>
      </c>
      <c r="E328" s="39" t="s">
        <v>60</v>
      </c>
    </row>
    <row r="329" spans="1:13" ht="12.75">
      <c r="A329" t="s">
        <v>46</v>
      </c>
      <c r="C329" s="31" t="s">
        <v>339</v>
      </c>
      <c r="E329" s="33" t="s">
        <v>340</v>
      </c>
      <c r="J329" s="32">
        <f>0</f>
      </c>
      <c s="32">
        <f>0</f>
      </c>
      <c s="32">
        <f>0+L330</f>
      </c>
      <c s="32">
        <f>0+M330</f>
      </c>
    </row>
    <row r="330" spans="1:16" ht="12.75">
      <c r="A330" t="s">
        <v>49</v>
      </c>
      <c s="34" t="s">
        <v>341</v>
      </c>
      <c s="34" t="s">
        <v>342</v>
      </c>
      <c s="35" t="s">
        <v>52</v>
      </c>
      <c s="6" t="s">
        <v>343</v>
      </c>
      <c s="36" t="s">
        <v>63</v>
      </c>
      <c s="37">
        <v>1</v>
      </c>
      <c s="36">
        <v>0</v>
      </c>
      <c s="36">
        <f>ROUND(G330*H330,6)</f>
      </c>
      <c r="L330" s="38">
        <v>0</v>
      </c>
      <c s="32">
        <f>ROUND(ROUND(L330,2)*ROUND(G330,3),2)</f>
      </c>
      <c s="36" t="s">
        <v>55</v>
      </c>
      <c>
        <f>(M330*21)/100</f>
      </c>
      <c t="s">
        <v>27</v>
      </c>
    </row>
    <row r="331" spans="1:5" ht="12.75">
      <c r="A331" s="35" t="s">
        <v>56</v>
      </c>
      <c r="E331" s="39" t="s">
        <v>52</v>
      </c>
    </row>
    <row r="332" spans="1:5" ht="12.75">
      <c r="A332" s="35" t="s">
        <v>58</v>
      </c>
      <c r="E332" s="40" t="s">
        <v>113</v>
      </c>
    </row>
    <row r="333" spans="1:5" ht="12.75">
      <c r="A333" t="s">
        <v>59</v>
      </c>
      <c r="E333" s="39" t="s">
        <v>60</v>
      </c>
    </row>
    <row r="334" spans="1:13" ht="12.75">
      <c r="A334" t="s">
        <v>46</v>
      </c>
      <c r="C334" s="31" t="s">
        <v>82</v>
      </c>
      <c r="E334" s="33" t="s">
        <v>344</v>
      </c>
      <c r="J334" s="32">
        <f>0</f>
      </c>
      <c s="32">
        <f>0</f>
      </c>
      <c s="32">
        <f>0+L335</f>
      </c>
      <c s="32">
        <f>0+M335</f>
      </c>
    </row>
    <row r="335" spans="1:16" ht="12.75">
      <c r="A335" t="s">
        <v>49</v>
      </c>
      <c s="34" t="s">
        <v>345</v>
      </c>
      <c s="34" t="s">
        <v>346</v>
      </c>
      <c s="35" t="s">
        <v>52</v>
      </c>
      <c s="6" t="s">
        <v>347</v>
      </c>
      <c s="36" t="s">
        <v>116</v>
      </c>
      <c s="37">
        <v>1</v>
      </c>
      <c s="36">
        <v>0</v>
      </c>
      <c s="36">
        <f>ROUND(G335*H335,6)</f>
      </c>
      <c r="L335" s="38">
        <v>0</v>
      </c>
      <c s="32">
        <f>ROUND(ROUND(L335,2)*ROUND(G335,3),2)</f>
      </c>
      <c s="36" t="s">
        <v>55</v>
      </c>
      <c>
        <f>(M335*21)/100</f>
      </c>
      <c t="s">
        <v>27</v>
      </c>
    </row>
    <row r="336" spans="1:5" ht="12.75">
      <c r="A336" s="35" t="s">
        <v>56</v>
      </c>
      <c r="E336" s="39" t="s">
        <v>52</v>
      </c>
    </row>
    <row r="337" spans="1:5" ht="12.75">
      <c r="A337" s="35" t="s">
        <v>58</v>
      </c>
      <c r="E337" s="40" t="s">
        <v>113</v>
      </c>
    </row>
    <row r="338" spans="1:5" ht="12.75">
      <c r="A338" t="s">
        <v>59</v>
      </c>
      <c r="E338" s="39" t="s">
        <v>60</v>
      </c>
    </row>
    <row r="339" spans="1:13" ht="12.75">
      <c r="A339" t="s">
        <v>46</v>
      </c>
      <c r="C339" s="31" t="s">
        <v>348</v>
      </c>
      <c r="E339" s="33" t="s">
        <v>349</v>
      </c>
      <c r="J339" s="32">
        <f>0</f>
      </c>
      <c s="32">
        <f>0</f>
      </c>
      <c s="32">
        <f>0+L340+L344+L348+L352+L356</f>
      </c>
      <c s="32">
        <f>0+M340+M344+M348+M352+M356</f>
      </c>
    </row>
    <row r="340" spans="1:16" ht="25.5">
      <c r="A340" t="s">
        <v>49</v>
      </c>
      <c s="34" t="s">
        <v>350</v>
      </c>
      <c s="34" t="s">
        <v>351</v>
      </c>
      <c s="35" t="s">
        <v>352</v>
      </c>
      <c s="6" t="s">
        <v>353</v>
      </c>
      <c s="36" t="s">
        <v>354</v>
      </c>
      <c s="37">
        <v>0.5</v>
      </c>
      <c s="36">
        <v>0</v>
      </c>
      <c s="36">
        <f>ROUND(G340*H340,6)</f>
      </c>
      <c r="L340" s="38">
        <v>0</v>
      </c>
      <c s="32">
        <f>ROUND(ROUND(L340,2)*ROUND(G340,3),2)</f>
      </c>
      <c s="36" t="s">
        <v>138</v>
      </c>
      <c>
        <f>(M340*21)/100</f>
      </c>
      <c t="s">
        <v>27</v>
      </c>
    </row>
    <row r="341" spans="1:5" ht="12.75">
      <c r="A341" s="35" t="s">
        <v>56</v>
      </c>
      <c r="E341" s="39" t="s">
        <v>52</v>
      </c>
    </row>
    <row r="342" spans="1:5" ht="12.75">
      <c r="A342" s="35" t="s">
        <v>58</v>
      </c>
      <c r="E342" s="40" t="s">
        <v>113</v>
      </c>
    </row>
    <row r="343" spans="1:5" ht="153">
      <c r="A343" t="s">
        <v>59</v>
      </c>
      <c r="E343" s="39" t="s">
        <v>355</v>
      </c>
    </row>
    <row r="344" spans="1:16" ht="25.5">
      <c r="A344" t="s">
        <v>49</v>
      </c>
      <c s="34" t="s">
        <v>356</v>
      </c>
      <c s="34" t="s">
        <v>357</v>
      </c>
      <c s="35" t="s">
        <v>352</v>
      </c>
      <c s="6" t="s">
        <v>358</v>
      </c>
      <c s="36" t="s">
        <v>354</v>
      </c>
      <c s="37">
        <v>0.5</v>
      </c>
      <c s="36">
        <v>0</v>
      </c>
      <c s="36">
        <f>ROUND(G344*H344,6)</f>
      </c>
      <c r="L344" s="38">
        <v>0</v>
      </c>
      <c s="32">
        <f>ROUND(ROUND(L344,2)*ROUND(G344,3),2)</f>
      </c>
      <c s="36" t="s">
        <v>138</v>
      </c>
      <c>
        <f>(M344*21)/100</f>
      </c>
      <c t="s">
        <v>27</v>
      </c>
    </row>
    <row r="345" spans="1:5" ht="12.75">
      <c r="A345" s="35" t="s">
        <v>56</v>
      </c>
      <c r="E345" s="39" t="s">
        <v>52</v>
      </c>
    </row>
    <row r="346" spans="1:5" ht="12.75">
      <c r="A346" s="35" t="s">
        <v>58</v>
      </c>
      <c r="E346" s="40" t="s">
        <v>113</v>
      </c>
    </row>
    <row r="347" spans="1:5" ht="153">
      <c r="A347" t="s">
        <v>59</v>
      </c>
      <c r="E347" s="39" t="s">
        <v>355</v>
      </c>
    </row>
    <row r="348" spans="1:16" ht="25.5">
      <c r="A348" t="s">
        <v>49</v>
      </c>
      <c s="34" t="s">
        <v>359</v>
      </c>
      <c s="34" t="s">
        <v>360</v>
      </c>
      <c s="35" t="s">
        <v>352</v>
      </c>
      <c s="6" t="s">
        <v>361</v>
      </c>
      <c s="36" t="s">
        <v>354</v>
      </c>
      <c s="37">
        <v>5</v>
      </c>
      <c s="36">
        <v>0</v>
      </c>
      <c s="36">
        <f>ROUND(G348*H348,6)</f>
      </c>
      <c r="L348" s="38">
        <v>0</v>
      </c>
      <c s="32">
        <f>ROUND(ROUND(L348,2)*ROUND(G348,3),2)</f>
      </c>
      <c s="36" t="s">
        <v>138</v>
      </c>
      <c>
        <f>(M348*21)/100</f>
      </c>
      <c t="s">
        <v>27</v>
      </c>
    </row>
    <row r="349" spans="1:5" ht="12.75">
      <c r="A349" s="35" t="s">
        <v>56</v>
      </c>
      <c r="E349" s="39" t="s">
        <v>52</v>
      </c>
    </row>
    <row r="350" spans="1:5" ht="12.75">
      <c r="A350" s="35" t="s">
        <v>58</v>
      </c>
      <c r="E350" s="40" t="s">
        <v>113</v>
      </c>
    </row>
    <row r="351" spans="1:5" ht="153">
      <c r="A351" t="s">
        <v>59</v>
      </c>
      <c r="E351" s="39" t="s">
        <v>355</v>
      </c>
    </row>
    <row r="352" spans="1:16" ht="25.5">
      <c r="A352" t="s">
        <v>49</v>
      </c>
      <c s="34" t="s">
        <v>362</v>
      </c>
      <c s="34" t="s">
        <v>363</v>
      </c>
      <c s="35" t="s">
        <v>352</v>
      </c>
      <c s="6" t="s">
        <v>364</v>
      </c>
      <c s="36" t="s">
        <v>354</v>
      </c>
      <c s="37">
        <v>2</v>
      </c>
      <c s="36">
        <v>0</v>
      </c>
      <c s="36">
        <f>ROUND(G352*H352,6)</f>
      </c>
      <c r="L352" s="38">
        <v>0</v>
      </c>
      <c s="32">
        <f>ROUND(ROUND(L352,2)*ROUND(G352,3),2)</f>
      </c>
      <c s="36" t="s">
        <v>138</v>
      </c>
      <c>
        <f>(M352*21)/100</f>
      </c>
      <c t="s">
        <v>27</v>
      </c>
    </row>
    <row r="353" spans="1:5" ht="12.75">
      <c r="A353" s="35" t="s">
        <v>56</v>
      </c>
      <c r="E353" s="39" t="s">
        <v>52</v>
      </c>
    </row>
    <row r="354" spans="1:5" ht="12.75">
      <c r="A354" s="35" t="s">
        <v>58</v>
      </c>
      <c r="E354" s="40" t="s">
        <v>113</v>
      </c>
    </row>
    <row r="355" spans="1:5" ht="153">
      <c r="A355" t="s">
        <v>59</v>
      </c>
      <c r="E355" s="39" t="s">
        <v>355</v>
      </c>
    </row>
    <row r="356" spans="1:16" ht="25.5">
      <c r="A356" t="s">
        <v>49</v>
      </c>
      <c s="34" t="s">
        <v>365</v>
      </c>
      <c s="34" t="s">
        <v>366</v>
      </c>
      <c s="35" t="s">
        <v>352</v>
      </c>
      <c s="6" t="s">
        <v>367</v>
      </c>
      <c s="36" t="s">
        <v>354</v>
      </c>
      <c s="37">
        <v>0.1</v>
      </c>
      <c s="36">
        <v>0</v>
      </c>
      <c s="36">
        <f>ROUND(G356*H356,6)</f>
      </c>
      <c r="L356" s="38">
        <v>0</v>
      </c>
      <c s="32">
        <f>ROUND(ROUND(L356,2)*ROUND(G356,3),2)</f>
      </c>
      <c s="36" t="s">
        <v>138</v>
      </c>
      <c>
        <f>(M356*21)/100</f>
      </c>
      <c t="s">
        <v>27</v>
      </c>
    </row>
    <row r="357" spans="1:5" ht="12.75">
      <c r="A357" s="35" t="s">
        <v>56</v>
      </c>
      <c r="E357" s="39" t="s">
        <v>52</v>
      </c>
    </row>
    <row r="358" spans="1:5" ht="12.75">
      <c r="A358" s="35" t="s">
        <v>58</v>
      </c>
      <c r="E358" s="40" t="s">
        <v>113</v>
      </c>
    </row>
    <row r="359" spans="1:5" ht="153">
      <c r="A359" t="s">
        <v>59</v>
      </c>
      <c r="E359" s="39" t="s">
        <v>355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368</v>
      </c>
      <c s="41">
        <f>Rekapitulace!C13</f>
      </c>
      <c s="20" t="s">
        <v>0</v>
      </c>
      <c t="s">
        <v>23</v>
      </c>
      <c t="s">
        <v>27</v>
      </c>
    </row>
    <row r="4" spans="1:16" ht="32" customHeight="1">
      <c r="A4" s="24" t="s">
        <v>20</v>
      </c>
      <c s="25" t="s">
        <v>28</v>
      </c>
      <c s="27" t="s">
        <v>368</v>
      </c>
      <c r="E4" s="26" t="s">
        <v>369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COUNTIFS(L8:L229,"=0",A8:A229,"P")+COUNTIFS(L8:L229,"",A8:A229,"P")+SUM(Q8:Q229)</f>
      </c>
    </row>
    <row r="8" spans="1:13" ht="12.75">
      <c r="A8" t="s">
        <v>44</v>
      </c>
      <c r="C8" s="28" t="s">
        <v>372</v>
      </c>
      <c r="E8" s="30" t="s">
        <v>371</v>
      </c>
      <c r="J8" s="29">
        <f>0+J9+J90+J103+J108+J161+J170+J195+J216</f>
      </c>
      <c s="29">
        <f>0+K9+K90+K103+K108+K161+K170+K195+K216</f>
      </c>
      <c s="29">
        <f>0+L9+L90+L103+L108+L161+L170+L195+L216</f>
      </c>
      <c s="29">
        <f>0+M9+M90+M103+M108+M161+M170+M195+M216</f>
      </c>
    </row>
    <row r="9" spans="1:13" ht="12.75">
      <c r="A9" t="s">
        <v>46</v>
      </c>
      <c r="C9" s="31" t="s">
        <v>50</v>
      </c>
      <c r="E9" s="33" t="s">
        <v>109</v>
      </c>
      <c r="J9" s="32">
        <f>0</f>
      </c>
      <c s="32">
        <f>0</f>
      </c>
      <c s="32">
        <f>0+L10+L14+L18+L22+L26+L30+L34+L38+L42+L46+L50+L54+L58+L62+L66+L70+L74+L78+L82+L86</f>
      </c>
      <c s="32">
        <f>0+M10+M14+M18+M22+M26+M30+M34+M38+M42+M46+M50+M54+M58+M62+M66+M70+M74+M78+M82+M86</f>
      </c>
    </row>
    <row r="10" spans="1:16" ht="12.75">
      <c r="A10" t="s">
        <v>49</v>
      </c>
      <c s="34" t="s">
        <v>50</v>
      </c>
      <c s="34" t="s">
        <v>373</v>
      </c>
      <c s="35" t="s">
        <v>52</v>
      </c>
      <c s="6" t="s">
        <v>374</v>
      </c>
      <c s="36" t="s">
        <v>112</v>
      </c>
      <c s="37">
        <v>35</v>
      </c>
      <c s="36">
        <v>0</v>
      </c>
      <c s="36">
        <f>ROUND(G10*H10,6)</f>
      </c>
      <c r="L10" s="38">
        <v>0</v>
      </c>
      <c s="32">
        <f>ROUND(ROUND(L10,2)*ROUND(G10,3),2)</f>
      </c>
      <c s="36" t="s">
        <v>55</v>
      </c>
      <c>
        <f>(M10*21)/100</f>
      </c>
      <c t="s">
        <v>27</v>
      </c>
    </row>
    <row r="11" spans="1:5" ht="12.75">
      <c r="A11" s="35" t="s">
        <v>56</v>
      </c>
      <c r="E11" s="39" t="s">
        <v>52</v>
      </c>
    </row>
    <row r="12" spans="1:5" ht="12.75">
      <c r="A12" s="35" t="s">
        <v>58</v>
      </c>
      <c r="E12" s="40" t="s">
        <v>375</v>
      </c>
    </row>
    <row r="13" spans="1:5" ht="12.75">
      <c r="A13" t="s">
        <v>59</v>
      </c>
      <c r="E13" s="39" t="s">
        <v>60</v>
      </c>
    </row>
    <row r="14" spans="1:16" ht="12.75">
      <c r="A14" t="s">
        <v>49</v>
      </c>
      <c s="34" t="s">
        <v>27</v>
      </c>
      <c s="34" t="s">
        <v>376</v>
      </c>
      <c s="35" t="s">
        <v>52</v>
      </c>
      <c s="6" t="s">
        <v>377</v>
      </c>
      <c s="36" t="s">
        <v>63</v>
      </c>
      <c s="37">
        <v>5</v>
      </c>
      <c s="36">
        <v>0</v>
      </c>
      <c s="36">
        <f>ROUND(G14*H14,6)</f>
      </c>
      <c r="L14" s="38">
        <v>0</v>
      </c>
      <c s="32">
        <f>ROUND(ROUND(L14,2)*ROUND(G14,3),2)</f>
      </c>
      <c s="36" t="s">
        <v>55</v>
      </c>
      <c>
        <f>(M14*21)/100</f>
      </c>
      <c t="s">
        <v>27</v>
      </c>
    </row>
    <row r="15" spans="1:5" ht="12.75">
      <c r="A15" s="35" t="s">
        <v>56</v>
      </c>
      <c r="E15" s="39" t="s">
        <v>52</v>
      </c>
    </row>
    <row r="16" spans="1:5" ht="12.75">
      <c r="A16" s="35" t="s">
        <v>58</v>
      </c>
      <c r="E16" s="40" t="s">
        <v>375</v>
      </c>
    </row>
    <row r="17" spans="1:5" ht="12.75">
      <c r="A17" t="s">
        <v>59</v>
      </c>
      <c r="E17" s="39" t="s">
        <v>60</v>
      </c>
    </row>
    <row r="18" spans="1:16" ht="12.75">
      <c r="A18" t="s">
        <v>49</v>
      </c>
      <c s="34" t="s">
        <v>26</v>
      </c>
      <c s="34" t="s">
        <v>378</v>
      </c>
      <c s="35" t="s">
        <v>52</v>
      </c>
      <c s="6" t="s">
        <v>379</v>
      </c>
      <c s="36" t="s">
        <v>116</v>
      </c>
      <c s="37">
        <v>10</v>
      </c>
      <c s="36">
        <v>0</v>
      </c>
      <c s="36">
        <f>ROUND(G18*H18,6)</f>
      </c>
      <c r="L18" s="38">
        <v>0</v>
      </c>
      <c s="32">
        <f>ROUND(ROUND(L18,2)*ROUND(G18,3),2)</f>
      </c>
      <c s="36" t="s">
        <v>55</v>
      </c>
      <c>
        <f>(M18*21)/100</f>
      </c>
      <c t="s">
        <v>27</v>
      </c>
    </row>
    <row r="19" spans="1:5" ht="12.75">
      <c r="A19" s="35" t="s">
        <v>56</v>
      </c>
      <c r="E19" s="39" t="s">
        <v>52</v>
      </c>
    </row>
    <row r="20" spans="1:5" ht="12.75">
      <c r="A20" s="35" t="s">
        <v>58</v>
      </c>
      <c r="E20" s="40" t="s">
        <v>85</v>
      </c>
    </row>
    <row r="21" spans="1:5" ht="12.75">
      <c r="A21" t="s">
        <v>59</v>
      </c>
      <c r="E21" s="39" t="s">
        <v>60</v>
      </c>
    </row>
    <row r="22" spans="1:16" ht="12.75">
      <c r="A22" t="s">
        <v>49</v>
      </c>
      <c s="34" t="s">
        <v>66</v>
      </c>
      <c s="34" t="s">
        <v>380</v>
      </c>
      <c s="35" t="s">
        <v>52</v>
      </c>
      <c s="6" t="s">
        <v>381</v>
      </c>
      <c s="36" t="s">
        <v>116</v>
      </c>
      <c s="37">
        <v>130</v>
      </c>
      <c s="36">
        <v>0</v>
      </c>
      <c s="36">
        <f>ROUND(G22*H22,6)</f>
      </c>
      <c r="L22" s="38">
        <v>0</v>
      </c>
      <c s="32">
        <f>ROUND(ROUND(L22,2)*ROUND(G22,3),2)</f>
      </c>
      <c s="36" t="s">
        <v>55</v>
      </c>
      <c>
        <f>(M22*21)/100</f>
      </c>
      <c t="s">
        <v>27</v>
      </c>
    </row>
    <row r="23" spans="1:5" ht="12.75">
      <c r="A23" s="35" t="s">
        <v>56</v>
      </c>
      <c r="E23" s="39" t="s">
        <v>52</v>
      </c>
    </row>
    <row r="24" spans="1:5" ht="12.75">
      <c r="A24" s="35" t="s">
        <v>58</v>
      </c>
      <c r="E24" s="40" t="s">
        <v>382</v>
      </c>
    </row>
    <row r="25" spans="1:5" ht="12.75">
      <c r="A25" t="s">
        <v>59</v>
      </c>
      <c r="E25" s="39" t="s">
        <v>60</v>
      </c>
    </row>
    <row r="26" spans="1:16" ht="25.5">
      <c r="A26" t="s">
        <v>49</v>
      </c>
      <c s="34" t="s">
        <v>70</v>
      </c>
      <c s="34" t="s">
        <v>383</v>
      </c>
      <c s="35" t="s">
        <v>52</v>
      </c>
      <c s="6" t="s">
        <v>384</v>
      </c>
      <c s="36" t="s">
        <v>116</v>
      </c>
      <c s="37">
        <v>208</v>
      </c>
      <c s="36">
        <v>0</v>
      </c>
      <c s="36">
        <f>ROUND(G26*H26,6)</f>
      </c>
      <c r="L26" s="38">
        <v>0</v>
      </c>
      <c s="32">
        <f>ROUND(ROUND(L26,2)*ROUND(G26,3),2)</f>
      </c>
      <c s="36" t="s">
        <v>55</v>
      </c>
      <c>
        <f>(M26*21)/100</f>
      </c>
      <c t="s">
        <v>27</v>
      </c>
    </row>
    <row r="27" spans="1:5" ht="12.75">
      <c r="A27" s="35" t="s">
        <v>56</v>
      </c>
      <c r="E27" s="39" t="s">
        <v>52</v>
      </c>
    </row>
    <row r="28" spans="1:5" ht="12.75">
      <c r="A28" s="35" t="s">
        <v>58</v>
      </c>
      <c r="E28" s="40" t="s">
        <v>385</v>
      </c>
    </row>
    <row r="29" spans="1:5" ht="12.75">
      <c r="A29" t="s">
        <v>59</v>
      </c>
      <c r="E29" s="39" t="s">
        <v>60</v>
      </c>
    </row>
    <row r="30" spans="1:16" ht="12.75">
      <c r="A30" t="s">
        <v>49</v>
      </c>
      <c s="34" t="s">
        <v>73</v>
      </c>
      <c s="34" t="s">
        <v>386</v>
      </c>
      <c s="35" t="s">
        <v>52</v>
      </c>
      <c s="6" t="s">
        <v>387</v>
      </c>
      <c s="36" t="s">
        <v>116</v>
      </c>
      <c s="37">
        <v>513</v>
      </c>
      <c s="36">
        <v>0</v>
      </c>
      <c s="36">
        <f>ROUND(G30*H30,6)</f>
      </c>
      <c r="L30" s="38">
        <v>0</v>
      </c>
      <c s="32">
        <f>ROUND(ROUND(L30,2)*ROUND(G30,3),2)</f>
      </c>
      <c s="36" t="s">
        <v>55</v>
      </c>
      <c>
        <f>(M30*21)/100</f>
      </c>
      <c t="s">
        <v>27</v>
      </c>
    </row>
    <row r="31" spans="1:5" ht="12.75">
      <c r="A31" s="35" t="s">
        <v>56</v>
      </c>
      <c r="E31" s="39" t="s">
        <v>52</v>
      </c>
    </row>
    <row r="32" spans="1:5" ht="25.5">
      <c r="A32" s="35" t="s">
        <v>58</v>
      </c>
      <c r="E32" s="40" t="s">
        <v>388</v>
      </c>
    </row>
    <row r="33" spans="1:5" ht="12.75">
      <c r="A33" t="s">
        <v>59</v>
      </c>
      <c r="E33" s="39" t="s">
        <v>60</v>
      </c>
    </row>
    <row r="34" spans="1:16" ht="12.75">
      <c r="A34" t="s">
        <v>49</v>
      </c>
      <c s="34" t="s">
        <v>76</v>
      </c>
      <c s="34" t="s">
        <v>389</v>
      </c>
      <c s="35" t="s">
        <v>52</v>
      </c>
      <c s="6" t="s">
        <v>390</v>
      </c>
      <c s="36" t="s">
        <v>116</v>
      </c>
      <c s="37">
        <v>17.5</v>
      </c>
      <c s="36">
        <v>0</v>
      </c>
      <c s="36">
        <f>ROUND(G34*H34,6)</f>
      </c>
      <c r="L34" s="38">
        <v>0</v>
      </c>
      <c s="32">
        <f>ROUND(ROUND(L34,2)*ROUND(G34,3),2)</f>
      </c>
      <c s="36" t="s">
        <v>55</v>
      </c>
      <c>
        <f>(M34*21)/100</f>
      </c>
      <c t="s">
        <v>27</v>
      </c>
    </row>
    <row r="35" spans="1:5" ht="12.75">
      <c r="A35" s="35" t="s">
        <v>56</v>
      </c>
      <c r="E35" s="39" t="s">
        <v>391</v>
      </c>
    </row>
    <row r="36" spans="1:5" ht="12.75">
      <c r="A36" s="35" t="s">
        <v>58</v>
      </c>
      <c r="E36" s="40" t="s">
        <v>392</v>
      </c>
    </row>
    <row r="37" spans="1:5" ht="12.75">
      <c r="A37" t="s">
        <v>59</v>
      </c>
      <c r="E37" s="39" t="s">
        <v>60</v>
      </c>
    </row>
    <row r="38" spans="1:16" ht="12.75">
      <c r="A38" t="s">
        <v>49</v>
      </c>
      <c s="34" t="s">
        <v>79</v>
      </c>
      <c s="34" t="s">
        <v>393</v>
      </c>
      <c s="35" t="s">
        <v>52</v>
      </c>
      <c s="6" t="s">
        <v>394</v>
      </c>
      <c s="36" t="s">
        <v>116</v>
      </c>
      <c s="37">
        <v>36</v>
      </c>
      <c s="36">
        <v>0</v>
      </c>
      <c s="36">
        <f>ROUND(G38*H38,6)</f>
      </c>
      <c r="L38" s="38">
        <v>0</v>
      </c>
      <c s="32">
        <f>ROUND(ROUND(L38,2)*ROUND(G38,3),2)</f>
      </c>
      <c s="36" t="s">
        <v>55</v>
      </c>
      <c>
        <f>(M38*21)/100</f>
      </c>
      <c t="s">
        <v>27</v>
      </c>
    </row>
    <row r="39" spans="1:5" ht="12.75">
      <c r="A39" s="35" t="s">
        <v>56</v>
      </c>
      <c r="E39" s="39" t="s">
        <v>52</v>
      </c>
    </row>
    <row r="40" spans="1:5" ht="12.75">
      <c r="A40" s="35" t="s">
        <v>58</v>
      </c>
      <c r="E40" s="40" t="s">
        <v>395</v>
      </c>
    </row>
    <row r="41" spans="1:5" ht="12.75">
      <c r="A41" t="s">
        <v>59</v>
      </c>
      <c r="E41" s="39" t="s">
        <v>60</v>
      </c>
    </row>
    <row r="42" spans="1:16" ht="12.75">
      <c r="A42" t="s">
        <v>49</v>
      </c>
      <c s="34" t="s">
        <v>82</v>
      </c>
      <c s="34" t="s">
        <v>396</v>
      </c>
      <c s="35" t="s">
        <v>52</v>
      </c>
      <c s="6" t="s">
        <v>397</v>
      </c>
      <c s="36" t="s">
        <v>116</v>
      </c>
      <c s="37">
        <v>211</v>
      </c>
      <c s="36">
        <v>0</v>
      </c>
      <c s="36">
        <f>ROUND(G42*H42,6)</f>
      </c>
      <c r="L42" s="38">
        <v>0</v>
      </c>
      <c s="32">
        <f>ROUND(ROUND(L42,2)*ROUND(G42,3),2)</f>
      </c>
      <c s="36" t="s">
        <v>55</v>
      </c>
      <c>
        <f>(M42*21)/100</f>
      </c>
      <c t="s">
        <v>27</v>
      </c>
    </row>
    <row r="43" spans="1:5" ht="12.75">
      <c r="A43" s="35" t="s">
        <v>56</v>
      </c>
      <c r="E43" s="39" t="s">
        <v>52</v>
      </c>
    </row>
    <row r="44" spans="1:5" ht="12.75">
      <c r="A44" s="35" t="s">
        <v>58</v>
      </c>
      <c r="E44" s="40" t="s">
        <v>398</v>
      </c>
    </row>
    <row r="45" spans="1:5" ht="12.75">
      <c r="A45" t="s">
        <v>59</v>
      </c>
      <c r="E45" s="39" t="s">
        <v>60</v>
      </c>
    </row>
    <row r="46" spans="1:16" ht="12.75">
      <c r="A46" t="s">
        <v>49</v>
      </c>
      <c s="34" t="s">
        <v>85</v>
      </c>
      <c s="34" t="s">
        <v>399</v>
      </c>
      <c s="35" t="s">
        <v>52</v>
      </c>
      <c s="6" t="s">
        <v>400</v>
      </c>
      <c s="36" t="s">
        <v>116</v>
      </c>
      <c s="37">
        <v>428</v>
      </c>
      <c s="36">
        <v>0</v>
      </c>
      <c s="36">
        <f>ROUND(G46*H46,6)</f>
      </c>
      <c r="L46" s="38">
        <v>0</v>
      </c>
      <c s="32">
        <f>ROUND(ROUND(L46,2)*ROUND(G46,3),2)</f>
      </c>
      <c s="36" t="s">
        <v>55</v>
      </c>
      <c>
        <f>(M46*21)/100</f>
      </c>
      <c t="s">
        <v>27</v>
      </c>
    </row>
    <row r="47" spans="1:5" ht="12.75">
      <c r="A47" s="35" t="s">
        <v>56</v>
      </c>
      <c r="E47" s="39" t="s">
        <v>52</v>
      </c>
    </row>
    <row r="48" spans="1:5" ht="25.5">
      <c r="A48" s="35" t="s">
        <v>58</v>
      </c>
      <c r="E48" s="40" t="s">
        <v>401</v>
      </c>
    </row>
    <row r="49" spans="1:5" ht="12.75">
      <c r="A49" t="s">
        <v>59</v>
      </c>
      <c r="E49" s="39" t="s">
        <v>60</v>
      </c>
    </row>
    <row r="50" spans="1:16" ht="12.75">
      <c r="A50" t="s">
        <v>49</v>
      </c>
      <c s="34" t="s">
        <v>88</v>
      </c>
      <c s="34" t="s">
        <v>119</v>
      </c>
      <c s="35" t="s">
        <v>52</v>
      </c>
      <c s="6" t="s">
        <v>120</v>
      </c>
      <c s="36" t="s">
        <v>116</v>
      </c>
      <c s="37">
        <v>17.5</v>
      </c>
      <c s="36">
        <v>0</v>
      </c>
      <c s="36">
        <f>ROUND(G50*H50,6)</f>
      </c>
      <c r="L50" s="38">
        <v>0</v>
      </c>
      <c s="32">
        <f>ROUND(ROUND(L50,2)*ROUND(G50,3),2)</f>
      </c>
      <c s="36" t="s">
        <v>55</v>
      </c>
      <c>
        <f>(M50*21)/100</f>
      </c>
      <c t="s">
        <v>27</v>
      </c>
    </row>
    <row r="51" spans="1:5" ht="12.75">
      <c r="A51" s="35" t="s">
        <v>56</v>
      </c>
      <c r="E51" s="39" t="s">
        <v>402</v>
      </c>
    </row>
    <row r="52" spans="1:5" ht="12.75">
      <c r="A52" s="35" t="s">
        <v>58</v>
      </c>
      <c r="E52" s="40" t="s">
        <v>392</v>
      </c>
    </row>
    <row r="53" spans="1:5" ht="12.75">
      <c r="A53" t="s">
        <v>59</v>
      </c>
      <c r="E53" s="39" t="s">
        <v>60</v>
      </c>
    </row>
    <row r="54" spans="1:16" ht="12.75">
      <c r="A54" t="s">
        <v>49</v>
      </c>
      <c s="34" t="s">
        <v>91</v>
      </c>
      <c s="34" t="s">
        <v>403</v>
      </c>
      <c s="35" t="s">
        <v>52</v>
      </c>
      <c s="6" t="s">
        <v>404</v>
      </c>
      <c s="36" t="s">
        <v>116</v>
      </c>
      <c s="37">
        <v>150</v>
      </c>
      <c s="36">
        <v>0</v>
      </c>
      <c s="36">
        <f>ROUND(G54*H54,6)</f>
      </c>
      <c r="L54" s="38">
        <v>0</v>
      </c>
      <c s="32">
        <f>ROUND(ROUND(L54,2)*ROUND(G54,3),2)</f>
      </c>
      <c s="36" t="s">
        <v>55</v>
      </c>
      <c>
        <f>(M54*21)/100</f>
      </c>
      <c t="s">
        <v>27</v>
      </c>
    </row>
    <row r="55" spans="1:5" ht="12.75">
      <c r="A55" s="35" t="s">
        <v>56</v>
      </c>
      <c r="E55" s="39" t="s">
        <v>52</v>
      </c>
    </row>
    <row r="56" spans="1:5" ht="12.75">
      <c r="A56" s="35" t="s">
        <v>58</v>
      </c>
      <c r="E56" s="40" t="s">
        <v>405</v>
      </c>
    </row>
    <row r="57" spans="1:5" ht="12.75">
      <c r="A57" t="s">
        <v>59</v>
      </c>
      <c r="E57" s="39" t="s">
        <v>60</v>
      </c>
    </row>
    <row r="58" spans="1:16" ht="12.75">
      <c r="A58" t="s">
        <v>49</v>
      </c>
      <c s="34" t="s">
        <v>94</v>
      </c>
      <c s="34" t="s">
        <v>406</v>
      </c>
      <c s="35" t="s">
        <v>52</v>
      </c>
      <c s="6" t="s">
        <v>407</v>
      </c>
      <c s="36" t="s">
        <v>112</v>
      </c>
      <c s="37">
        <v>640</v>
      </c>
      <c s="36">
        <v>0</v>
      </c>
      <c s="36">
        <f>ROUND(G58*H58,6)</f>
      </c>
      <c r="L58" s="38">
        <v>0</v>
      </c>
      <c s="32">
        <f>ROUND(ROUND(L58,2)*ROUND(G58,3),2)</f>
      </c>
      <c s="36" t="s">
        <v>55</v>
      </c>
      <c>
        <f>(M58*21)/100</f>
      </c>
      <c t="s">
        <v>27</v>
      </c>
    </row>
    <row r="59" spans="1:5" ht="12.75">
      <c r="A59" s="35" t="s">
        <v>56</v>
      </c>
      <c r="E59" s="39" t="s">
        <v>52</v>
      </c>
    </row>
    <row r="60" spans="1:5" ht="12.75">
      <c r="A60" s="35" t="s">
        <v>58</v>
      </c>
      <c r="E60" s="40" t="s">
        <v>408</v>
      </c>
    </row>
    <row r="61" spans="1:5" ht="12.75">
      <c r="A61" t="s">
        <v>59</v>
      </c>
      <c r="E61" s="39" t="s">
        <v>60</v>
      </c>
    </row>
    <row r="62" spans="1:16" ht="12.75">
      <c r="A62" t="s">
        <v>49</v>
      </c>
      <c s="34" t="s">
        <v>97</v>
      </c>
      <c s="34" t="s">
        <v>409</v>
      </c>
      <c s="35" t="s">
        <v>52</v>
      </c>
      <c s="6" t="s">
        <v>410</v>
      </c>
      <c s="36" t="s">
        <v>112</v>
      </c>
      <c s="37">
        <v>500</v>
      </c>
      <c s="36">
        <v>0</v>
      </c>
      <c s="36">
        <f>ROUND(G62*H62,6)</f>
      </c>
      <c r="L62" s="38">
        <v>0</v>
      </c>
      <c s="32">
        <f>ROUND(ROUND(L62,2)*ROUND(G62,3),2)</f>
      </c>
      <c s="36" t="s">
        <v>55</v>
      </c>
      <c>
        <f>(M62*21)/100</f>
      </c>
      <c t="s">
        <v>27</v>
      </c>
    </row>
    <row r="63" spans="1:5" ht="12.75">
      <c r="A63" s="35" t="s">
        <v>56</v>
      </c>
      <c r="E63" s="39" t="s">
        <v>52</v>
      </c>
    </row>
    <row r="64" spans="1:5" ht="12.75">
      <c r="A64" s="35" t="s">
        <v>58</v>
      </c>
      <c r="E64" s="40" t="s">
        <v>411</v>
      </c>
    </row>
    <row r="65" spans="1:5" ht="12.75">
      <c r="A65" t="s">
        <v>59</v>
      </c>
      <c r="E65" s="39" t="s">
        <v>60</v>
      </c>
    </row>
    <row r="66" spans="1:16" ht="12.75">
      <c r="A66" t="s">
        <v>49</v>
      </c>
      <c s="34" t="s">
        <v>100</v>
      </c>
      <c s="34" t="s">
        <v>412</v>
      </c>
      <c s="35" t="s">
        <v>52</v>
      </c>
      <c s="6" t="s">
        <v>413</v>
      </c>
      <c s="36" t="s">
        <v>112</v>
      </c>
      <c s="37">
        <v>500</v>
      </c>
      <c s="36">
        <v>0</v>
      </c>
      <c s="36">
        <f>ROUND(G66*H66,6)</f>
      </c>
      <c r="L66" s="38">
        <v>0</v>
      </c>
      <c s="32">
        <f>ROUND(ROUND(L66,2)*ROUND(G66,3),2)</f>
      </c>
      <c s="36" t="s">
        <v>55</v>
      </c>
      <c>
        <f>(M66*21)/100</f>
      </c>
      <c t="s">
        <v>27</v>
      </c>
    </row>
    <row r="67" spans="1:5" ht="12.75">
      <c r="A67" s="35" t="s">
        <v>56</v>
      </c>
      <c r="E67" s="39" t="s">
        <v>52</v>
      </c>
    </row>
    <row r="68" spans="1:5" ht="12.75">
      <c r="A68" s="35" t="s">
        <v>58</v>
      </c>
      <c r="E68" s="40" t="s">
        <v>411</v>
      </c>
    </row>
    <row r="69" spans="1:5" ht="12.75">
      <c r="A69" t="s">
        <v>59</v>
      </c>
      <c r="E69" s="39" t="s">
        <v>60</v>
      </c>
    </row>
    <row r="70" spans="1:16" ht="12.75">
      <c r="A70" t="s">
        <v>49</v>
      </c>
      <c s="34" t="s">
        <v>103</v>
      </c>
      <c s="34" t="s">
        <v>412</v>
      </c>
      <c s="35" t="s">
        <v>50</v>
      </c>
      <c s="6" t="s">
        <v>413</v>
      </c>
      <c s="36" t="s">
        <v>112</v>
      </c>
      <c s="37">
        <v>52.5</v>
      </c>
      <c s="36">
        <v>0</v>
      </c>
      <c s="36">
        <f>ROUND(G70*H70,6)</f>
      </c>
      <c r="L70" s="38">
        <v>0</v>
      </c>
      <c s="32">
        <f>ROUND(ROUND(L70,2)*ROUND(G70,3),2)</f>
      </c>
      <c s="36" t="s">
        <v>55</v>
      </c>
      <c>
        <f>(M70*21)/100</f>
      </c>
      <c t="s">
        <v>27</v>
      </c>
    </row>
    <row r="71" spans="1:5" ht="12.75">
      <c r="A71" s="35" t="s">
        <v>56</v>
      </c>
      <c r="E71" s="39" t="s">
        <v>414</v>
      </c>
    </row>
    <row r="72" spans="1:5" ht="12.75">
      <c r="A72" s="35" t="s">
        <v>58</v>
      </c>
      <c r="E72" s="40" t="s">
        <v>415</v>
      </c>
    </row>
    <row r="73" spans="1:5" ht="12.75">
      <c r="A73" t="s">
        <v>59</v>
      </c>
      <c r="E73" s="39" t="s">
        <v>60</v>
      </c>
    </row>
    <row r="74" spans="1:16" ht="12.75">
      <c r="A74" t="s">
        <v>49</v>
      </c>
      <c s="34" t="s">
        <v>152</v>
      </c>
      <c s="34" t="s">
        <v>416</v>
      </c>
      <c s="35" t="s">
        <v>52</v>
      </c>
      <c s="6" t="s">
        <v>417</v>
      </c>
      <c s="36" t="s">
        <v>112</v>
      </c>
      <c s="37">
        <v>52.5</v>
      </c>
      <c s="36">
        <v>0</v>
      </c>
      <c s="36">
        <f>ROUND(G74*H74,6)</f>
      </c>
      <c r="L74" s="38">
        <v>0</v>
      </c>
      <c s="32">
        <f>ROUND(ROUND(L74,2)*ROUND(G74,3),2)</f>
      </c>
      <c s="36" t="s">
        <v>55</v>
      </c>
      <c>
        <f>(M74*21)/100</f>
      </c>
      <c t="s">
        <v>27</v>
      </c>
    </row>
    <row r="75" spans="1:5" ht="12.75">
      <c r="A75" s="35" t="s">
        <v>56</v>
      </c>
      <c r="E75" s="39" t="s">
        <v>414</v>
      </c>
    </row>
    <row r="76" spans="1:5" ht="12.75">
      <c r="A76" s="35" t="s">
        <v>58</v>
      </c>
      <c r="E76" s="40" t="s">
        <v>415</v>
      </c>
    </row>
    <row r="77" spans="1:5" ht="12.75">
      <c r="A77" t="s">
        <v>59</v>
      </c>
      <c r="E77" s="39" t="s">
        <v>60</v>
      </c>
    </row>
    <row r="78" spans="1:16" ht="12.75">
      <c r="A78" t="s">
        <v>49</v>
      </c>
      <c s="34" t="s">
        <v>157</v>
      </c>
      <c s="34" t="s">
        <v>418</v>
      </c>
      <c s="35" t="s">
        <v>52</v>
      </c>
      <c s="6" t="s">
        <v>419</v>
      </c>
      <c s="36" t="s">
        <v>112</v>
      </c>
      <c s="37">
        <v>500</v>
      </c>
      <c s="36">
        <v>0</v>
      </c>
      <c s="36">
        <f>ROUND(G78*H78,6)</f>
      </c>
      <c r="L78" s="38">
        <v>0</v>
      </c>
      <c s="32">
        <f>ROUND(ROUND(L78,2)*ROUND(G78,3),2)</f>
      </c>
      <c s="36" t="s">
        <v>55</v>
      </c>
      <c>
        <f>(M78*21)/100</f>
      </c>
      <c t="s">
        <v>27</v>
      </c>
    </row>
    <row r="79" spans="1:5" ht="12.75">
      <c r="A79" s="35" t="s">
        <v>56</v>
      </c>
      <c r="E79" s="39" t="s">
        <v>52</v>
      </c>
    </row>
    <row r="80" spans="1:5" ht="12.75">
      <c r="A80" s="35" t="s">
        <v>58</v>
      </c>
      <c r="E80" s="40" t="s">
        <v>411</v>
      </c>
    </row>
    <row r="81" spans="1:5" ht="12.75">
      <c r="A81" t="s">
        <v>59</v>
      </c>
      <c r="E81" s="39" t="s">
        <v>60</v>
      </c>
    </row>
    <row r="82" spans="1:16" ht="12.75">
      <c r="A82" t="s">
        <v>49</v>
      </c>
      <c s="34" t="s">
        <v>160</v>
      </c>
      <c s="34" t="s">
        <v>420</v>
      </c>
      <c s="35" t="s">
        <v>52</v>
      </c>
      <c s="6" t="s">
        <v>421</v>
      </c>
      <c s="36" t="s">
        <v>112</v>
      </c>
      <c s="37">
        <v>500</v>
      </c>
      <c s="36">
        <v>0</v>
      </c>
      <c s="36">
        <f>ROUND(G82*H82,6)</f>
      </c>
      <c r="L82" s="38">
        <v>0</v>
      </c>
      <c s="32">
        <f>ROUND(ROUND(L82,2)*ROUND(G82,3),2)</f>
      </c>
      <c s="36" t="s">
        <v>55</v>
      </c>
      <c>
        <f>(M82*21)/100</f>
      </c>
      <c t="s">
        <v>27</v>
      </c>
    </row>
    <row r="83" spans="1:5" ht="12.75">
      <c r="A83" s="35" t="s">
        <v>56</v>
      </c>
      <c r="E83" s="39" t="s">
        <v>52</v>
      </c>
    </row>
    <row r="84" spans="1:5" ht="12.75">
      <c r="A84" s="35" t="s">
        <v>58</v>
      </c>
      <c r="E84" s="40" t="s">
        <v>411</v>
      </c>
    </row>
    <row r="85" spans="1:5" ht="12.75">
      <c r="A85" t="s">
        <v>59</v>
      </c>
      <c r="E85" s="39" t="s">
        <v>60</v>
      </c>
    </row>
    <row r="86" spans="1:16" ht="12.75">
      <c r="A86" t="s">
        <v>49</v>
      </c>
      <c s="34" t="s">
        <v>163</v>
      </c>
      <c s="34" t="s">
        <v>422</v>
      </c>
      <c s="35" t="s">
        <v>52</v>
      </c>
      <c s="6" t="s">
        <v>423</v>
      </c>
      <c s="36" t="s">
        <v>116</v>
      </c>
      <c s="37">
        <v>50</v>
      </c>
      <c s="36">
        <v>0</v>
      </c>
      <c s="36">
        <f>ROUND(G86*H86,6)</f>
      </c>
      <c r="L86" s="38">
        <v>0</v>
      </c>
      <c s="32">
        <f>ROUND(ROUND(L86,2)*ROUND(G86,3),2)</f>
      </c>
      <c s="36" t="s">
        <v>55</v>
      </c>
      <c>
        <f>(M86*21)/100</f>
      </c>
      <c t="s">
        <v>27</v>
      </c>
    </row>
    <row r="87" spans="1:5" ht="12.75">
      <c r="A87" s="35" t="s">
        <v>56</v>
      </c>
      <c r="E87" s="39" t="s">
        <v>52</v>
      </c>
    </row>
    <row r="88" spans="1:5" ht="12.75">
      <c r="A88" s="35" t="s">
        <v>58</v>
      </c>
      <c r="E88" s="40" t="s">
        <v>424</v>
      </c>
    </row>
    <row r="89" spans="1:5" ht="12.75">
      <c r="A89" t="s">
        <v>59</v>
      </c>
      <c r="E89" s="39" t="s">
        <v>60</v>
      </c>
    </row>
    <row r="90" spans="1:13" ht="12.75">
      <c r="A90" t="s">
        <v>46</v>
      </c>
      <c r="C90" s="31" t="s">
        <v>27</v>
      </c>
      <c r="E90" s="33" t="s">
        <v>425</v>
      </c>
      <c r="J90" s="32">
        <f>0</f>
      </c>
      <c s="32">
        <f>0</f>
      </c>
      <c s="32">
        <f>0+L91+L95+L99</f>
      </c>
      <c s="32">
        <f>0+M91+M95+M99</f>
      </c>
    </row>
    <row r="91" spans="1:16" ht="12.75">
      <c r="A91" t="s">
        <v>49</v>
      </c>
      <c s="34" t="s">
        <v>166</v>
      </c>
      <c s="34" t="s">
        <v>426</v>
      </c>
      <c s="35" t="s">
        <v>52</v>
      </c>
      <c s="6" t="s">
        <v>427</v>
      </c>
      <c s="36" t="s">
        <v>54</v>
      </c>
      <c s="37">
        <v>102</v>
      </c>
      <c s="36">
        <v>0</v>
      </c>
      <c s="36">
        <f>ROUND(G91*H91,6)</f>
      </c>
      <c r="L91" s="38">
        <v>0</v>
      </c>
      <c s="32">
        <f>ROUND(ROUND(L91,2)*ROUND(G91,3),2)</f>
      </c>
      <c s="36" t="s">
        <v>55</v>
      </c>
      <c>
        <f>(M91*21)/100</f>
      </c>
      <c t="s">
        <v>27</v>
      </c>
    </row>
    <row r="92" spans="1:5" ht="12.75">
      <c r="A92" s="35" t="s">
        <v>56</v>
      </c>
      <c r="E92" s="39" t="s">
        <v>52</v>
      </c>
    </row>
    <row r="93" spans="1:5" ht="12.75">
      <c r="A93" s="35" t="s">
        <v>58</v>
      </c>
      <c r="E93" s="40" t="s">
        <v>428</v>
      </c>
    </row>
    <row r="94" spans="1:5" ht="12.75">
      <c r="A94" t="s">
        <v>59</v>
      </c>
      <c r="E94" s="39" t="s">
        <v>60</v>
      </c>
    </row>
    <row r="95" spans="1:16" ht="12.75">
      <c r="A95" t="s">
        <v>49</v>
      </c>
      <c s="34" t="s">
        <v>169</v>
      </c>
      <c s="34" t="s">
        <v>429</v>
      </c>
      <c s="35" t="s">
        <v>52</v>
      </c>
      <c s="6" t="s">
        <v>430</v>
      </c>
      <c s="36" t="s">
        <v>116</v>
      </c>
      <c s="37">
        <v>20.492</v>
      </c>
      <c s="36">
        <v>0</v>
      </c>
      <c s="36">
        <f>ROUND(G95*H95,6)</f>
      </c>
      <c r="L95" s="38">
        <v>0</v>
      </c>
      <c s="32">
        <f>ROUND(ROUND(L95,2)*ROUND(G95,3),2)</f>
      </c>
      <c s="36" t="s">
        <v>55</v>
      </c>
      <c>
        <f>(M95*21)/100</f>
      </c>
      <c t="s">
        <v>27</v>
      </c>
    </row>
    <row r="96" spans="1:5" ht="12.75">
      <c r="A96" s="35" t="s">
        <v>56</v>
      </c>
      <c r="E96" s="39" t="s">
        <v>431</v>
      </c>
    </row>
    <row r="97" spans="1:5" ht="12.75">
      <c r="A97" s="35" t="s">
        <v>58</v>
      </c>
      <c r="E97" s="40" t="s">
        <v>432</v>
      </c>
    </row>
    <row r="98" spans="1:5" ht="12.75">
      <c r="A98" t="s">
        <v>59</v>
      </c>
      <c r="E98" s="39" t="s">
        <v>60</v>
      </c>
    </row>
    <row r="99" spans="1:16" ht="12.75">
      <c r="A99" t="s">
        <v>49</v>
      </c>
      <c s="34" t="s">
        <v>172</v>
      </c>
      <c s="34" t="s">
        <v>433</v>
      </c>
      <c s="35" t="s">
        <v>52</v>
      </c>
      <c s="6" t="s">
        <v>434</v>
      </c>
      <c s="36" t="s">
        <v>354</v>
      </c>
      <c s="37">
        <v>0.157</v>
      </c>
      <c s="36">
        <v>0</v>
      </c>
      <c s="36">
        <f>ROUND(G99*H99,6)</f>
      </c>
      <c r="L99" s="38">
        <v>0</v>
      </c>
      <c s="32">
        <f>ROUND(ROUND(L99,2)*ROUND(G99,3),2)</f>
      </c>
      <c s="36" t="s">
        <v>55</v>
      </c>
      <c>
        <f>(M99*21)/100</f>
      </c>
      <c t="s">
        <v>27</v>
      </c>
    </row>
    <row r="100" spans="1:5" ht="12.75">
      <c r="A100" s="35" t="s">
        <v>56</v>
      </c>
      <c r="E100" s="39" t="s">
        <v>431</v>
      </c>
    </row>
    <row r="101" spans="1:5" ht="12.75">
      <c r="A101" s="35" t="s">
        <v>58</v>
      </c>
      <c r="E101" s="40" t="s">
        <v>435</v>
      </c>
    </row>
    <row r="102" spans="1:5" ht="12.75">
      <c r="A102" t="s">
        <v>59</v>
      </c>
      <c r="E102" s="39" t="s">
        <v>60</v>
      </c>
    </row>
    <row r="103" spans="1:13" ht="12.75">
      <c r="A103" t="s">
        <v>46</v>
      </c>
      <c r="C103" s="31" t="s">
        <v>26</v>
      </c>
      <c r="E103" s="33" t="s">
        <v>436</v>
      </c>
      <c r="J103" s="32">
        <f>0</f>
      </c>
      <c s="32">
        <f>0</f>
      </c>
      <c s="32">
        <f>0+L104</f>
      </c>
      <c s="32">
        <f>0+M104</f>
      </c>
    </row>
    <row r="104" spans="1:16" ht="12.75">
      <c r="A104" t="s">
        <v>49</v>
      </c>
      <c s="34" t="s">
        <v>175</v>
      </c>
      <c s="34" t="s">
        <v>437</v>
      </c>
      <c s="35" t="s">
        <v>52</v>
      </c>
      <c s="6" t="s">
        <v>438</v>
      </c>
      <c s="36" t="s">
        <v>116</v>
      </c>
      <c s="37">
        <v>9.57</v>
      </c>
      <c s="36">
        <v>0</v>
      </c>
      <c s="36">
        <f>ROUND(G104*H104,6)</f>
      </c>
      <c r="L104" s="38">
        <v>0</v>
      </c>
      <c s="32">
        <f>ROUND(ROUND(L104,2)*ROUND(G104,3),2)</f>
      </c>
      <c s="36" t="s">
        <v>55</v>
      </c>
      <c>
        <f>(M104*21)/100</f>
      </c>
      <c t="s">
        <v>27</v>
      </c>
    </row>
    <row r="105" spans="1:5" ht="12.75">
      <c r="A105" s="35" t="s">
        <v>56</v>
      </c>
      <c r="E105" s="39" t="s">
        <v>431</v>
      </c>
    </row>
    <row r="106" spans="1:5" ht="12.75">
      <c r="A106" s="35" t="s">
        <v>58</v>
      </c>
      <c r="E106" s="40" t="s">
        <v>439</v>
      </c>
    </row>
    <row r="107" spans="1:5" ht="12.75">
      <c r="A107" t="s">
        <v>59</v>
      </c>
      <c r="E107" s="39" t="s">
        <v>60</v>
      </c>
    </row>
    <row r="108" spans="1:13" ht="12.75">
      <c r="A108" t="s">
        <v>46</v>
      </c>
      <c r="C108" s="31" t="s">
        <v>70</v>
      </c>
      <c r="E108" s="33" t="s">
        <v>440</v>
      </c>
      <c r="J108" s="32">
        <f>0</f>
      </c>
      <c s="32">
        <f>0</f>
      </c>
      <c s="32">
        <f>0+L109+L113+L117+L121+L125+L129+L133+L137+L141+L145+L149+L153+L157</f>
      </c>
      <c s="32">
        <f>0+M109+M113+M117+M121+M125+M129+M133+M137+M141+M145+M149+M153+M157</f>
      </c>
    </row>
    <row r="109" spans="1:16" ht="25.5">
      <c r="A109" t="s">
        <v>49</v>
      </c>
      <c s="34" t="s">
        <v>178</v>
      </c>
      <c s="34" t="s">
        <v>441</v>
      </c>
      <c s="35" t="s">
        <v>52</v>
      </c>
      <c s="6" t="s">
        <v>442</v>
      </c>
      <c s="36" t="s">
        <v>112</v>
      </c>
      <c s="37">
        <v>934</v>
      </c>
      <c s="36">
        <v>0</v>
      </c>
      <c s="36">
        <f>ROUND(G109*H109,6)</f>
      </c>
      <c r="L109" s="38">
        <v>0</v>
      </c>
      <c s="32">
        <f>ROUND(ROUND(L109,2)*ROUND(G109,3),2)</f>
      </c>
      <c s="36" t="s">
        <v>55</v>
      </c>
      <c>
        <f>(M109*21)/100</f>
      </c>
      <c t="s">
        <v>27</v>
      </c>
    </row>
    <row r="110" spans="1:5" ht="12.75">
      <c r="A110" s="35" t="s">
        <v>56</v>
      </c>
      <c r="E110" s="39" t="s">
        <v>443</v>
      </c>
    </row>
    <row r="111" spans="1:5" ht="12.75">
      <c r="A111" s="35" t="s">
        <v>58</v>
      </c>
      <c r="E111" s="40" t="s">
        <v>444</v>
      </c>
    </row>
    <row r="112" spans="1:5" ht="12.75">
      <c r="A112" t="s">
        <v>59</v>
      </c>
      <c r="E112" s="39" t="s">
        <v>60</v>
      </c>
    </row>
    <row r="113" spans="1:16" ht="25.5">
      <c r="A113" t="s">
        <v>49</v>
      </c>
      <c s="34" t="s">
        <v>181</v>
      </c>
      <c s="34" t="s">
        <v>445</v>
      </c>
      <c s="35" t="s">
        <v>52</v>
      </c>
      <c s="6" t="s">
        <v>446</v>
      </c>
      <c s="36" t="s">
        <v>112</v>
      </c>
      <c s="37">
        <v>60</v>
      </c>
      <c s="36">
        <v>0</v>
      </c>
      <c s="36">
        <f>ROUND(G113*H113,6)</f>
      </c>
      <c r="L113" s="38">
        <v>0</v>
      </c>
      <c s="32">
        <f>ROUND(ROUND(L113,2)*ROUND(G113,3),2)</f>
      </c>
      <c s="36" t="s">
        <v>55</v>
      </c>
      <c>
        <f>(M113*21)/100</f>
      </c>
      <c t="s">
        <v>27</v>
      </c>
    </row>
    <row r="114" spans="1:5" ht="12.75">
      <c r="A114" s="35" t="s">
        <v>56</v>
      </c>
      <c r="E114" s="39" t="s">
        <v>447</v>
      </c>
    </row>
    <row r="115" spans="1:5" ht="12.75">
      <c r="A115" s="35" t="s">
        <v>58</v>
      </c>
      <c r="E115" s="40" t="s">
        <v>448</v>
      </c>
    </row>
    <row r="116" spans="1:5" ht="12.75">
      <c r="A116" t="s">
        <v>59</v>
      </c>
      <c r="E116" s="39" t="s">
        <v>60</v>
      </c>
    </row>
    <row r="117" spans="1:16" ht="25.5">
      <c r="A117" t="s">
        <v>49</v>
      </c>
      <c s="34" t="s">
        <v>184</v>
      </c>
      <c s="34" t="s">
        <v>449</v>
      </c>
      <c s="35" t="s">
        <v>52</v>
      </c>
      <c s="6" t="s">
        <v>450</v>
      </c>
      <c s="36" t="s">
        <v>112</v>
      </c>
      <c s="37">
        <v>520</v>
      </c>
      <c s="36">
        <v>0</v>
      </c>
      <c s="36">
        <f>ROUND(G117*H117,6)</f>
      </c>
      <c r="L117" s="38">
        <v>0</v>
      </c>
      <c s="32">
        <f>ROUND(ROUND(L117,2)*ROUND(G117,3),2)</f>
      </c>
      <c s="36" t="s">
        <v>55</v>
      </c>
      <c>
        <f>(M117*21)/100</f>
      </c>
      <c t="s">
        <v>27</v>
      </c>
    </row>
    <row r="118" spans="1:5" ht="12.75">
      <c r="A118" s="35" t="s">
        <v>56</v>
      </c>
      <c r="E118" s="39" t="s">
        <v>451</v>
      </c>
    </row>
    <row r="119" spans="1:5" ht="12.75">
      <c r="A119" s="35" t="s">
        <v>58</v>
      </c>
      <c r="E119" s="40" t="s">
        <v>452</v>
      </c>
    </row>
    <row r="120" spans="1:5" ht="12.75">
      <c r="A120" t="s">
        <v>59</v>
      </c>
      <c r="E120" s="39" t="s">
        <v>60</v>
      </c>
    </row>
    <row r="121" spans="1:16" ht="12.75">
      <c r="A121" t="s">
        <v>49</v>
      </c>
      <c s="34" t="s">
        <v>187</v>
      </c>
      <c s="34" t="s">
        <v>453</v>
      </c>
      <c s="35" t="s">
        <v>52</v>
      </c>
      <c s="6" t="s">
        <v>454</v>
      </c>
      <c s="36" t="s">
        <v>116</v>
      </c>
      <c s="37">
        <v>16</v>
      </c>
      <c s="36">
        <v>0</v>
      </c>
      <c s="36">
        <f>ROUND(G121*H121,6)</f>
      </c>
      <c r="L121" s="38">
        <v>0</v>
      </c>
      <c s="32">
        <f>ROUND(ROUND(L121,2)*ROUND(G121,3),2)</f>
      </c>
      <c s="36" t="s">
        <v>55</v>
      </c>
      <c>
        <f>(M121*21)/100</f>
      </c>
      <c t="s">
        <v>27</v>
      </c>
    </row>
    <row r="122" spans="1:5" ht="12.75">
      <c r="A122" s="35" t="s">
        <v>56</v>
      </c>
      <c r="E122" s="39" t="s">
        <v>52</v>
      </c>
    </row>
    <row r="123" spans="1:5" ht="12.75">
      <c r="A123" s="35" t="s">
        <v>58</v>
      </c>
      <c r="E123" s="40" t="s">
        <v>455</v>
      </c>
    </row>
    <row r="124" spans="1:5" ht="12.75">
      <c r="A124" t="s">
        <v>59</v>
      </c>
      <c r="E124" s="39" t="s">
        <v>60</v>
      </c>
    </row>
    <row r="125" spans="1:16" ht="12.75">
      <c r="A125" t="s">
        <v>49</v>
      </c>
      <c s="34" t="s">
        <v>190</v>
      </c>
      <c s="34" t="s">
        <v>456</v>
      </c>
      <c s="35" t="s">
        <v>52</v>
      </c>
      <c s="6" t="s">
        <v>457</v>
      </c>
      <c s="36" t="s">
        <v>112</v>
      </c>
      <c s="37">
        <v>840</v>
      </c>
      <c s="36">
        <v>0</v>
      </c>
      <c s="36">
        <f>ROUND(G125*H125,6)</f>
      </c>
      <c r="L125" s="38">
        <v>0</v>
      </c>
      <c s="32">
        <f>ROUND(ROUND(L125,2)*ROUND(G125,3),2)</f>
      </c>
      <c s="36" t="s">
        <v>55</v>
      </c>
      <c>
        <f>(M125*21)/100</f>
      </c>
      <c t="s">
        <v>27</v>
      </c>
    </row>
    <row r="126" spans="1:5" ht="12.75">
      <c r="A126" s="35" t="s">
        <v>56</v>
      </c>
      <c r="E126" s="39" t="s">
        <v>443</v>
      </c>
    </row>
    <row r="127" spans="1:5" ht="12.75">
      <c r="A127" s="35" t="s">
        <v>58</v>
      </c>
      <c r="E127" s="40" t="s">
        <v>458</v>
      </c>
    </row>
    <row r="128" spans="1:5" ht="12.75">
      <c r="A128" t="s">
        <v>59</v>
      </c>
      <c r="E128" s="39" t="s">
        <v>60</v>
      </c>
    </row>
    <row r="129" spans="1:16" ht="12.75">
      <c r="A129" t="s">
        <v>49</v>
      </c>
      <c s="34" t="s">
        <v>193</v>
      </c>
      <c s="34" t="s">
        <v>459</v>
      </c>
      <c s="35" t="s">
        <v>52</v>
      </c>
      <c s="6" t="s">
        <v>460</v>
      </c>
      <c s="36" t="s">
        <v>116</v>
      </c>
      <c s="37">
        <v>72</v>
      </c>
      <c s="36">
        <v>0</v>
      </c>
      <c s="36">
        <f>ROUND(G129*H129,6)</f>
      </c>
      <c r="L129" s="38">
        <v>0</v>
      </c>
      <c s="32">
        <f>ROUND(ROUND(L129,2)*ROUND(G129,3),2)</f>
      </c>
      <c s="36" t="s">
        <v>55</v>
      </c>
      <c>
        <f>(M129*21)/100</f>
      </c>
      <c t="s">
        <v>27</v>
      </c>
    </row>
    <row r="130" spans="1:5" ht="12.75">
      <c r="A130" s="35" t="s">
        <v>56</v>
      </c>
      <c r="E130" s="39" t="s">
        <v>52</v>
      </c>
    </row>
    <row r="131" spans="1:5" ht="12.75">
      <c r="A131" s="35" t="s">
        <v>58</v>
      </c>
      <c r="E131" s="40" t="s">
        <v>461</v>
      </c>
    </row>
    <row r="132" spans="1:5" ht="12.75">
      <c r="A132" t="s">
        <v>59</v>
      </c>
      <c r="E132" s="39" t="s">
        <v>60</v>
      </c>
    </row>
    <row r="133" spans="1:16" ht="12.75">
      <c r="A133" t="s">
        <v>49</v>
      </c>
      <c s="34" t="s">
        <v>196</v>
      </c>
      <c s="34" t="s">
        <v>462</v>
      </c>
      <c s="35" t="s">
        <v>52</v>
      </c>
      <c s="6" t="s">
        <v>463</v>
      </c>
      <c s="36" t="s">
        <v>112</v>
      </c>
      <c s="37">
        <v>100</v>
      </c>
      <c s="36">
        <v>0</v>
      </c>
      <c s="36">
        <f>ROUND(G133*H133,6)</f>
      </c>
      <c r="L133" s="38">
        <v>0</v>
      </c>
      <c s="32">
        <f>ROUND(ROUND(L133,2)*ROUND(G133,3),2)</f>
      </c>
      <c s="36" t="s">
        <v>55</v>
      </c>
      <c>
        <f>(M133*21)/100</f>
      </c>
      <c t="s">
        <v>27</v>
      </c>
    </row>
    <row r="134" spans="1:5" ht="12.75">
      <c r="A134" s="35" t="s">
        <v>56</v>
      </c>
      <c r="E134" s="39" t="s">
        <v>52</v>
      </c>
    </row>
    <row r="135" spans="1:5" ht="12.75">
      <c r="A135" s="35" t="s">
        <v>58</v>
      </c>
      <c r="E135" s="40" t="s">
        <v>464</v>
      </c>
    </row>
    <row r="136" spans="1:5" ht="12.75">
      <c r="A136" t="s">
        <v>59</v>
      </c>
      <c r="E136" s="39" t="s">
        <v>60</v>
      </c>
    </row>
    <row r="137" spans="1:16" ht="12.75">
      <c r="A137" t="s">
        <v>49</v>
      </c>
      <c s="34" t="s">
        <v>199</v>
      </c>
      <c s="34" t="s">
        <v>465</v>
      </c>
      <c s="35" t="s">
        <v>52</v>
      </c>
      <c s="6" t="s">
        <v>466</v>
      </c>
      <c s="36" t="s">
        <v>112</v>
      </c>
      <c s="37">
        <v>60</v>
      </c>
      <c s="36">
        <v>0</v>
      </c>
      <c s="36">
        <f>ROUND(G137*H137,6)</f>
      </c>
      <c r="L137" s="38">
        <v>0</v>
      </c>
      <c s="32">
        <f>ROUND(ROUND(L137,2)*ROUND(G137,3),2)</f>
      </c>
      <c s="36" t="s">
        <v>55</v>
      </c>
      <c>
        <f>(M137*21)/100</f>
      </c>
      <c t="s">
        <v>27</v>
      </c>
    </row>
    <row r="138" spans="1:5" ht="12.75">
      <c r="A138" s="35" t="s">
        <v>56</v>
      </c>
      <c r="E138" s="39" t="s">
        <v>52</v>
      </c>
    </row>
    <row r="139" spans="1:5" ht="12.75">
      <c r="A139" s="35" t="s">
        <v>58</v>
      </c>
      <c r="E139" s="40" t="s">
        <v>467</v>
      </c>
    </row>
    <row r="140" spans="1:5" ht="12.75">
      <c r="A140" t="s">
        <v>59</v>
      </c>
      <c r="E140" s="39" t="s">
        <v>60</v>
      </c>
    </row>
    <row r="141" spans="1:16" ht="12.75">
      <c r="A141" t="s">
        <v>49</v>
      </c>
      <c s="34" t="s">
        <v>202</v>
      </c>
      <c s="34" t="s">
        <v>468</v>
      </c>
      <c s="35" t="s">
        <v>52</v>
      </c>
      <c s="6" t="s">
        <v>469</v>
      </c>
      <c s="36" t="s">
        <v>112</v>
      </c>
      <c s="37">
        <v>50</v>
      </c>
      <c s="36">
        <v>0</v>
      </c>
      <c s="36">
        <f>ROUND(G141*H141,6)</f>
      </c>
      <c r="L141" s="38">
        <v>0</v>
      </c>
      <c s="32">
        <f>ROUND(ROUND(L141,2)*ROUND(G141,3),2)</f>
      </c>
      <c s="36" t="s">
        <v>55</v>
      </c>
      <c>
        <f>(M141*21)/100</f>
      </c>
      <c t="s">
        <v>27</v>
      </c>
    </row>
    <row r="142" spans="1:5" ht="12.75">
      <c r="A142" s="35" t="s">
        <v>56</v>
      </c>
      <c r="E142" s="39" t="s">
        <v>447</v>
      </c>
    </row>
    <row r="143" spans="1:5" ht="12.75">
      <c r="A143" s="35" t="s">
        <v>58</v>
      </c>
      <c r="E143" s="40" t="s">
        <v>249</v>
      </c>
    </row>
    <row r="144" spans="1:5" ht="12.75">
      <c r="A144" t="s">
        <v>59</v>
      </c>
      <c r="E144" s="39" t="s">
        <v>60</v>
      </c>
    </row>
    <row r="145" spans="1:16" ht="12.75">
      <c r="A145" t="s">
        <v>49</v>
      </c>
      <c s="34" t="s">
        <v>205</v>
      </c>
      <c s="34" t="s">
        <v>470</v>
      </c>
      <c s="35" t="s">
        <v>52</v>
      </c>
      <c s="6" t="s">
        <v>471</v>
      </c>
      <c s="36" t="s">
        <v>112</v>
      </c>
      <c s="37">
        <v>50</v>
      </c>
      <c s="36">
        <v>0</v>
      </c>
      <c s="36">
        <f>ROUND(G145*H145,6)</f>
      </c>
      <c r="L145" s="38">
        <v>0</v>
      </c>
      <c s="32">
        <f>ROUND(ROUND(L145,2)*ROUND(G145,3),2)</f>
      </c>
      <c s="36" t="s">
        <v>55</v>
      </c>
      <c>
        <f>(M145*21)/100</f>
      </c>
      <c t="s">
        <v>27</v>
      </c>
    </row>
    <row r="146" spans="1:5" ht="12.75">
      <c r="A146" s="35" t="s">
        <v>56</v>
      </c>
      <c r="E146" s="39" t="s">
        <v>52</v>
      </c>
    </row>
    <row r="147" spans="1:5" ht="12.75">
      <c r="A147" s="35" t="s">
        <v>58</v>
      </c>
      <c r="E147" s="40" t="s">
        <v>249</v>
      </c>
    </row>
    <row r="148" spans="1:5" ht="12.75">
      <c r="A148" t="s">
        <v>59</v>
      </c>
      <c r="E148" s="39" t="s">
        <v>60</v>
      </c>
    </row>
    <row r="149" spans="1:16" ht="25.5">
      <c r="A149" t="s">
        <v>49</v>
      </c>
      <c s="34" t="s">
        <v>208</v>
      </c>
      <c s="34" t="s">
        <v>472</v>
      </c>
      <c s="35" t="s">
        <v>52</v>
      </c>
      <c s="6" t="s">
        <v>473</v>
      </c>
      <c s="36" t="s">
        <v>112</v>
      </c>
      <c s="37">
        <v>50</v>
      </c>
      <c s="36">
        <v>0</v>
      </c>
      <c s="36">
        <f>ROUND(G149*H149,6)</f>
      </c>
      <c r="L149" s="38">
        <v>0</v>
      </c>
      <c s="32">
        <f>ROUND(ROUND(L149,2)*ROUND(G149,3),2)</f>
      </c>
      <c s="36" t="s">
        <v>55</v>
      </c>
      <c>
        <f>(M149*21)/100</f>
      </c>
      <c t="s">
        <v>27</v>
      </c>
    </row>
    <row r="150" spans="1:5" ht="12.75">
      <c r="A150" s="35" t="s">
        <v>56</v>
      </c>
      <c r="E150" s="39" t="s">
        <v>52</v>
      </c>
    </row>
    <row r="151" spans="1:5" ht="12.75">
      <c r="A151" s="35" t="s">
        <v>58</v>
      </c>
      <c r="E151" s="40" t="s">
        <v>249</v>
      </c>
    </row>
    <row r="152" spans="1:5" ht="12.75">
      <c r="A152" t="s">
        <v>59</v>
      </c>
      <c r="E152" s="39" t="s">
        <v>60</v>
      </c>
    </row>
    <row r="153" spans="1:16" ht="12.75">
      <c r="A153" t="s">
        <v>49</v>
      </c>
      <c s="34" t="s">
        <v>211</v>
      </c>
      <c s="34" t="s">
        <v>474</v>
      </c>
      <c s="35" t="s">
        <v>52</v>
      </c>
      <c s="6" t="s">
        <v>475</v>
      </c>
      <c s="36" t="s">
        <v>112</v>
      </c>
      <c s="37">
        <v>26</v>
      </c>
      <c s="36">
        <v>0</v>
      </c>
      <c s="36">
        <f>ROUND(G153*H153,6)</f>
      </c>
      <c r="L153" s="38">
        <v>0</v>
      </c>
      <c s="32">
        <f>ROUND(ROUND(L153,2)*ROUND(G153,3),2)</f>
      </c>
      <c s="36" t="s">
        <v>55</v>
      </c>
      <c>
        <f>(M153*21)/100</f>
      </c>
      <c t="s">
        <v>27</v>
      </c>
    </row>
    <row r="154" spans="1:5" ht="12.75">
      <c r="A154" s="35" t="s">
        <v>56</v>
      </c>
      <c r="E154" s="39" t="s">
        <v>52</v>
      </c>
    </row>
    <row r="155" spans="1:5" ht="25.5">
      <c r="A155" s="35" t="s">
        <v>58</v>
      </c>
      <c r="E155" s="40" t="s">
        <v>476</v>
      </c>
    </row>
    <row r="156" spans="1:5" ht="12.75">
      <c r="A156" t="s">
        <v>59</v>
      </c>
      <c r="E156" s="39" t="s">
        <v>60</v>
      </c>
    </row>
    <row r="157" spans="1:16" ht="12.75">
      <c r="A157" t="s">
        <v>49</v>
      </c>
      <c s="34" t="s">
        <v>214</v>
      </c>
      <c s="34" t="s">
        <v>477</v>
      </c>
      <c s="35" t="s">
        <v>52</v>
      </c>
      <c s="6" t="s">
        <v>478</v>
      </c>
      <c s="36" t="s">
        <v>112</v>
      </c>
      <c s="37">
        <v>460</v>
      </c>
      <c s="36">
        <v>0</v>
      </c>
      <c s="36">
        <f>ROUND(G157*H157,6)</f>
      </c>
      <c r="L157" s="38">
        <v>0</v>
      </c>
      <c s="32">
        <f>ROUND(ROUND(L157,2)*ROUND(G157,3),2)</f>
      </c>
      <c s="36" t="s">
        <v>55</v>
      </c>
      <c>
        <f>(M157*21)/100</f>
      </c>
      <c t="s">
        <v>27</v>
      </c>
    </row>
    <row r="158" spans="1:5" ht="12.75">
      <c r="A158" s="35" t="s">
        <v>56</v>
      </c>
      <c r="E158" s="39" t="s">
        <v>52</v>
      </c>
    </row>
    <row r="159" spans="1:5" ht="25.5">
      <c r="A159" s="35" t="s">
        <v>58</v>
      </c>
      <c r="E159" s="40" t="s">
        <v>479</v>
      </c>
    </row>
    <row r="160" spans="1:5" ht="12.75">
      <c r="A160" t="s">
        <v>59</v>
      </c>
      <c r="E160" s="39" t="s">
        <v>60</v>
      </c>
    </row>
    <row r="161" spans="1:13" ht="12.75">
      <c r="A161" t="s">
        <v>46</v>
      </c>
      <c r="C161" s="31" t="s">
        <v>76</v>
      </c>
      <c r="E161" s="33" t="s">
        <v>480</v>
      </c>
      <c r="J161" s="32">
        <f>0</f>
      </c>
      <c s="32">
        <f>0</f>
      </c>
      <c s="32">
        <f>0+L162+L166</f>
      </c>
      <c s="32">
        <f>0+M162+M166</f>
      </c>
    </row>
    <row r="162" spans="1:16" ht="25.5">
      <c r="A162" t="s">
        <v>49</v>
      </c>
      <c s="34" t="s">
        <v>217</v>
      </c>
      <c s="34" t="s">
        <v>481</v>
      </c>
      <c s="35" t="s">
        <v>52</v>
      </c>
      <c s="6" t="s">
        <v>482</v>
      </c>
      <c s="36" t="s">
        <v>112</v>
      </c>
      <c s="37">
        <v>97.02</v>
      </c>
      <c s="36">
        <v>0</v>
      </c>
      <c s="36">
        <f>ROUND(G162*H162,6)</f>
      </c>
      <c r="L162" s="38">
        <v>0</v>
      </c>
      <c s="32">
        <f>ROUND(ROUND(L162,2)*ROUND(G162,3),2)</f>
      </c>
      <c s="36" t="s">
        <v>55</v>
      </c>
      <c>
        <f>(M162*21)/100</f>
      </c>
      <c t="s">
        <v>27</v>
      </c>
    </row>
    <row r="163" spans="1:5" ht="12.75">
      <c r="A163" s="35" t="s">
        <v>56</v>
      </c>
      <c r="E163" s="39" t="s">
        <v>431</v>
      </c>
    </row>
    <row r="164" spans="1:5" ht="12.75">
      <c r="A164" s="35" t="s">
        <v>58</v>
      </c>
      <c r="E164" s="40" t="s">
        <v>483</v>
      </c>
    </row>
    <row r="165" spans="1:5" ht="12.75">
      <c r="A165" t="s">
        <v>59</v>
      </c>
      <c r="E165" s="39" t="s">
        <v>60</v>
      </c>
    </row>
    <row r="166" spans="1:16" ht="12.75">
      <c r="A166" t="s">
        <v>49</v>
      </c>
      <c s="34" t="s">
        <v>222</v>
      </c>
      <c s="34" t="s">
        <v>484</v>
      </c>
      <c s="35" t="s">
        <v>52</v>
      </c>
      <c s="6" t="s">
        <v>485</v>
      </c>
      <c s="36" t="s">
        <v>112</v>
      </c>
      <c s="37">
        <v>97.02</v>
      </c>
      <c s="36">
        <v>0</v>
      </c>
      <c s="36">
        <f>ROUND(G166*H166,6)</f>
      </c>
      <c r="L166" s="38">
        <v>0</v>
      </c>
      <c s="32">
        <f>ROUND(ROUND(L166,2)*ROUND(G166,3),2)</f>
      </c>
      <c s="36" t="s">
        <v>55</v>
      </c>
      <c>
        <f>(M166*21)/100</f>
      </c>
      <c t="s">
        <v>27</v>
      </c>
    </row>
    <row r="167" spans="1:5" ht="12.75">
      <c r="A167" s="35" t="s">
        <v>56</v>
      </c>
      <c r="E167" s="39" t="s">
        <v>431</v>
      </c>
    </row>
    <row r="168" spans="1:5" ht="12.75">
      <c r="A168" s="35" t="s">
        <v>58</v>
      </c>
      <c r="E168" s="40" t="s">
        <v>483</v>
      </c>
    </row>
    <row r="169" spans="1:5" ht="12.75">
      <c r="A169" t="s">
        <v>59</v>
      </c>
      <c r="E169" s="39" t="s">
        <v>60</v>
      </c>
    </row>
    <row r="170" spans="1:13" ht="12.75">
      <c r="A170" t="s">
        <v>46</v>
      </c>
      <c r="C170" s="31" t="s">
        <v>79</v>
      </c>
      <c r="E170" s="33" t="s">
        <v>486</v>
      </c>
      <c r="J170" s="32">
        <f>0</f>
      </c>
      <c s="32">
        <f>0</f>
      </c>
      <c s="32">
        <f>0+L171+L175+L179+L183+L187+L191</f>
      </c>
      <c s="32">
        <f>0+M171+M175+M179+M183+M187+M191</f>
      </c>
    </row>
    <row r="171" spans="1:16" ht="12.75">
      <c r="A171" t="s">
        <v>49</v>
      </c>
      <c s="34" t="s">
        <v>225</v>
      </c>
      <c s="34" t="s">
        <v>487</v>
      </c>
      <c s="35" t="s">
        <v>52</v>
      </c>
      <c s="6" t="s">
        <v>488</v>
      </c>
      <c s="36" t="s">
        <v>54</v>
      </c>
      <c s="37">
        <v>200</v>
      </c>
      <c s="36">
        <v>0</v>
      </c>
      <c s="36">
        <f>ROUND(G171*H171,6)</f>
      </c>
      <c r="L171" s="38">
        <v>0</v>
      </c>
      <c s="32">
        <f>ROUND(ROUND(L171,2)*ROUND(G171,3),2)</f>
      </c>
      <c s="36" t="s">
        <v>55</v>
      </c>
      <c>
        <f>(M171*21)/100</f>
      </c>
      <c t="s">
        <v>27</v>
      </c>
    </row>
    <row r="172" spans="1:5" ht="12.75">
      <c r="A172" s="35" t="s">
        <v>56</v>
      </c>
      <c r="E172" s="39" t="s">
        <v>52</v>
      </c>
    </row>
    <row r="173" spans="1:5" ht="12.75">
      <c r="A173" s="35" t="s">
        <v>58</v>
      </c>
      <c r="E173" s="40" t="s">
        <v>489</v>
      </c>
    </row>
    <row r="174" spans="1:5" ht="12.75">
      <c r="A174" t="s">
        <v>59</v>
      </c>
      <c r="E174" s="39" t="s">
        <v>60</v>
      </c>
    </row>
    <row r="175" spans="1:16" ht="12.75">
      <c r="A175" t="s">
        <v>49</v>
      </c>
      <c s="34" t="s">
        <v>228</v>
      </c>
      <c s="34" t="s">
        <v>490</v>
      </c>
      <c s="35" t="s">
        <v>52</v>
      </c>
      <c s="6" t="s">
        <v>491</v>
      </c>
      <c s="36" t="s">
        <v>63</v>
      </c>
      <c s="37">
        <v>6</v>
      </c>
      <c s="36">
        <v>0</v>
      </c>
      <c s="36">
        <f>ROUND(G175*H175,6)</f>
      </c>
      <c r="L175" s="38">
        <v>0</v>
      </c>
      <c s="32">
        <f>ROUND(ROUND(L175,2)*ROUND(G175,3),2)</f>
      </c>
      <c s="36" t="s">
        <v>55</v>
      </c>
      <c>
        <f>(M175*21)/100</f>
      </c>
      <c t="s">
        <v>27</v>
      </c>
    </row>
    <row r="176" spans="1:5" ht="12.75">
      <c r="A176" s="35" t="s">
        <v>56</v>
      </c>
      <c r="E176" s="39" t="s">
        <v>492</v>
      </c>
    </row>
    <row r="177" spans="1:5" ht="12.75">
      <c r="A177" s="35" t="s">
        <v>58</v>
      </c>
      <c r="E177" s="40" t="s">
        <v>493</v>
      </c>
    </row>
    <row r="178" spans="1:5" ht="12.75">
      <c r="A178" t="s">
        <v>59</v>
      </c>
      <c r="E178" s="39" t="s">
        <v>60</v>
      </c>
    </row>
    <row r="179" spans="1:16" ht="12.75">
      <c r="A179" t="s">
        <v>49</v>
      </c>
      <c s="34" t="s">
        <v>231</v>
      </c>
      <c s="34" t="s">
        <v>494</v>
      </c>
      <c s="35" t="s">
        <v>52</v>
      </c>
      <c s="6" t="s">
        <v>495</v>
      </c>
      <c s="36" t="s">
        <v>63</v>
      </c>
      <c s="37">
        <v>2</v>
      </c>
      <c s="36">
        <v>0</v>
      </c>
      <c s="36">
        <f>ROUND(G179*H179,6)</f>
      </c>
      <c r="L179" s="38">
        <v>0</v>
      </c>
      <c s="32">
        <f>ROUND(ROUND(L179,2)*ROUND(G179,3),2)</f>
      </c>
      <c s="36" t="s">
        <v>55</v>
      </c>
      <c>
        <f>(M179*21)/100</f>
      </c>
      <c t="s">
        <v>27</v>
      </c>
    </row>
    <row r="180" spans="1:5" ht="12.75">
      <c r="A180" s="35" t="s">
        <v>56</v>
      </c>
      <c r="E180" s="39" t="s">
        <v>52</v>
      </c>
    </row>
    <row r="181" spans="1:5" ht="12.75">
      <c r="A181" s="35" t="s">
        <v>58</v>
      </c>
      <c r="E181" s="40" t="s">
        <v>496</v>
      </c>
    </row>
    <row r="182" spans="1:5" ht="12.75">
      <c r="A182" t="s">
        <v>59</v>
      </c>
      <c r="E182" s="39" t="s">
        <v>60</v>
      </c>
    </row>
    <row r="183" spans="1:16" ht="12.75">
      <c r="A183" t="s">
        <v>49</v>
      </c>
      <c s="34" t="s">
        <v>234</v>
      </c>
      <c s="34" t="s">
        <v>497</v>
      </c>
      <c s="35" t="s">
        <v>52</v>
      </c>
      <c s="6" t="s">
        <v>498</v>
      </c>
      <c s="36" t="s">
        <v>116</v>
      </c>
      <c s="37">
        <v>80</v>
      </c>
      <c s="36">
        <v>0</v>
      </c>
      <c s="36">
        <f>ROUND(G183*H183,6)</f>
      </c>
      <c r="L183" s="38">
        <v>0</v>
      </c>
      <c s="32">
        <f>ROUND(ROUND(L183,2)*ROUND(G183,3),2)</f>
      </c>
      <c s="36" t="s">
        <v>55</v>
      </c>
      <c>
        <f>(M183*21)/100</f>
      </c>
      <c t="s">
        <v>27</v>
      </c>
    </row>
    <row r="184" spans="1:5" ht="12.75">
      <c r="A184" s="35" t="s">
        <v>56</v>
      </c>
      <c r="E184" s="39" t="s">
        <v>52</v>
      </c>
    </row>
    <row r="185" spans="1:5" ht="12.75">
      <c r="A185" s="35" t="s">
        <v>58</v>
      </c>
      <c r="E185" s="40" t="s">
        <v>499</v>
      </c>
    </row>
    <row r="186" spans="1:5" ht="12.75">
      <c r="A186" t="s">
        <v>59</v>
      </c>
      <c r="E186" s="39" t="s">
        <v>60</v>
      </c>
    </row>
    <row r="187" spans="1:16" ht="12.75">
      <c r="A187" t="s">
        <v>49</v>
      </c>
      <c s="34" t="s">
        <v>261</v>
      </c>
      <c s="34" t="s">
        <v>500</v>
      </c>
      <c s="35" t="s">
        <v>52</v>
      </c>
      <c s="6" t="s">
        <v>501</v>
      </c>
      <c s="36" t="s">
        <v>54</v>
      </c>
      <c s="37">
        <v>200</v>
      </c>
      <c s="36">
        <v>0</v>
      </c>
      <c s="36">
        <f>ROUND(G187*H187,6)</f>
      </c>
      <c r="L187" s="38">
        <v>0</v>
      </c>
      <c s="32">
        <f>ROUND(ROUND(L187,2)*ROUND(G187,3),2)</f>
      </c>
      <c s="36" t="s">
        <v>138</v>
      </c>
      <c>
        <f>(M187*21)/100</f>
      </c>
      <c t="s">
        <v>27</v>
      </c>
    </row>
    <row r="188" spans="1:5" ht="12.75">
      <c r="A188" s="35" t="s">
        <v>56</v>
      </c>
      <c r="E188" s="39" t="s">
        <v>52</v>
      </c>
    </row>
    <row r="189" spans="1:5" ht="12.75">
      <c r="A189" s="35" t="s">
        <v>58</v>
      </c>
      <c r="E189" s="40" t="s">
        <v>502</v>
      </c>
    </row>
    <row r="190" spans="1:5" ht="12.75">
      <c r="A190" t="s">
        <v>59</v>
      </c>
      <c r="E190" s="39" t="s">
        <v>503</v>
      </c>
    </row>
    <row r="191" spans="1:16" ht="25.5">
      <c r="A191" t="s">
        <v>49</v>
      </c>
      <c s="34" t="s">
        <v>264</v>
      </c>
      <c s="34" t="s">
        <v>504</v>
      </c>
      <c s="35" t="s">
        <v>52</v>
      </c>
      <c s="6" t="s">
        <v>505</v>
      </c>
      <c s="36" t="s">
        <v>63</v>
      </c>
      <c s="37">
        <v>7.5</v>
      </c>
      <c s="36">
        <v>0</v>
      </c>
      <c s="36">
        <f>ROUND(G191*H191,6)</f>
      </c>
      <c r="L191" s="38">
        <v>0</v>
      </c>
      <c s="32">
        <f>ROUND(ROUND(L191,2)*ROUND(G191,3),2)</f>
      </c>
      <c s="36" t="s">
        <v>138</v>
      </c>
      <c>
        <f>(M191*21)/100</f>
      </c>
      <c t="s">
        <v>27</v>
      </c>
    </row>
    <row r="192" spans="1:5" ht="12.75">
      <c r="A192" s="35" t="s">
        <v>56</v>
      </c>
      <c r="E192" s="39" t="s">
        <v>506</v>
      </c>
    </row>
    <row r="193" spans="1:5" ht="25.5">
      <c r="A193" s="35" t="s">
        <v>58</v>
      </c>
      <c r="E193" s="40" t="s">
        <v>507</v>
      </c>
    </row>
    <row r="194" spans="1:5" ht="25.5">
      <c r="A194" t="s">
        <v>59</v>
      </c>
      <c r="E194" s="39" t="s">
        <v>508</v>
      </c>
    </row>
    <row r="195" spans="1:13" ht="12.75">
      <c r="A195" t="s">
        <v>46</v>
      </c>
      <c r="C195" s="31" t="s">
        <v>82</v>
      </c>
      <c r="E195" s="33" t="s">
        <v>344</v>
      </c>
      <c r="J195" s="32">
        <f>0</f>
      </c>
      <c s="32">
        <f>0</f>
      </c>
      <c s="32">
        <f>0+L196+L200+L204+L208+L212</f>
      </c>
      <c s="32">
        <f>0+M196+M200+M204+M208+M212</f>
      </c>
    </row>
    <row r="196" spans="1:16" ht="25.5">
      <c r="A196" t="s">
        <v>49</v>
      </c>
      <c s="34" t="s">
        <v>237</v>
      </c>
      <c s="34" t="s">
        <v>509</v>
      </c>
      <c s="35" t="s">
        <v>52</v>
      </c>
      <c s="6" t="s">
        <v>510</v>
      </c>
      <c s="36" t="s">
        <v>63</v>
      </c>
      <c s="37">
        <v>1</v>
      </c>
      <c s="36">
        <v>0</v>
      </c>
      <c s="36">
        <f>ROUND(G196*H196,6)</f>
      </c>
      <c r="L196" s="38">
        <v>0</v>
      </c>
      <c s="32">
        <f>ROUND(ROUND(L196,2)*ROUND(G196,3),2)</f>
      </c>
      <c s="36" t="s">
        <v>55</v>
      </c>
      <c>
        <f>(M196*21)/100</f>
      </c>
      <c t="s">
        <v>27</v>
      </c>
    </row>
    <row r="197" spans="1:5" ht="12.75">
      <c r="A197" s="35" t="s">
        <v>56</v>
      </c>
      <c r="E197" s="39" t="s">
        <v>511</v>
      </c>
    </row>
    <row r="198" spans="1:5" ht="12.75">
      <c r="A198" s="35" t="s">
        <v>58</v>
      </c>
      <c r="E198" s="40" t="s">
        <v>50</v>
      </c>
    </row>
    <row r="199" spans="1:5" ht="12.75">
      <c r="A199" t="s">
        <v>59</v>
      </c>
      <c r="E199" s="39" t="s">
        <v>60</v>
      </c>
    </row>
    <row r="200" spans="1:16" ht="25.5">
      <c r="A200" t="s">
        <v>49</v>
      </c>
      <c s="34" t="s">
        <v>238</v>
      </c>
      <c s="34" t="s">
        <v>512</v>
      </c>
      <c s="35" t="s">
        <v>52</v>
      </c>
      <c s="6" t="s">
        <v>513</v>
      </c>
      <c s="36" t="s">
        <v>63</v>
      </c>
      <c s="37">
        <v>1</v>
      </c>
      <c s="36">
        <v>0</v>
      </c>
      <c s="36">
        <f>ROUND(G200*H200,6)</f>
      </c>
      <c r="L200" s="38">
        <v>0</v>
      </c>
      <c s="32">
        <f>ROUND(ROUND(L200,2)*ROUND(G200,3),2)</f>
      </c>
      <c s="36" t="s">
        <v>55</v>
      </c>
      <c>
        <f>(M200*21)/100</f>
      </c>
      <c t="s">
        <v>27</v>
      </c>
    </row>
    <row r="201" spans="1:5" ht="12.75">
      <c r="A201" s="35" t="s">
        <v>56</v>
      </c>
      <c r="E201" s="39" t="s">
        <v>514</v>
      </c>
    </row>
    <row r="202" spans="1:5" ht="12.75">
      <c r="A202" s="35" t="s">
        <v>58</v>
      </c>
      <c r="E202" s="40" t="s">
        <v>50</v>
      </c>
    </row>
    <row r="203" spans="1:5" ht="12.75">
      <c r="A203" t="s">
        <v>59</v>
      </c>
      <c r="E203" s="39" t="s">
        <v>60</v>
      </c>
    </row>
    <row r="204" spans="1:16" ht="12.75">
      <c r="A204" t="s">
        <v>49</v>
      </c>
      <c s="34" t="s">
        <v>241</v>
      </c>
      <c s="34" t="s">
        <v>515</v>
      </c>
      <c s="35" t="s">
        <v>52</v>
      </c>
      <c s="6" t="s">
        <v>516</v>
      </c>
      <c s="36" t="s">
        <v>54</v>
      </c>
      <c s="37">
        <v>142</v>
      </c>
      <c s="36">
        <v>0</v>
      </c>
      <c s="36">
        <f>ROUND(G204*H204,6)</f>
      </c>
      <c r="L204" s="38">
        <v>0</v>
      </c>
      <c s="32">
        <f>ROUND(ROUND(L204,2)*ROUND(G204,3),2)</f>
      </c>
      <c s="36" t="s">
        <v>55</v>
      </c>
      <c>
        <f>(M204*21)/100</f>
      </c>
      <c t="s">
        <v>27</v>
      </c>
    </row>
    <row r="205" spans="1:5" ht="12.75">
      <c r="A205" s="35" t="s">
        <v>56</v>
      </c>
      <c r="E205" s="39" t="s">
        <v>52</v>
      </c>
    </row>
    <row r="206" spans="1:5" ht="12.75">
      <c r="A206" s="35" t="s">
        <v>58</v>
      </c>
      <c r="E206" s="40" t="s">
        <v>517</v>
      </c>
    </row>
    <row r="207" spans="1:5" ht="12.75">
      <c r="A207" t="s">
        <v>59</v>
      </c>
      <c r="E207" s="39" t="s">
        <v>60</v>
      </c>
    </row>
    <row r="208" spans="1:16" ht="12.75">
      <c r="A208" t="s">
        <v>49</v>
      </c>
      <c s="34" t="s">
        <v>244</v>
      </c>
      <c s="34" t="s">
        <v>518</v>
      </c>
      <c s="35" t="s">
        <v>52</v>
      </c>
      <c s="6" t="s">
        <v>519</v>
      </c>
      <c s="36" t="s">
        <v>54</v>
      </c>
      <c s="37">
        <v>20</v>
      </c>
      <c s="36">
        <v>0</v>
      </c>
      <c s="36">
        <f>ROUND(G208*H208,6)</f>
      </c>
      <c r="L208" s="38">
        <v>0</v>
      </c>
      <c s="32">
        <f>ROUND(ROUND(L208,2)*ROUND(G208,3),2)</f>
      </c>
      <c s="36" t="s">
        <v>55</v>
      </c>
      <c>
        <f>(M208*21)/100</f>
      </c>
      <c t="s">
        <v>27</v>
      </c>
    </row>
    <row r="209" spans="1:5" ht="12.75">
      <c r="A209" s="35" t="s">
        <v>56</v>
      </c>
      <c r="E209" s="39" t="s">
        <v>52</v>
      </c>
    </row>
    <row r="210" spans="1:5" ht="12.75">
      <c r="A210" s="35" t="s">
        <v>58</v>
      </c>
      <c r="E210" s="40" t="s">
        <v>163</v>
      </c>
    </row>
    <row r="211" spans="1:5" ht="12.75">
      <c r="A211" t="s">
        <v>59</v>
      </c>
      <c r="E211" s="39" t="s">
        <v>60</v>
      </c>
    </row>
    <row r="212" spans="1:16" ht="12.75">
      <c r="A212" t="s">
        <v>49</v>
      </c>
      <c s="34" t="s">
        <v>247</v>
      </c>
      <c s="34" t="s">
        <v>520</v>
      </c>
      <c s="35" t="s">
        <v>52</v>
      </c>
      <c s="6" t="s">
        <v>521</v>
      </c>
      <c s="36" t="s">
        <v>116</v>
      </c>
      <c s="37">
        <v>18</v>
      </c>
      <c s="36">
        <v>0</v>
      </c>
      <c s="36">
        <f>ROUND(G212*H212,6)</f>
      </c>
      <c r="L212" s="38">
        <v>0</v>
      </c>
      <c s="32">
        <f>ROUND(ROUND(L212,2)*ROUND(G212,3),2)</f>
      </c>
      <c s="36" t="s">
        <v>55</v>
      </c>
      <c>
        <f>(M212*21)/100</f>
      </c>
      <c t="s">
        <v>27</v>
      </c>
    </row>
    <row r="213" spans="1:5" ht="12.75">
      <c r="A213" s="35" t="s">
        <v>56</v>
      </c>
      <c r="E213" s="39" t="s">
        <v>52</v>
      </c>
    </row>
    <row r="214" spans="1:5" ht="12.75">
      <c r="A214" s="35" t="s">
        <v>58</v>
      </c>
      <c r="E214" s="40" t="s">
        <v>522</v>
      </c>
    </row>
    <row r="215" spans="1:5" ht="12.75">
      <c r="A215" t="s">
        <v>59</v>
      </c>
      <c r="E215" s="39" t="s">
        <v>60</v>
      </c>
    </row>
    <row r="216" spans="1:13" ht="12.75">
      <c r="A216" t="s">
        <v>46</v>
      </c>
      <c r="C216" s="31" t="s">
        <v>348</v>
      </c>
      <c r="E216" s="33" t="s">
        <v>349</v>
      </c>
      <c r="J216" s="32">
        <f>0</f>
      </c>
      <c s="32">
        <f>0</f>
      </c>
      <c s="32">
        <f>0+L217+L221+L225+L229</f>
      </c>
      <c s="32">
        <f>0+M217+M221+M225+M229</f>
      </c>
    </row>
    <row r="217" spans="1:16" ht="25.5">
      <c r="A217" t="s">
        <v>49</v>
      </c>
      <c s="34" t="s">
        <v>248</v>
      </c>
      <c s="34" t="s">
        <v>523</v>
      </c>
      <c s="35" t="s">
        <v>352</v>
      </c>
      <c s="6" t="s">
        <v>524</v>
      </c>
      <c s="36" t="s">
        <v>354</v>
      </c>
      <c s="37">
        <v>1976</v>
      </c>
      <c s="36">
        <v>0</v>
      </c>
      <c s="36">
        <f>ROUND(G217*H217,6)</f>
      </c>
      <c r="L217" s="38">
        <v>0</v>
      </c>
      <c s="32">
        <f>ROUND(ROUND(L217,2)*ROUND(G217,3),2)</f>
      </c>
      <c s="36" t="s">
        <v>138</v>
      </c>
      <c>
        <f>(M217*21)/100</f>
      </c>
      <c t="s">
        <v>27</v>
      </c>
    </row>
    <row r="218" spans="1:5" ht="12.75">
      <c r="A218" s="35" t="s">
        <v>56</v>
      </c>
      <c r="E218" s="39" t="s">
        <v>52</v>
      </c>
    </row>
    <row r="219" spans="1:5" ht="12.75">
      <c r="A219" s="35" t="s">
        <v>58</v>
      </c>
      <c r="E219" s="40" t="s">
        <v>525</v>
      </c>
    </row>
    <row r="220" spans="1:5" ht="165.75">
      <c r="A220" t="s">
        <v>59</v>
      </c>
      <c r="E220" s="39" t="s">
        <v>526</v>
      </c>
    </row>
    <row r="221" spans="1:16" ht="25.5">
      <c r="A221" t="s">
        <v>49</v>
      </c>
      <c s="34" t="s">
        <v>249</v>
      </c>
      <c s="34" t="s">
        <v>527</v>
      </c>
      <c s="35" t="s">
        <v>352</v>
      </c>
      <c s="6" t="s">
        <v>528</v>
      </c>
      <c s="36" t="s">
        <v>354</v>
      </c>
      <c s="37">
        <v>23</v>
      </c>
      <c s="36">
        <v>0</v>
      </c>
      <c s="36">
        <f>ROUND(G221*H221,6)</f>
      </c>
      <c r="L221" s="38">
        <v>0</v>
      </c>
      <c s="32">
        <f>ROUND(ROUND(L221,2)*ROUND(G221,3),2)</f>
      </c>
      <c s="36" t="s">
        <v>138</v>
      </c>
      <c>
        <f>(M221*21)/100</f>
      </c>
      <c t="s">
        <v>27</v>
      </c>
    </row>
    <row r="222" spans="1:5" ht="12.75">
      <c r="A222" s="35" t="s">
        <v>56</v>
      </c>
      <c r="E222" s="39" t="s">
        <v>52</v>
      </c>
    </row>
    <row r="223" spans="1:5" ht="12.75">
      <c r="A223" s="35" t="s">
        <v>58</v>
      </c>
      <c r="E223" s="40" t="s">
        <v>529</v>
      </c>
    </row>
    <row r="224" spans="1:5" ht="165.75">
      <c r="A224" t="s">
        <v>59</v>
      </c>
      <c r="E224" s="39" t="s">
        <v>530</v>
      </c>
    </row>
    <row r="225" spans="1:16" ht="25.5">
      <c r="A225" t="s">
        <v>49</v>
      </c>
      <c s="34" t="s">
        <v>252</v>
      </c>
      <c s="34" t="s">
        <v>531</v>
      </c>
      <c s="35" t="s">
        <v>352</v>
      </c>
      <c s="6" t="s">
        <v>532</v>
      </c>
      <c s="36" t="s">
        <v>354</v>
      </c>
      <c s="37">
        <v>384.8</v>
      </c>
      <c s="36">
        <v>0</v>
      </c>
      <c s="36">
        <f>ROUND(G225*H225,6)</f>
      </c>
      <c r="L225" s="38">
        <v>0</v>
      </c>
      <c s="32">
        <f>ROUND(ROUND(L225,2)*ROUND(G225,3),2)</f>
      </c>
      <c s="36" t="s">
        <v>138</v>
      </c>
      <c>
        <f>(M225*21)/100</f>
      </c>
      <c t="s">
        <v>27</v>
      </c>
    </row>
    <row r="226" spans="1:5" ht="12.75">
      <c r="A226" s="35" t="s">
        <v>56</v>
      </c>
      <c r="E226" s="39" t="s">
        <v>52</v>
      </c>
    </row>
    <row r="227" spans="1:5" ht="12.75">
      <c r="A227" s="35" t="s">
        <v>58</v>
      </c>
      <c r="E227" s="40" t="s">
        <v>533</v>
      </c>
    </row>
    <row r="228" spans="1:5" ht="165.75">
      <c r="A228" t="s">
        <v>59</v>
      </c>
      <c r="E228" s="39" t="s">
        <v>530</v>
      </c>
    </row>
    <row r="229" spans="1:16" ht="25.5">
      <c r="A229" t="s">
        <v>49</v>
      </c>
      <c s="34" t="s">
        <v>257</v>
      </c>
      <c s="34" t="s">
        <v>534</v>
      </c>
      <c s="35" t="s">
        <v>352</v>
      </c>
      <c s="6" t="s">
        <v>535</v>
      </c>
      <c s="36" t="s">
        <v>354</v>
      </c>
      <c s="37">
        <v>0.6</v>
      </c>
      <c s="36">
        <v>0</v>
      </c>
      <c s="36">
        <f>ROUND(G229*H229,6)</f>
      </c>
      <c r="L229" s="38">
        <v>0</v>
      </c>
      <c s="32">
        <f>ROUND(ROUND(L229,2)*ROUND(G229,3),2)</f>
      </c>
      <c s="36" t="s">
        <v>138</v>
      </c>
      <c>
        <f>(M229*21)/100</f>
      </c>
      <c t="s">
        <v>27</v>
      </c>
    </row>
    <row r="230" spans="1:5" ht="12.75">
      <c r="A230" s="35" t="s">
        <v>56</v>
      </c>
      <c r="E230" s="39" t="s">
        <v>52</v>
      </c>
    </row>
    <row r="231" spans="1:5" ht="12.75">
      <c r="A231" s="35" t="s">
        <v>58</v>
      </c>
      <c r="E231" s="40" t="s">
        <v>536</v>
      </c>
    </row>
    <row r="232" spans="1:5" ht="165.75">
      <c r="A232" t="s">
        <v>59</v>
      </c>
      <c r="E232" s="39" t="s">
        <v>530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537</v>
      </c>
      <c s="41">
        <f>Rekapitulace!C15</f>
      </c>
      <c s="20" t="s">
        <v>0</v>
      </c>
      <c t="s">
        <v>23</v>
      </c>
      <c t="s">
        <v>27</v>
      </c>
    </row>
    <row r="4" spans="1:16" ht="32" customHeight="1">
      <c r="A4" s="24" t="s">
        <v>20</v>
      </c>
      <c s="25" t="s">
        <v>28</v>
      </c>
      <c s="27" t="s">
        <v>537</v>
      </c>
      <c r="E4" s="26" t="s">
        <v>538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541</v>
      </c>
      <c r="E8" s="30" t="s">
        <v>540</v>
      </c>
      <c r="J8" s="29">
        <f>0+J9+J14+J31+J40+J45+J90</f>
      </c>
      <c s="29">
        <f>0+K9+K14+K31+K40+K45+K90</f>
      </c>
      <c s="29">
        <f>0+L9+L14+L31+L40+L45+L90</f>
      </c>
      <c s="29">
        <f>0+M9+M14+M31+M40+M45+M90</f>
      </c>
    </row>
    <row r="9" spans="1:13" ht="12.75">
      <c r="A9" t="s">
        <v>46</v>
      </c>
      <c r="C9" s="31" t="s">
        <v>542</v>
      </c>
      <c r="E9" s="33" t="s">
        <v>543</v>
      </c>
      <c r="J9" s="32">
        <f>0</f>
      </c>
      <c s="32">
        <f>0</f>
      </c>
      <c s="32">
        <f>0+L10</f>
      </c>
      <c s="32">
        <f>0+M10</f>
      </c>
    </row>
    <row r="10" spans="1:16" ht="12.75">
      <c r="A10" t="s">
        <v>49</v>
      </c>
      <c s="34" t="s">
        <v>163</v>
      </c>
      <c s="34" t="s">
        <v>544</v>
      </c>
      <c s="35" t="s">
        <v>52</v>
      </c>
      <c s="6" t="s">
        <v>545</v>
      </c>
      <c s="36" t="s">
        <v>63</v>
      </c>
      <c s="37">
        <v>1</v>
      </c>
      <c s="36">
        <v>0</v>
      </c>
      <c s="36">
        <f>ROUND(G10*H10,6)</f>
      </c>
      <c r="L10" s="38">
        <v>0</v>
      </c>
      <c s="32">
        <f>ROUND(ROUND(L10,2)*ROUND(G10,3),2)</f>
      </c>
      <c s="36" t="s">
        <v>55</v>
      </c>
      <c>
        <f>(M10*21)/100</f>
      </c>
      <c t="s">
        <v>27</v>
      </c>
    </row>
    <row r="11" spans="1:5" ht="12.75">
      <c r="A11" s="35" t="s">
        <v>56</v>
      </c>
      <c r="E11" s="39" t="s">
        <v>52</v>
      </c>
    </row>
    <row r="12" spans="1:5" ht="12.75">
      <c r="A12" s="35" t="s">
        <v>58</v>
      </c>
      <c r="E12" s="40" t="s">
        <v>52</v>
      </c>
    </row>
    <row r="13" spans="1:5" ht="12.75">
      <c r="A13" t="s">
        <v>59</v>
      </c>
      <c r="E13" s="39" t="s">
        <v>60</v>
      </c>
    </row>
    <row r="14" spans="1:13" ht="12.75">
      <c r="A14" t="s">
        <v>46</v>
      </c>
      <c r="C14" s="31" t="s">
        <v>50</v>
      </c>
      <c r="E14" s="33" t="s">
        <v>109</v>
      </c>
      <c r="J14" s="32">
        <f>0</f>
      </c>
      <c s="32">
        <f>0</f>
      </c>
      <c s="32">
        <f>0+L15+L19+L23+L27</f>
      </c>
      <c s="32">
        <f>0+M15+M19+M23+M27</f>
      </c>
    </row>
    <row r="15" spans="1:16" ht="25.5">
      <c r="A15" t="s">
        <v>49</v>
      </c>
      <c s="34" t="s">
        <v>50</v>
      </c>
      <c s="34" t="s">
        <v>546</v>
      </c>
      <c s="35" t="s">
        <v>52</v>
      </c>
      <c s="6" t="s">
        <v>547</v>
      </c>
      <c s="36" t="s">
        <v>116</v>
      </c>
      <c s="37">
        <v>9.02</v>
      </c>
      <c s="36">
        <v>0</v>
      </c>
      <c s="36">
        <f>ROUND(G15*H15,6)</f>
      </c>
      <c r="L15" s="38">
        <v>0</v>
      </c>
      <c s="32">
        <f>ROUND(ROUND(L15,2)*ROUND(G15,3),2)</f>
      </c>
      <c s="36" t="s">
        <v>55</v>
      </c>
      <c>
        <f>(M15*21)/100</f>
      </c>
      <c t="s">
        <v>27</v>
      </c>
    </row>
    <row r="16" spans="1:5" ht="12.75">
      <c r="A16" s="35" t="s">
        <v>56</v>
      </c>
      <c r="E16" s="39" t="s">
        <v>52</v>
      </c>
    </row>
    <row r="17" spans="1:5" ht="38.25">
      <c r="A17" s="35" t="s">
        <v>58</v>
      </c>
      <c r="E17" s="40" t="s">
        <v>548</v>
      </c>
    </row>
    <row r="18" spans="1:5" ht="12.75">
      <c r="A18" t="s">
        <v>59</v>
      </c>
      <c r="E18" s="39" t="s">
        <v>60</v>
      </c>
    </row>
    <row r="19" spans="1:16" ht="12.75">
      <c r="A19" t="s">
        <v>49</v>
      </c>
      <c s="34" t="s">
        <v>27</v>
      </c>
      <c s="34" t="s">
        <v>396</v>
      </c>
      <c s="35" t="s">
        <v>52</v>
      </c>
      <c s="6" t="s">
        <v>397</v>
      </c>
      <c s="36" t="s">
        <v>116</v>
      </c>
      <c s="37">
        <v>72.61</v>
      </c>
      <c s="36">
        <v>0</v>
      </c>
      <c s="36">
        <f>ROUND(G19*H19,6)</f>
      </c>
      <c r="L19" s="38">
        <v>0</v>
      </c>
      <c s="32">
        <f>ROUND(ROUND(L19,2)*ROUND(G19,3),2)</f>
      </c>
      <c s="36" t="s">
        <v>55</v>
      </c>
      <c>
        <f>(M19*21)/100</f>
      </c>
      <c t="s">
        <v>27</v>
      </c>
    </row>
    <row r="20" spans="1:5" ht="12.75">
      <c r="A20" s="35" t="s">
        <v>56</v>
      </c>
      <c r="E20" s="39" t="s">
        <v>52</v>
      </c>
    </row>
    <row r="21" spans="1:5" ht="38.25">
      <c r="A21" s="35" t="s">
        <v>58</v>
      </c>
      <c r="E21" s="40" t="s">
        <v>549</v>
      </c>
    </row>
    <row r="22" spans="1:5" ht="12.75">
      <c r="A22" t="s">
        <v>59</v>
      </c>
      <c r="E22" s="39" t="s">
        <v>60</v>
      </c>
    </row>
    <row r="23" spans="1:16" ht="12.75">
      <c r="A23" t="s">
        <v>49</v>
      </c>
      <c s="34" t="s">
        <v>26</v>
      </c>
      <c s="34" t="s">
        <v>403</v>
      </c>
      <c s="35" t="s">
        <v>52</v>
      </c>
      <c s="6" t="s">
        <v>404</v>
      </c>
      <c s="36" t="s">
        <v>116</v>
      </c>
      <c s="37">
        <v>41.265</v>
      </c>
      <c s="36">
        <v>0</v>
      </c>
      <c s="36">
        <f>ROUND(G23*H23,6)</f>
      </c>
      <c r="L23" s="38">
        <v>0</v>
      </c>
      <c s="32">
        <f>ROUND(ROUND(L23,2)*ROUND(G23,3),2)</f>
      </c>
      <c s="36" t="s">
        <v>55</v>
      </c>
      <c>
        <f>(M23*21)/100</f>
      </c>
      <c t="s">
        <v>27</v>
      </c>
    </row>
    <row r="24" spans="1:5" ht="12.75">
      <c r="A24" s="35" t="s">
        <v>56</v>
      </c>
      <c r="E24" s="39" t="s">
        <v>52</v>
      </c>
    </row>
    <row r="25" spans="1:5" ht="38.25">
      <c r="A25" s="35" t="s">
        <v>58</v>
      </c>
      <c r="E25" s="40" t="s">
        <v>550</v>
      </c>
    </row>
    <row r="26" spans="1:5" ht="12.75">
      <c r="A26" t="s">
        <v>59</v>
      </c>
      <c r="E26" s="39" t="s">
        <v>60</v>
      </c>
    </row>
    <row r="27" spans="1:16" ht="12.75">
      <c r="A27" t="s">
        <v>49</v>
      </c>
      <c s="34" t="s">
        <v>66</v>
      </c>
      <c s="34" t="s">
        <v>551</v>
      </c>
      <c s="35" t="s">
        <v>52</v>
      </c>
      <c s="6" t="s">
        <v>552</v>
      </c>
      <c s="36" t="s">
        <v>116</v>
      </c>
      <c s="37">
        <v>15.626</v>
      </c>
      <c s="36">
        <v>0</v>
      </c>
      <c s="36">
        <f>ROUND(G27*H27,6)</f>
      </c>
      <c r="L27" s="38">
        <v>0</v>
      </c>
      <c s="32">
        <f>ROUND(ROUND(L27,2)*ROUND(G27,3),2)</f>
      </c>
      <c s="36" t="s">
        <v>55</v>
      </c>
      <c>
        <f>(M27*21)/100</f>
      </c>
      <c t="s">
        <v>27</v>
      </c>
    </row>
    <row r="28" spans="1:5" ht="12.75">
      <c r="A28" s="35" t="s">
        <v>56</v>
      </c>
      <c r="E28" s="39" t="s">
        <v>52</v>
      </c>
    </row>
    <row r="29" spans="1:5" ht="38.25">
      <c r="A29" s="35" t="s">
        <v>58</v>
      </c>
      <c r="E29" s="40" t="s">
        <v>553</v>
      </c>
    </row>
    <row r="30" spans="1:5" ht="12.75">
      <c r="A30" t="s">
        <v>59</v>
      </c>
      <c r="E30" s="39" t="s">
        <v>60</v>
      </c>
    </row>
    <row r="31" spans="1:13" ht="12.75">
      <c r="A31" t="s">
        <v>46</v>
      </c>
      <c r="C31" s="31" t="s">
        <v>66</v>
      </c>
      <c r="E31" s="33" t="s">
        <v>554</v>
      </c>
      <c r="J31" s="32">
        <f>0</f>
      </c>
      <c s="32">
        <f>0</f>
      </c>
      <c s="32">
        <f>0+L32+L36</f>
      </c>
      <c s="32">
        <f>0+M32+M36</f>
      </c>
    </row>
    <row r="32" spans="1:16" ht="12.75">
      <c r="A32" t="s">
        <v>49</v>
      </c>
      <c s="34" t="s">
        <v>70</v>
      </c>
      <c s="34" t="s">
        <v>555</v>
      </c>
      <c s="35" t="s">
        <v>52</v>
      </c>
      <c s="6" t="s">
        <v>556</v>
      </c>
      <c s="36" t="s">
        <v>116</v>
      </c>
      <c s="37">
        <v>0.434</v>
      </c>
      <c s="36">
        <v>0</v>
      </c>
      <c s="36">
        <f>ROUND(G32*H32,6)</f>
      </c>
      <c r="L32" s="38">
        <v>0</v>
      </c>
      <c s="32">
        <f>ROUND(ROUND(L32,2)*ROUND(G32,3),2)</f>
      </c>
      <c s="36" t="s">
        <v>55</v>
      </c>
      <c>
        <f>(M32*21)/100</f>
      </c>
      <c t="s">
        <v>27</v>
      </c>
    </row>
    <row r="33" spans="1:5" ht="12.75">
      <c r="A33" s="35" t="s">
        <v>56</v>
      </c>
      <c r="E33" s="39" t="s">
        <v>52</v>
      </c>
    </row>
    <row r="34" spans="1:5" ht="12.75">
      <c r="A34" s="35" t="s">
        <v>58</v>
      </c>
      <c r="E34" s="40" t="s">
        <v>557</v>
      </c>
    </row>
    <row r="35" spans="1:5" ht="12.75">
      <c r="A35" t="s">
        <v>59</v>
      </c>
      <c r="E35" s="39" t="s">
        <v>60</v>
      </c>
    </row>
    <row r="36" spans="1:16" ht="12.75">
      <c r="A36" t="s">
        <v>49</v>
      </c>
      <c s="34" t="s">
        <v>73</v>
      </c>
      <c s="34" t="s">
        <v>558</v>
      </c>
      <c s="35" t="s">
        <v>52</v>
      </c>
      <c s="6" t="s">
        <v>559</v>
      </c>
      <c s="36" t="s">
        <v>116</v>
      </c>
      <c s="37">
        <v>4.799</v>
      </c>
      <c s="36">
        <v>0</v>
      </c>
      <c s="36">
        <f>ROUND(G36*H36,6)</f>
      </c>
      <c r="L36" s="38">
        <v>0</v>
      </c>
      <c s="32">
        <f>ROUND(ROUND(L36,2)*ROUND(G36,3),2)</f>
      </c>
      <c s="36" t="s">
        <v>55</v>
      </c>
      <c>
        <f>(M36*21)/100</f>
      </c>
      <c t="s">
        <v>27</v>
      </c>
    </row>
    <row r="37" spans="1:5" ht="12.75">
      <c r="A37" s="35" t="s">
        <v>56</v>
      </c>
      <c r="E37" s="39" t="s">
        <v>52</v>
      </c>
    </row>
    <row r="38" spans="1:5" ht="51">
      <c r="A38" s="35" t="s">
        <v>58</v>
      </c>
      <c r="E38" s="40" t="s">
        <v>560</v>
      </c>
    </row>
    <row r="39" spans="1:5" ht="12.75">
      <c r="A39" t="s">
        <v>59</v>
      </c>
      <c r="E39" s="39" t="s">
        <v>60</v>
      </c>
    </row>
    <row r="40" spans="1:13" ht="12.75">
      <c r="A40" t="s">
        <v>46</v>
      </c>
      <c r="C40" s="31" t="s">
        <v>76</v>
      </c>
      <c r="E40" s="33" t="s">
        <v>480</v>
      </c>
      <c r="J40" s="32">
        <f>0</f>
      </c>
      <c s="32">
        <f>0</f>
      </c>
      <c s="32">
        <f>0+L41</f>
      </c>
      <c s="32">
        <f>0+M41</f>
      </c>
    </row>
    <row r="41" spans="1:16" ht="12.75">
      <c r="A41" t="s">
        <v>49</v>
      </c>
      <c s="34" t="s">
        <v>76</v>
      </c>
      <c s="34" t="s">
        <v>561</v>
      </c>
      <c s="35" t="s">
        <v>52</v>
      </c>
      <c s="6" t="s">
        <v>562</v>
      </c>
      <c s="36" t="s">
        <v>63</v>
      </c>
      <c s="37">
        <v>5</v>
      </c>
      <c s="36">
        <v>0</v>
      </c>
      <c s="36">
        <f>ROUND(G41*H41,6)</f>
      </c>
      <c r="L41" s="38">
        <v>0</v>
      </c>
      <c s="32">
        <f>ROUND(ROUND(L41,2)*ROUND(G41,3),2)</f>
      </c>
      <c s="36" t="s">
        <v>55</v>
      </c>
      <c>
        <f>(M41*21)/100</f>
      </c>
      <c t="s">
        <v>27</v>
      </c>
    </row>
    <row r="42" spans="1:5" ht="12.75">
      <c r="A42" s="35" t="s">
        <v>56</v>
      </c>
      <c r="E42" s="39" t="s">
        <v>52</v>
      </c>
    </row>
    <row r="43" spans="1:5" ht="12.75">
      <c r="A43" s="35" t="s">
        <v>58</v>
      </c>
      <c r="E43" s="40" t="s">
        <v>52</v>
      </c>
    </row>
    <row r="44" spans="1:5" ht="12.75">
      <c r="A44" t="s">
        <v>59</v>
      </c>
      <c r="E44" s="39" t="s">
        <v>60</v>
      </c>
    </row>
    <row r="45" spans="1:13" ht="12.75">
      <c r="A45" t="s">
        <v>46</v>
      </c>
      <c r="C45" s="31" t="s">
        <v>79</v>
      </c>
      <c r="E45" s="33" t="s">
        <v>486</v>
      </c>
      <c r="J45" s="32">
        <f>0</f>
      </c>
      <c s="32">
        <f>0</f>
      </c>
      <c s="32">
        <f>0+L46+L50+L54+L58+L62+L66+L70+L74+L78+L82+L86</f>
      </c>
      <c s="32">
        <f>0+M46+M50+M54+M58+M62+M66+M70+M74+M78+M82+M86</f>
      </c>
    </row>
    <row r="46" spans="1:16" ht="12.75">
      <c r="A46" t="s">
        <v>49</v>
      </c>
      <c s="34" t="s">
        <v>79</v>
      </c>
      <c s="34" t="s">
        <v>563</v>
      </c>
      <c s="35" t="s">
        <v>52</v>
      </c>
      <c s="6" t="s">
        <v>564</v>
      </c>
      <c s="36" t="s">
        <v>54</v>
      </c>
      <c s="37">
        <v>5.06</v>
      </c>
      <c s="36">
        <v>0</v>
      </c>
      <c s="36">
        <f>ROUND(G46*H46,6)</f>
      </c>
      <c r="L46" s="38">
        <v>0</v>
      </c>
      <c s="32">
        <f>ROUND(ROUND(L46,2)*ROUND(G46,3),2)</f>
      </c>
      <c s="36" t="s">
        <v>55</v>
      </c>
      <c>
        <f>(M46*21)/100</f>
      </c>
      <c t="s">
        <v>27</v>
      </c>
    </row>
    <row r="47" spans="1:5" ht="12.75">
      <c r="A47" s="35" t="s">
        <v>56</v>
      </c>
      <c r="E47" s="39" t="s">
        <v>52</v>
      </c>
    </row>
    <row r="48" spans="1:5" ht="12.75">
      <c r="A48" s="35" t="s">
        <v>58</v>
      </c>
      <c r="E48" s="40" t="s">
        <v>565</v>
      </c>
    </row>
    <row r="49" spans="1:5" ht="12.75">
      <c r="A49" t="s">
        <v>59</v>
      </c>
      <c r="E49" s="39" t="s">
        <v>60</v>
      </c>
    </row>
    <row r="50" spans="1:16" ht="12.75">
      <c r="A50" t="s">
        <v>49</v>
      </c>
      <c s="34" t="s">
        <v>82</v>
      </c>
      <c s="34" t="s">
        <v>566</v>
      </c>
      <c s="35" t="s">
        <v>52</v>
      </c>
      <c s="6" t="s">
        <v>567</v>
      </c>
      <c s="36" t="s">
        <v>54</v>
      </c>
      <c s="37">
        <v>17.27</v>
      </c>
      <c s="36">
        <v>0</v>
      </c>
      <c s="36">
        <f>ROUND(G50*H50,6)</f>
      </c>
      <c r="L50" s="38">
        <v>0</v>
      </c>
      <c s="32">
        <f>ROUND(ROUND(L50,2)*ROUND(G50,3),2)</f>
      </c>
      <c s="36" t="s">
        <v>55</v>
      </c>
      <c>
        <f>(M50*21)/100</f>
      </c>
      <c t="s">
        <v>27</v>
      </c>
    </row>
    <row r="51" spans="1:5" ht="12.75">
      <c r="A51" s="35" t="s">
        <v>56</v>
      </c>
      <c r="E51" s="39" t="s">
        <v>52</v>
      </c>
    </row>
    <row r="52" spans="1:5" ht="12.75">
      <c r="A52" s="35" t="s">
        <v>58</v>
      </c>
      <c r="E52" s="40" t="s">
        <v>568</v>
      </c>
    </row>
    <row r="53" spans="1:5" ht="12.75">
      <c r="A53" t="s">
        <v>59</v>
      </c>
      <c r="E53" s="39" t="s">
        <v>60</v>
      </c>
    </row>
    <row r="54" spans="1:16" ht="12.75">
      <c r="A54" t="s">
        <v>49</v>
      </c>
      <c s="34" t="s">
        <v>85</v>
      </c>
      <c s="34" t="s">
        <v>569</v>
      </c>
      <c s="35" t="s">
        <v>52</v>
      </c>
      <c s="6" t="s">
        <v>570</v>
      </c>
      <c s="36" t="s">
        <v>54</v>
      </c>
      <c s="37">
        <v>27.28</v>
      </c>
      <c s="36">
        <v>0</v>
      </c>
      <c s="36">
        <f>ROUND(G54*H54,6)</f>
      </c>
      <c r="L54" s="38">
        <v>0</v>
      </c>
      <c s="32">
        <f>ROUND(ROUND(L54,2)*ROUND(G54,3),2)</f>
      </c>
      <c s="36" t="s">
        <v>55</v>
      </c>
      <c>
        <f>(M54*21)/100</f>
      </c>
      <c t="s">
        <v>27</v>
      </c>
    </row>
    <row r="55" spans="1:5" ht="12.75">
      <c r="A55" s="35" t="s">
        <v>56</v>
      </c>
      <c r="E55" s="39" t="s">
        <v>571</v>
      </c>
    </row>
    <row r="56" spans="1:5" ht="12.75">
      <c r="A56" s="35" t="s">
        <v>58</v>
      </c>
      <c r="E56" s="40" t="s">
        <v>572</v>
      </c>
    </row>
    <row r="57" spans="1:5" ht="12.75">
      <c r="A57" t="s">
        <v>59</v>
      </c>
      <c r="E57" s="39" t="s">
        <v>60</v>
      </c>
    </row>
    <row r="58" spans="1:16" ht="12.75">
      <c r="A58" t="s">
        <v>49</v>
      </c>
      <c s="34" t="s">
        <v>88</v>
      </c>
      <c s="34" t="s">
        <v>573</v>
      </c>
      <c s="35" t="s">
        <v>52</v>
      </c>
      <c s="6" t="s">
        <v>574</v>
      </c>
      <c s="36" t="s">
        <v>63</v>
      </c>
      <c s="37">
        <v>1</v>
      </c>
      <c s="36">
        <v>0</v>
      </c>
      <c s="36">
        <f>ROUND(G58*H58,6)</f>
      </c>
      <c r="L58" s="38">
        <v>0</v>
      </c>
      <c s="32">
        <f>ROUND(ROUND(L58,2)*ROUND(G58,3),2)</f>
      </c>
      <c s="36" t="s">
        <v>55</v>
      </c>
      <c>
        <f>(M58*21)/100</f>
      </c>
      <c t="s">
        <v>27</v>
      </c>
    </row>
    <row r="59" spans="1:5" ht="12.75">
      <c r="A59" s="35" t="s">
        <v>56</v>
      </c>
      <c r="E59" s="39" t="s">
        <v>52</v>
      </c>
    </row>
    <row r="60" spans="1:5" ht="12.75">
      <c r="A60" s="35" t="s">
        <v>58</v>
      </c>
      <c r="E60" s="40" t="s">
        <v>52</v>
      </c>
    </row>
    <row r="61" spans="1:5" ht="12.75">
      <c r="A61" t="s">
        <v>59</v>
      </c>
      <c r="E61" s="39" t="s">
        <v>60</v>
      </c>
    </row>
    <row r="62" spans="1:16" ht="12.75">
      <c r="A62" t="s">
        <v>49</v>
      </c>
      <c s="34" t="s">
        <v>91</v>
      </c>
      <c s="34" t="s">
        <v>575</v>
      </c>
      <c s="35" t="s">
        <v>52</v>
      </c>
      <c s="6" t="s">
        <v>576</v>
      </c>
      <c s="36" t="s">
        <v>63</v>
      </c>
      <c s="37">
        <v>4</v>
      </c>
      <c s="36">
        <v>0</v>
      </c>
      <c s="36">
        <f>ROUND(G62*H62,6)</f>
      </c>
      <c r="L62" s="38">
        <v>0</v>
      </c>
      <c s="32">
        <f>ROUND(ROUND(L62,2)*ROUND(G62,3),2)</f>
      </c>
      <c s="36" t="s">
        <v>55</v>
      </c>
      <c>
        <f>(M62*21)/100</f>
      </c>
      <c t="s">
        <v>27</v>
      </c>
    </row>
    <row r="63" spans="1:5" ht="12.75">
      <c r="A63" s="35" t="s">
        <v>56</v>
      </c>
      <c r="E63" s="39" t="s">
        <v>52</v>
      </c>
    </row>
    <row r="64" spans="1:5" ht="12.75">
      <c r="A64" s="35" t="s">
        <v>58</v>
      </c>
      <c r="E64" s="40" t="s">
        <v>52</v>
      </c>
    </row>
    <row r="65" spans="1:5" ht="12.75">
      <c r="A65" t="s">
        <v>59</v>
      </c>
      <c r="E65" s="39" t="s">
        <v>60</v>
      </c>
    </row>
    <row r="66" spans="1:16" ht="12.75">
      <c r="A66" t="s">
        <v>49</v>
      </c>
      <c s="34" t="s">
        <v>94</v>
      </c>
      <c s="34" t="s">
        <v>577</v>
      </c>
      <c s="35" t="s">
        <v>52</v>
      </c>
      <c s="6" t="s">
        <v>578</v>
      </c>
      <c s="36" t="s">
        <v>63</v>
      </c>
      <c s="37">
        <v>4</v>
      </c>
      <c s="36">
        <v>0</v>
      </c>
      <c s="36">
        <f>ROUND(G66*H66,6)</f>
      </c>
      <c r="L66" s="38">
        <v>0</v>
      </c>
      <c s="32">
        <f>ROUND(ROUND(L66,2)*ROUND(G66,3),2)</f>
      </c>
      <c s="36" t="s">
        <v>55</v>
      </c>
      <c>
        <f>(M66*21)/100</f>
      </c>
      <c t="s">
        <v>27</v>
      </c>
    </row>
    <row r="67" spans="1:5" ht="12.75">
      <c r="A67" s="35" t="s">
        <v>56</v>
      </c>
      <c r="E67" s="39" t="s">
        <v>52</v>
      </c>
    </row>
    <row r="68" spans="1:5" ht="12.75">
      <c r="A68" s="35" t="s">
        <v>58</v>
      </c>
      <c r="E68" s="40" t="s">
        <v>52</v>
      </c>
    </row>
    <row r="69" spans="1:5" ht="12.75">
      <c r="A69" t="s">
        <v>59</v>
      </c>
      <c r="E69" s="39" t="s">
        <v>60</v>
      </c>
    </row>
    <row r="70" spans="1:16" ht="12.75">
      <c r="A70" t="s">
        <v>49</v>
      </c>
      <c s="34" t="s">
        <v>97</v>
      </c>
      <c s="34" t="s">
        <v>579</v>
      </c>
      <c s="35" t="s">
        <v>52</v>
      </c>
      <c s="6" t="s">
        <v>580</v>
      </c>
      <c s="36" t="s">
        <v>63</v>
      </c>
      <c s="37">
        <v>1</v>
      </c>
      <c s="36">
        <v>0</v>
      </c>
      <c s="36">
        <f>ROUND(G70*H70,6)</f>
      </c>
      <c r="L70" s="38">
        <v>0</v>
      </c>
      <c s="32">
        <f>ROUND(ROUND(L70,2)*ROUND(G70,3),2)</f>
      </c>
      <c s="36" t="s">
        <v>55</v>
      </c>
      <c>
        <f>(M70*21)/100</f>
      </c>
      <c t="s">
        <v>27</v>
      </c>
    </row>
    <row r="71" spans="1:5" ht="12.75">
      <c r="A71" s="35" t="s">
        <v>56</v>
      </c>
      <c r="E71" s="39" t="s">
        <v>581</v>
      </c>
    </row>
    <row r="72" spans="1:5" ht="12.75">
      <c r="A72" s="35" t="s">
        <v>58</v>
      </c>
      <c r="E72" s="40" t="s">
        <v>52</v>
      </c>
    </row>
    <row r="73" spans="1:5" ht="12.75">
      <c r="A73" t="s">
        <v>59</v>
      </c>
      <c r="E73" s="39" t="s">
        <v>60</v>
      </c>
    </row>
    <row r="74" spans="1:16" ht="12.75">
      <c r="A74" t="s">
        <v>49</v>
      </c>
      <c s="34" t="s">
        <v>100</v>
      </c>
      <c s="34" t="s">
        <v>582</v>
      </c>
      <c s="35" t="s">
        <v>52</v>
      </c>
      <c s="6" t="s">
        <v>583</v>
      </c>
      <c s="36" t="s">
        <v>54</v>
      </c>
      <c s="37">
        <v>4.6</v>
      </c>
      <c s="36">
        <v>0</v>
      </c>
      <c s="36">
        <f>ROUND(G74*H74,6)</f>
      </c>
      <c r="L74" s="38">
        <v>0</v>
      </c>
      <c s="32">
        <f>ROUND(ROUND(L74,2)*ROUND(G74,3),2)</f>
      </c>
      <c s="36" t="s">
        <v>55</v>
      </c>
      <c>
        <f>(M74*21)/100</f>
      </c>
      <c t="s">
        <v>27</v>
      </c>
    </row>
    <row r="75" spans="1:5" ht="12.75">
      <c r="A75" s="35" t="s">
        <v>56</v>
      </c>
      <c r="E75" s="39" t="s">
        <v>52</v>
      </c>
    </row>
    <row r="76" spans="1:5" ht="12.75">
      <c r="A76" s="35" t="s">
        <v>58</v>
      </c>
      <c r="E76" s="40" t="s">
        <v>52</v>
      </c>
    </row>
    <row r="77" spans="1:5" ht="12.75">
      <c r="A77" t="s">
        <v>59</v>
      </c>
      <c r="E77" s="39" t="s">
        <v>60</v>
      </c>
    </row>
    <row r="78" spans="1:16" ht="12.75">
      <c r="A78" t="s">
        <v>49</v>
      </c>
      <c s="34" t="s">
        <v>103</v>
      </c>
      <c s="34" t="s">
        <v>584</v>
      </c>
      <c s="35" t="s">
        <v>52</v>
      </c>
      <c s="6" t="s">
        <v>585</v>
      </c>
      <c s="36" t="s">
        <v>54</v>
      </c>
      <c s="37">
        <v>15.7</v>
      </c>
      <c s="36">
        <v>0</v>
      </c>
      <c s="36">
        <f>ROUND(G78*H78,6)</f>
      </c>
      <c r="L78" s="38">
        <v>0</v>
      </c>
      <c s="32">
        <f>ROUND(ROUND(L78,2)*ROUND(G78,3),2)</f>
      </c>
      <c s="36" t="s">
        <v>55</v>
      </c>
      <c>
        <f>(M78*21)/100</f>
      </c>
      <c t="s">
        <v>27</v>
      </c>
    </row>
    <row r="79" spans="1:5" ht="12.75">
      <c r="A79" s="35" t="s">
        <v>56</v>
      </c>
      <c r="E79" s="39" t="s">
        <v>52</v>
      </c>
    </row>
    <row r="80" spans="1:5" ht="12.75">
      <c r="A80" s="35" t="s">
        <v>58</v>
      </c>
      <c r="E80" s="40" t="s">
        <v>52</v>
      </c>
    </row>
    <row r="81" spans="1:5" ht="12.75">
      <c r="A81" t="s">
        <v>59</v>
      </c>
      <c r="E81" s="39" t="s">
        <v>60</v>
      </c>
    </row>
    <row r="82" spans="1:16" ht="12.75">
      <c r="A82" t="s">
        <v>49</v>
      </c>
      <c s="34" t="s">
        <v>152</v>
      </c>
      <c s="34" t="s">
        <v>586</v>
      </c>
      <c s="35" t="s">
        <v>52</v>
      </c>
      <c s="6" t="s">
        <v>587</v>
      </c>
      <c s="36" t="s">
        <v>54</v>
      </c>
      <c s="37">
        <v>24.8</v>
      </c>
      <c s="36">
        <v>0</v>
      </c>
      <c s="36">
        <f>ROUND(G82*H82,6)</f>
      </c>
      <c r="L82" s="38">
        <v>0</v>
      </c>
      <c s="32">
        <f>ROUND(ROUND(L82,2)*ROUND(G82,3),2)</f>
      </c>
      <c s="36" t="s">
        <v>55</v>
      </c>
      <c>
        <f>(M82*21)/100</f>
      </c>
      <c t="s">
        <v>27</v>
      </c>
    </row>
    <row r="83" spans="1:5" ht="12.75">
      <c r="A83" s="35" t="s">
        <v>56</v>
      </c>
      <c r="E83" s="39" t="s">
        <v>52</v>
      </c>
    </row>
    <row r="84" spans="1:5" ht="12.75">
      <c r="A84" s="35" t="s">
        <v>58</v>
      </c>
      <c r="E84" s="40" t="s">
        <v>52</v>
      </c>
    </row>
    <row r="85" spans="1:5" ht="12.75">
      <c r="A85" t="s">
        <v>59</v>
      </c>
      <c r="E85" s="39" t="s">
        <v>60</v>
      </c>
    </row>
    <row r="86" spans="1:16" ht="12.75">
      <c r="A86" t="s">
        <v>49</v>
      </c>
      <c s="34" t="s">
        <v>157</v>
      </c>
      <c s="34" t="s">
        <v>588</v>
      </c>
      <c s="35" t="s">
        <v>52</v>
      </c>
      <c s="6" t="s">
        <v>589</v>
      </c>
      <c s="36" t="s">
        <v>54</v>
      </c>
      <c s="37">
        <v>24.8</v>
      </c>
      <c s="36">
        <v>0</v>
      </c>
      <c s="36">
        <f>ROUND(G86*H86,6)</f>
      </c>
      <c r="L86" s="38">
        <v>0</v>
      </c>
      <c s="32">
        <f>ROUND(ROUND(L86,2)*ROUND(G86,3),2)</f>
      </c>
      <c s="36" t="s">
        <v>55</v>
      </c>
      <c>
        <f>(M86*21)/100</f>
      </c>
      <c t="s">
        <v>27</v>
      </c>
    </row>
    <row r="87" spans="1:5" ht="12.75">
      <c r="A87" s="35" t="s">
        <v>56</v>
      </c>
      <c r="E87" s="39" t="s">
        <v>52</v>
      </c>
    </row>
    <row r="88" spans="1:5" ht="12.75">
      <c r="A88" s="35" t="s">
        <v>58</v>
      </c>
      <c r="E88" s="40" t="s">
        <v>52</v>
      </c>
    </row>
    <row r="89" spans="1:5" ht="12.75">
      <c r="A89" t="s">
        <v>59</v>
      </c>
      <c r="E89" s="39" t="s">
        <v>60</v>
      </c>
    </row>
    <row r="90" spans="1:13" ht="12.75">
      <c r="A90" t="s">
        <v>46</v>
      </c>
      <c r="C90" s="31" t="s">
        <v>348</v>
      </c>
      <c r="E90" s="33" t="s">
        <v>590</v>
      </c>
      <c r="J90" s="32">
        <f>0</f>
      </c>
      <c s="32">
        <f>0</f>
      </c>
      <c s="32">
        <f>0+L91</f>
      </c>
      <c s="32">
        <f>0+M91</f>
      </c>
    </row>
    <row r="91" spans="1:16" ht="25.5">
      <c r="A91" t="s">
        <v>49</v>
      </c>
      <c s="34" t="s">
        <v>160</v>
      </c>
      <c s="34" t="s">
        <v>523</v>
      </c>
      <c s="35" t="s">
        <v>352</v>
      </c>
      <c s="6" t="s">
        <v>524</v>
      </c>
      <c s="36" t="s">
        <v>354</v>
      </c>
      <c s="37">
        <v>150.542</v>
      </c>
      <c s="36">
        <v>0</v>
      </c>
      <c s="36">
        <f>ROUND(G91*H91,6)</f>
      </c>
      <c r="L91" s="38">
        <v>0</v>
      </c>
      <c s="32">
        <f>ROUND(ROUND(L91,2)*ROUND(G91,3),2)</f>
      </c>
      <c s="36" t="s">
        <v>138</v>
      </c>
      <c>
        <f>(M91*21)/100</f>
      </c>
      <c t="s">
        <v>27</v>
      </c>
    </row>
    <row r="92" spans="1:5" ht="12.75">
      <c r="A92" s="35" t="s">
        <v>56</v>
      </c>
      <c r="E92" s="39" t="s">
        <v>52</v>
      </c>
    </row>
    <row r="93" spans="1:5" ht="63.75">
      <c r="A93" s="35" t="s">
        <v>58</v>
      </c>
      <c r="E93" s="40" t="s">
        <v>591</v>
      </c>
    </row>
    <row r="94" spans="1:5" ht="165.75">
      <c r="A94" t="s">
        <v>59</v>
      </c>
      <c r="E94" s="39" t="s">
        <v>592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537</v>
      </c>
      <c s="41">
        <f>Rekapitulace!C15</f>
      </c>
      <c s="20" t="s">
        <v>0</v>
      </c>
      <c t="s">
        <v>23</v>
      </c>
      <c t="s">
        <v>27</v>
      </c>
    </row>
    <row r="4" spans="1:16" ht="32" customHeight="1">
      <c r="A4" s="24" t="s">
        <v>20</v>
      </c>
      <c s="25" t="s">
        <v>28</v>
      </c>
      <c s="27" t="s">
        <v>537</v>
      </c>
      <c r="E4" s="26" t="s">
        <v>538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COUNTIFS(L8:L463,"=0",A8:A463,"P")+COUNTIFS(L8:L463,"",A8:A463,"P")+SUM(Q8:Q463)</f>
      </c>
    </row>
    <row r="8" spans="1:13" ht="12.75">
      <c r="A8" t="s">
        <v>44</v>
      </c>
      <c r="C8" s="28" t="s">
        <v>595</v>
      </c>
      <c r="E8" s="30" t="s">
        <v>594</v>
      </c>
      <c r="J8" s="29">
        <f>0+J9+J46+J67+J104+J121+J190+J231+J256+J297+J322+J327+J428+J453+J462</f>
      </c>
      <c s="29">
        <f>0+K9+K46+K67+K104+K121+K190+K231+K256+K297+K322+K327+K428+K453+K462</f>
      </c>
      <c s="29">
        <f>0+L9+L46+L67+L104+L121+L190+L231+L256+L297+L322+L327+L428+L453+L462</f>
      </c>
      <c s="29">
        <f>0+M9+M46+M67+M104+M121+M190+M231+M256+M297+M322+M327+M428+M453+M462</f>
      </c>
    </row>
    <row r="9" spans="1:13" ht="12.75">
      <c r="A9" t="s">
        <v>46</v>
      </c>
      <c r="C9" s="31" t="s">
        <v>50</v>
      </c>
      <c r="E9" s="33" t="s">
        <v>109</v>
      </c>
      <c r="J9" s="32">
        <f>0</f>
      </c>
      <c s="32">
        <f>0</f>
      </c>
      <c s="32">
        <f>0+L10+L14+L18+L22+L26+L30+L34+L38+L42</f>
      </c>
      <c s="32">
        <f>0+M10+M14+M18+M22+M26+M30+M34+M38+M42</f>
      </c>
    </row>
    <row r="10" spans="1:16" ht="25.5">
      <c r="A10" t="s">
        <v>49</v>
      </c>
      <c s="34" t="s">
        <v>27</v>
      </c>
      <c s="34" t="s">
        <v>596</v>
      </c>
      <c s="35" t="s">
        <v>52</v>
      </c>
      <c s="6" t="s">
        <v>597</v>
      </c>
      <c s="36" t="s">
        <v>116</v>
      </c>
      <c s="37">
        <v>0.44</v>
      </c>
      <c s="36">
        <v>0</v>
      </c>
      <c s="36">
        <f>ROUND(G10*H10,6)</f>
      </c>
      <c r="L10" s="38">
        <v>0</v>
      </c>
      <c s="32">
        <f>ROUND(ROUND(L10,2)*ROUND(G10,3),2)</f>
      </c>
      <c s="36" t="s">
        <v>598</v>
      </c>
      <c>
        <f>(M10*21)/100</f>
      </c>
      <c t="s">
        <v>27</v>
      </c>
    </row>
    <row r="11" spans="1:5" ht="25.5">
      <c r="A11" s="35" t="s">
        <v>56</v>
      </c>
      <c r="E11" s="39" t="s">
        <v>597</v>
      </c>
    </row>
    <row r="12" spans="1:5" ht="25.5">
      <c r="A12" s="35" t="s">
        <v>58</v>
      </c>
      <c r="E12" s="42" t="s">
        <v>599</v>
      </c>
    </row>
    <row r="13" spans="1:5" ht="38.25">
      <c r="A13" t="s">
        <v>59</v>
      </c>
      <c r="E13" s="39" t="s">
        <v>600</v>
      </c>
    </row>
    <row r="14" spans="1:16" ht="25.5">
      <c r="A14" t="s">
        <v>49</v>
      </c>
      <c s="34" t="s">
        <v>26</v>
      </c>
      <c s="34" t="s">
        <v>601</v>
      </c>
      <c s="35" t="s">
        <v>52</v>
      </c>
      <c s="6" t="s">
        <v>602</v>
      </c>
      <c s="36" t="s">
        <v>116</v>
      </c>
      <c s="37">
        <v>9.669</v>
      </c>
      <c s="36">
        <v>0</v>
      </c>
      <c s="36">
        <f>ROUND(G14*H14,6)</f>
      </c>
      <c r="L14" s="38">
        <v>0</v>
      </c>
      <c s="32">
        <f>ROUND(ROUND(L14,2)*ROUND(G14,3),2)</f>
      </c>
      <c s="36" t="s">
        <v>598</v>
      </c>
      <c>
        <f>(M14*21)/100</f>
      </c>
      <c t="s">
        <v>27</v>
      </c>
    </row>
    <row r="15" spans="1:5" ht="38.25">
      <c r="A15" s="35" t="s">
        <v>56</v>
      </c>
      <c r="E15" s="39" t="s">
        <v>603</v>
      </c>
    </row>
    <row r="16" spans="1:5" ht="25.5">
      <c r="A16" s="35" t="s">
        <v>58</v>
      </c>
      <c r="E16" s="42" t="s">
        <v>604</v>
      </c>
    </row>
    <row r="17" spans="1:5" ht="38.25">
      <c r="A17" t="s">
        <v>59</v>
      </c>
      <c r="E17" s="39" t="s">
        <v>605</v>
      </c>
    </row>
    <row r="18" spans="1:16" ht="12.75">
      <c r="A18" t="s">
        <v>49</v>
      </c>
      <c s="34" t="s">
        <v>66</v>
      </c>
      <c s="34" t="s">
        <v>606</v>
      </c>
      <c s="35" t="s">
        <v>52</v>
      </c>
      <c s="6" t="s">
        <v>607</v>
      </c>
      <c s="36" t="s">
        <v>116</v>
      </c>
      <c s="37">
        <v>2.118</v>
      </c>
      <c s="36">
        <v>0</v>
      </c>
      <c s="36">
        <f>ROUND(G18*H18,6)</f>
      </c>
      <c r="L18" s="38">
        <v>0</v>
      </c>
      <c s="32">
        <f>ROUND(ROUND(L18,2)*ROUND(G18,3),2)</f>
      </c>
      <c s="36" t="s">
        <v>598</v>
      </c>
      <c>
        <f>(M18*21)/100</f>
      </c>
      <c t="s">
        <v>27</v>
      </c>
    </row>
    <row r="19" spans="1:5" ht="12.75">
      <c r="A19" s="35" t="s">
        <v>56</v>
      </c>
      <c r="E19" s="39" t="s">
        <v>607</v>
      </c>
    </row>
    <row r="20" spans="1:5" ht="25.5">
      <c r="A20" s="35" t="s">
        <v>58</v>
      </c>
      <c r="E20" s="42" t="s">
        <v>608</v>
      </c>
    </row>
    <row r="21" spans="1:5" ht="38.25">
      <c r="A21" t="s">
        <v>59</v>
      </c>
      <c r="E21" s="39" t="s">
        <v>609</v>
      </c>
    </row>
    <row r="22" spans="1:16" ht="38.25">
      <c r="A22" t="s">
        <v>49</v>
      </c>
      <c s="34" t="s">
        <v>70</v>
      </c>
      <c s="34" t="s">
        <v>610</v>
      </c>
      <c s="35" t="s">
        <v>52</v>
      </c>
      <c s="6" t="s">
        <v>611</v>
      </c>
      <c s="36" t="s">
        <v>116</v>
      </c>
      <c s="37">
        <v>12.227</v>
      </c>
      <c s="36">
        <v>0</v>
      </c>
      <c s="36">
        <f>ROUND(G22*H22,6)</f>
      </c>
      <c r="L22" s="38">
        <v>0</v>
      </c>
      <c s="32">
        <f>ROUND(ROUND(L22,2)*ROUND(G22,3),2)</f>
      </c>
      <c s="36" t="s">
        <v>598</v>
      </c>
      <c>
        <f>(M22*21)/100</f>
      </c>
      <c t="s">
        <v>27</v>
      </c>
    </row>
    <row r="23" spans="1:5" ht="38.25">
      <c r="A23" s="35" t="s">
        <v>56</v>
      </c>
      <c r="E23" s="39" t="s">
        <v>612</v>
      </c>
    </row>
    <row r="24" spans="1:5" ht="12.75">
      <c r="A24" s="35" t="s">
        <v>58</v>
      </c>
      <c r="E24" s="40" t="s">
        <v>613</v>
      </c>
    </row>
    <row r="25" spans="1:5" ht="63.75">
      <c r="A25" t="s">
        <v>59</v>
      </c>
      <c r="E25" s="39" t="s">
        <v>614</v>
      </c>
    </row>
    <row r="26" spans="1:16" ht="25.5">
      <c r="A26" t="s">
        <v>49</v>
      </c>
      <c s="34" t="s">
        <v>73</v>
      </c>
      <c s="34" t="s">
        <v>615</v>
      </c>
      <c s="35" t="s">
        <v>52</v>
      </c>
      <c s="6" t="s">
        <v>616</v>
      </c>
      <c s="36" t="s">
        <v>116</v>
      </c>
      <c s="37">
        <v>12.227</v>
      </c>
      <c s="36">
        <v>0</v>
      </c>
      <c s="36">
        <f>ROUND(G26*H26,6)</f>
      </c>
      <c r="L26" s="38">
        <v>0</v>
      </c>
      <c s="32">
        <f>ROUND(ROUND(L26,2)*ROUND(G26,3),2)</f>
      </c>
      <c s="36" t="s">
        <v>598</v>
      </c>
      <c>
        <f>(M26*21)/100</f>
      </c>
      <c t="s">
        <v>27</v>
      </c>
    </row>
    <row r="27" spans="1:5" ht="25.5">
      <c r="A27" s="35" t="s">
        <v>56</v>
      </c>
      <c r="E27" s="39" t="s">
        <v>616</v>
      </c>
    </row>
    <row r="28" spans="1:5" ht="12.75">
      <c r="A28" s="35" t="s">
        <v>58</v>
      </c>
      <c r="E28" s="40" t="s">
        <v>617</v>
      </c>
    </row>
    <row r="29" spans="1:5" ht="12.75">
      <c r="A29" t="s">
        <v>59</v>
      </c>
      <c r="E29" s="39" t="s">
        <v>618</v>
      </c>
    </row>
    <row r="30" spans="1:16" ht="25.5">
      <c r="A30" t="s">
        <v>49</v>
      </c>
      <c s="34" t="s">
        <v>76</v>
      </c>
      <c s="34" t="s">
        <v>619</v>
      </c>
      <c s="35" t="s">
        <v>52</v>
      </c>
      <c s="6" t="s">
        <v>620</v>
      </c>
      <c s="36" t="s">
        <v>116</v>
      </c>
      <c s="37">
        <v>12.227</v>
      </c>
      <c s="36">
        <v>0</v>
      </c>
      <c s="36">
        <f>ROUND(G30*H30,6)</f>
      </c>
      <c r="L30" s="38">
        <v>0</v>
      </c>
      <c s="32">
        <f>ROUND(ROUND(L30,2)*ROUND(G30,3),2)</f>
      </c>
      <c s="36" t="s">
        <v>598</v>
      </c>
      <c>
        <f>(M30*21)/100</f>
      </c>
      <c t="s">
        <v>27</v>
      </c>
    </row>
    <row r="31" spans="1:5" ht="25.5">
      <c r="A31" s="35" t="s">
        <v>56</v>
      </c>
      <c r="E31" s="39" t="s">
        <v>620</v>
      </c>
    </row>
    <row r="32" spans="1:5" ht="12.75">
      <c r="A32" s="35" t="s">
        <v>58</v>
      </c>
      <c r="E32" s="40" t="s">
        <v>621</v>
      </c>
    </row>
    <row r="33" spans="1:5" ht="153">
      <c r="A33" t="s">
        <v>59</v>
      </c>
      <c r="E33" s="39" t="s">
        <v>622</v>
      </c>
    </row>
    <row r="34" spans="1:16" ht="25.5">
      <c r="A34" t="s">
        <v>49</v>
      </c>
      <c s="34" t="s">
        <v>79</v>
      </c>
      <c s="34" t="s">
        <v>623</v>
      </c>
      <c s="35" t="s">
        <v>52</v>
      </c>
      <c s="6" t="s">
        <v>624</v>
      </c>
      <c s="36" t="s">
        <v>116</v>
      </c>
      <c s="37">
        <v>5.687</v>
      </c>
      <c s="36">
        <v>0</v>
      </c>
      <c s="36">
        <f>ROUND(G34*H34,6)</f>
      </c>
      <c r="L34" s="38">
        <v>0</v>
      </c>
      <c s="32">
        <f>ROUND(ROUND(L34,2)*ROUND(G34,3),2)</f>
      </c>
      <c s="36" t="s">
        <v>598</v>
      </c>
      <c>
        <f>(M34*21)/100</f>
      </c>
      <c t="s">
        <v>27</v>
      </c>
    </row>
    <row r="35" spans="1:5" ht="25.5">
      <c r="A35" s="35" t="s">
        <v>56</v>
      </c>
      <c r="E35" s="39" t="s">
        <v>624</v>
      </c>
    </row>
    <row r="36" spans="1:5" ht="25.5">
      <c r="A36" s="35" t="s">
        <v>58</v>
      </c>
      <c r="E36" s="40" t="s">
        <v>625</v>
      </c>
    </row>
    <row r="37" spans="1:5" ht="216.75">
      <c r="A37" t="s">
        <v>59</v>
      </c>
      <c r="E37" s="39" t="s">
        <v>626</v>
      </c>
    </row>
    <row r="38" spans="1:16" ht="25.5">
      <c r="A38" t="s">
        <v>49</v>
      </c>
      <c s="34" t="s">
        <v>82</v>
      </c>
      <c s="34" t="s">
        <v>627</v>
      </c>
      <c s="35" t="s">
        <v>52</v>
      </c>
      <c s="6" t="s">
        <v>628</v>
      </c>
      <c s="36" t="s">
        <v>116</v>
      </c>
      <c s="37">
        <v>0.578</v>
      </c>
      <c s="36">
        <v>0</v>
      </c>
      <c s="36">
        <f>ROUND(G38*H38,6)</f>
      </c>
      <c r="L38" s="38">
        <v>0</v>
      </c>
      <c s="32">
        <f>ROUND(ROUND(L38,2)*ROUND(G38,3),2)</f>
      </c>
      <c s="36" t="s">
        <v>598</v>
      </c>
      <c>
        <f>(M38*21)/100</f>
      </c>
      <c t="s">
        <v>27</v>
      </c>
    </row>
    <row r="39" spans="1:5" ht="25.5">
      <c r="A39" s="35" t="s">
        <v>56</v>
      </c>
      <c r="E39" s="39" t="s">
        <v>628</v>
      </c>
    </row>
    <row r="40" spans="1:5" ht="12.75">
      <c r="A40" s="35" t="s">
        <v>58</v>
      </c>
      <c r="E40" s="40" t="s">
        <v>629</v>
      </c>
    </row>
    <row r="41" spans="1:5" ht="216.75">
      <c r="A41" t="s">
        <v>59</v>
      </c>
      <c r="E41" s="39" t="s">
        <v>626</v>
      </c>
    </row>
    <row r="42" spans="1:16" ht="12.75">
      <c r="A42" t="s">
        <v>49</v>
      </c>
      <c s="34" t="s">
        <v>187</v>
      </c>
      <c s="34" t="s">
        <v>630</v>
      </c>
      <c s="35" t="s">
        <v>52</v>
      </c>
      <c s="6" t="s">
        <v>631</v>
      </c>
      <c s="36" t="s">
        <v>354</v>
      </c>
      <c s="37">
        <v>11.277</v>
      </c>
      <c s="36">
        <v>1</v>
      </c>
      <c s="36">
        <f>ROUND(G42*H42,6)</f>
      </c>
      <c r="L42" s="38">
        <v>0</v>
      </c>
      <c s="32">
        <f>ROUND(ROUND(L42,2)*ROUND(G42,3),2)</f>
      </c>
      <c s="36" t="s">
        <v>598</v>
      </c>
      <c>
        <f>(M42*21)/100</f>
      </c>
      <c t="s">
        <v>27</v>
      </c>
    </row>
    <row r="43" spans="1:5" ht="12.75">
      <c r="A43" s="35" t="s">
        <v>56</v>
      </c>
      <c r="E43" s="39" t="s">
        <v>631</v>
      </c>
    </row>
    <row r="44" spans="1:5" ht="12.75">
      <c r="A44" s="35" t="s">
        <v>58</v>
      </c>
      <c r="E44" s="40" t="s">
        <v>632</v>
      </c>
    </row>
    <row r="45" spans="1:5" ht="12.75">
      <c r="A45" t="s">
        <v>59</v>
      </c>
      <c r="E45" s="39" t="s">
        <v>52</v>
      </c>
    </row>
    <row r="46" spans="1:13" ht="12.75">
      <c r="A46" t="s">
        <v>46</v>
      </c>
      <c r="C46" s="31" t="s">
        <v>27</v>
      </c>
      <c r="E46" s="33" t="s">
        <v>633</v>
      </c>
      <c r="J46" s="32">
        <f>0</f>
      </c>
      <c s="32">
        <f>0</f>
      </c>
      <c s="32">
        <f>0+L47+L51+L55+L59+L63</f>
      </c>
      <c s="32">
        <f>0+M47+M51+M55+M59+M63</f>
      </c>
    </row>
    <row r="47" spans="1:16" ht="25.5">
      <c r="A47" t="s">
        <v>49</v>
      </c>
      <c s="34" t="s">
        <v>85</v>
      </c>
      <c s="34" t="s">
        <v>634</v>
      </c>
      <c s="35" t="s">
        <v>52</v>
      </c>
      <c s="6" t="s">
        <v>635</v>
      </c>
      <c s="36" t="s">
        <v>116</v>
      </c>
      <c s="37">
        <v>1.784</v>
      </c>
      <c s="36">
        <v>1.98</v>
      </c>
      <c s="36">
        <f>ROUND(G47*H47,6)</f>
      </c>
      <c r="L47" s="38">
        <v>0</v>
      </c>
      <c s="32">
        <f>ROUND(ROUND(L47,2)*ROUND(G47,3),2)</f>
      </c>
      <c s="36" t="s">
        <v>598</v>
      </c>
      <c>
        <f>(M47*21)/100</f>
      </c>
      <c t="s">
        <v>27</v>
      </c>
    </row>
    <row r="48" spans="1:5" ht="25.5">
      <c r="A48" s="35" t="s">
        <v>56</v>
      </c>
      <c r="E48" s="39" t="s">
        <v>635</v>
      </c>
    </row>
    <row r="49" spans="1:5" ht="63.75">
      <c r="A49" s="35" t="s">
        <v>58</v>
      </c>
      <c r="E49" s="42" t="s">
        <v>636</v>
      </c>
    </row>
    <row r="50" spans="1:5" ht="51">
      <c r="A50" t="s">
        <v>59</v>
      </c>
      <c r="E50" s="39" t="s">
        <v>637</v>
      </c>
    </row>
    <row r="51" spans="1:16" ht="25.5">
      <c r="A51" t="s">
        <v>49</v>
      </c>
      <c s="34" t="s">
        <v>88</v>
      </c>
      <c s="34" t="s">
        <v>638</v>
      </c>
      <c s="35" t="s">
        <v>52</v>
      </c>
      <c s="6" t="s">
        <v>639</v>
      </c>
      <c s="36" t="s">
        <v>116</v>
      </c>
      <c s="37">
        <v>5.707</v>
      </c>
      <c s="36">
        <v>2.501872</v>
      </c>
      <c s="36">
        <f>ROUND(G51*H51,6)</f>
      </c>
      <c r="L51" s="38">
        <v>0</v>
      </c>
      <c s="32">
        <f>ROUND(ROUND(L51,2)*ROUND(G51,3),2)</f>
      </c>
      <c s="36" t="s">
        <v>598</v>
      </c>
      <c>
        <f>(M51*21)/100</f>
      </c>
      <c t="s">
        <v>27</v>
      </c>
    </row>
    <row r="52" spans="1:5" ht="25.5">
      <c r="A52" s="35" t="s">
        <v>56</v>
      </c>
      <c r="E52" s="39" t="s">
        <v>639</v>
      </c>
    </row>
    <row r="53" spans="1:5" ht="25.5">
      <c r="A53" s="35" t="s">
        <v>58</v>
      </c>
      <c r="E53" s="42" t="s">
        <v>640</v>
      </c>
    </row>
    <row r="54" spans="1:5" ht="153">
      <c r="A54" t="s">
        <v>59</v>
      </c>
      <c r="E54" s="39" t="s">
        <v>641</v>
      </c>
    </row>
    <row r="55" spans="1:16" ht="12.75">
      <c r="A55" t="s">
        <v>49</v>
      </c>
      <c s="34" t="s">
        <v>91</v>
      </c>
      <c s="34" t="s">
        <v>642</v>
      </c>
      <c s="35" t="s">
        <v>52</v>
      </c>
      <c s="6" t="s">
        <v>643</v>
      </c>
      <c s="36" t="s">
        <v>112</v>
      </c>
      <c s="37">
        <v>27.666</v>
      </c>
      <c s="36">
        <v>0.002692</v>
      </c>
      <c s="36">
        <f>ROUND(G55*H55,6)</f>
      </c>
      <c r="L55" s="38">
        <v>0</v>
      </c>
      <c s="32">
        <f>ROUND(ROUND(L55,2)*ROUND(G55,3),2)</f>
      </c>
      <c s="36" t="s">
        <v>598</v>
      </c>
      <c>
        <f>(M55*21)/100</f>
      </c>
      <c t="s">
        <v>27</v>
      </c>
    </row>
    <row r="56" spans="1:5" ht="12.75">
      <c r="A56" s="35" t="s">
        <v>56</v>
      </c>
      <c r="E56" s="39" t="s">
        <v>643</v>
      </c>
    </row>
    <row r="57" spans="1:5" ht="25.5">
      <c r="A57" s="35" t="s">
        <v>58</v>
      </c>
      <c r="E57" s="42" t="s">
        <v>644</v>
      </c>
    </row>
    <row r="58" spans="1:5" ht="38.25">
      <c r="A58" t="s">
        <v>59</v>
      </c>
      <c r="E58" s="39" t="s">
        <v>645</v>
      </c>
    </row>
    <row r="59" spans="1:16" ht="12.75">
      <c r="A59" t="s">
        <v>49</v>
      </c>
      <c s="34" t="s">
        <v>94</v>
      </c>
      <c s="34" t="s">
        <v>646</v>
      </c>
      <c s="35" t="s">
        <v>52</v>
      </c>
      <c s="6" t="s">
        <v>647</v>
      </c>
      <c s="36" t="s">
        <v>112</v>
      </c>
      <c s="37">
        <v>27.666</v>
      </c>
      <c s="36">
        <v>0</v>
      </c>
      <c s="36">
        <f>ROUND(G59*H59,6)</f>
      </c>
      <c r="L59" s="38">
        <v>0</v>
      </c>
      <c s="32">
        <f>ROUND(ROUND(L59,2)*ROUND(G59,3),2)</f>
      </c>
      <c s="36" t="s">
        <v>598</v>
      </c>
      <c>
        <f>(M59*21)/100</f>
      </c>
      <c t="s">
        <v>27</v>
      </c>
    </row>
    <row r="60" spans="1:5" ht="12.75">
      <c r="A60" s="35" t="s">
        <v>56</v>
      </c>
      <c r="E60" s="39" t="s">
        <v>647</v>
      </c>
    </row>
    <row r="61" spans="1:5" ht="12.75">
      <c r="A61" s="35" t="s">
        <v>58</v>
      </c>
      <c r="E61" s="40" t="s">
        <v>648</v>
      </c>
    </row>
    <row r="62" spans="1:5" ht="38.25">
      <c r="A62" t="s">
        <v>59</v>
      </c>
      <c r="E62" s="39" t="s">
        <v>645</v>
      </c>
    </row>
    <row r="63" spans="1:16" ht="12.75">
      <c r="A63" t="s">
        <v>49</v>
      </c>
      <c s="34" t="s">
        <v>97</v>
      </c>
      <c s="34" t="s">
        <v>649</v>
      </c>
      <c s="35" t="s">
        <v>52</v>
      </c>
      <c s="6" t="s">
        <v>650</v>
      </c>
      <c s="36" t="s">
        <v>354</v>
      </c>
      <c s="37">
        <v>0.571</v>
      </c>
      <c s="36">
        <v>1.060621</v>
      </c>
      <c s="36">
        <f>ROUND(G63*H63,6)</f>
      </c>
      <c r="L63" s="38">
        <v>0</v>
      </c>
      <c s="32">
        <f>ROUND(ROUND(L63,2)*ROUND(G63,3),2)</f>
      </c>
      <c s="36" t="s">
        <v>598</v>
      </c>
      <c>
        <f>(M63*21)/100</f>
      </c>
      <c t="s">
        <v>27</v>
      </c>
    </row>
    <row r="64" spans="1:5" ht="12.75">
      <c r="A64" s="35" t="s">
        <v>56</v>
      </c>
      <c r="E64" s="39" t="s">
        <v>650</v>
      </c>
    </row>
    <row r="65" spans="1:5" ht="12.75">
      <c r="A65" s="35" t="s">
        <v>58</v>
      </c>
      <c r="E65" s="40" t="s">
        <v>651</v>
      </c>
    </row>
    <row r="66" spans="1:5" ht="25.5">
      <c r="A66" t="s">
        <v>59</v>
      </c>
      <c r="E66" s="39" t="s">
        <v>652</v>
      </c>
    </row>
    <row r="67" spans="1:13" ht="12.75">
      <c r="A67" t="s">
        <v>46</v>
      </c>
      <c r="C67" s="31" t="s">
        <v>26</v>
      </c>
      <c r="E67" s="33" t="s">
        <v>653</v>
      </c>
      <c r="J67" s="32">
        <f>0</f>
      </c>
      <c s="32">
        <f>0</f>
      </c>
      <c s="32">
        <f>0+L68+L72+L76+L80+L84+L88+L92+L96+L100</f>
      </c>
      <c s="32">
        <f>0+M68+M72+M76+M80+M84+M88+M92+M96+M100</f>
      </c>
    </row>
    <row r="68" spans="1:16" ht="25.5">
      <c r="A68" t="s">
        <v>49</v>
      </c>
      <c s="34" t="s">
        <v>100</v>
      </c>
      <c s="34" t="s">
        <v>654</v>
      </c>
      <c s="35" t="s">
        <v>52</v>
      </c>
      <c s="6" t="s">
        <v>655</v>
      </c>
      <c s="36" t="s">
        <v>116</v>
      </c>
      <c s="37">
        <v>0.384</v>
      </c>
      <c s="36">
        <v>1.8775</v>
      </c>
      <c s="36">
        <f>ROUND(G68*H68,6)</f>
      </c>
      <c r="L68" s="38">
        <v>0</v>
      </c>
      <c s="32">
        <f>ROUND(ROUND(L68,2)*ROUND(G68,3),2)</f>
      </c>
      <c s="36" t="s">
        <v>598</v>
      </c>
      <c>
        <f>(M68*21)/100</f>
      </c>
      <c t="s">
        <v>27</v>
      </c>
    </row>
    <row r="69" spans="1:5" ht="25.5">
      <c r="A69" s="35" t="s">
        <v>56</v>
      </c>
      <c r="E69" s="39" t="s">
        <v>655</v>
      </c>
    </row>
    <row r="70" spans="1:5" ht="12.75">
      <c r="A70" s="35" t="s">
        <v>58</v>
      </c>
      <c r="E70" s="40" t="s">
        <v>656</v>
      </c>
    </row>
    <row r="71" spans="1:5" ht="12.75">
      <c r="A71" t="s">
        <v>59</v>
      </c>
      <c r="E71" s="39" t="s">
        <v>52</v>
      </c>
    </row>
    <row r="72" spans="1:16" ht="25.5">
      <c r="A72" t="s">
        <v>49</v>
      </c>
      <c s="34" t="s">
        <v>103</v>
      </c>
      <c s="34" t="s">
        <v>657</v>
      </c>
      <c s="35" t="s">
        <v>52</v>
      </c>
      <c s="6" t="s">
        <v>658</v>
      </c>
      <c s="36" t="s">
        <v>63</v>
      </c>
      <c s="37">
        <v>9</v>
      </c>
      <c s="36">
        <v>0.01794</v>
      </c>
      <c s="36">
        <f>ROUND(G72*H72,6)</f>
      </c>
      <c r="L72" s="38">
        <v>0</v>
      </c>
      <c s="32">
        <f>ROUND(ROUND(L72,2)*ROUND(G72,3),2)</f>
      </c>
      <c s="36" t="s">
        <v>598</v>
      </c>
      <c>
        <f>(M72*21)/100</f>
      </c>
      <c t="s">
        <v>27</v>
      </c>
    </row>
    <row r="73" spans="1:5" ht="25.5">
      <c r="A73" s="35" t="s">
        <v>56</v>
      </c>
      <c r="E73" s="39" t="s">
        <v>658</v>
      </c>
    </row>
    <row r="74" spans="1:5" ht="12.75">
      <c r="A74" s="35" t="s">
        <v>58</v>
      </c>
      <c r="E74" s="40" t="s">
        <v>659</v>
      </c>
    </row>
    <row r="75" spans="1:5" ht="409.5">
      <c r="A75" t="s">
        <v>59</v>
      </c>
      <c r="E75" s="39" t="s">
        <v>660</v>
      </c>
    </row>
    <row r="76" spans="1:16" ht="25.5">
      <c r="A76" t="s">
        <v>49</v>
      </c>
      <c s="34" t="s">
        <v>152</v>
      </c>
      <c s="34" t="s">
        <v>661</v>
      </c>
      <c s="35" t="s">
        <v>52</v>
      </c>
      <c s="6" t="s">
        <v>662</v>
      </c>
      <c s="36" t="s">
        <v>63</v>
      </c>
      <c s="37">
        <v>3</v>
      </c>
      <c s="36">
        <v>0.031322</v>
      </c>
      <c s="36">
        <f>ROUND(G76*H76,6)</f>
      </c>
      <c r="L76" s="38">
        <v>0</v>
      </c>
      <c s="32">
        <f>ROUND(ROUND(L76,2)*ROUND(G76,3),2)</f>
      </c>
      <c s="36" t="s">
        <v>598</v>
      </c>
      <c>
        <f>(M76*21)/100</f>
      </c>
      <c t="s">
        <v>27</v>
      </c>
    </row>
    <row r="77" spans="1:5" ht="25.5">
      <c r="A77" s="35" t="s">
        <v>56</v>
      </c>
      <c r="E77" s="39" t="s">
        <v>662</v>
      </c>
    </row>
    <row r="78" spans="1:5" ht="12.75">
      <c r="A78" s="35" t="s">
        <v>58</v>
      </c>
      <c r="E78" s="40" t="s">
        <v>663</v>
      </c>
    </row>
    <row r="79" spans="1:5" ht="409.5">
      <c r="A79" t="s">
        <v>59</v>
      </c>
      <c r="E79" s="39" t="s">
        <v>660</v>
      </c>
    </row>
    <row r="80" spans="1:16" ht="25.5">
      <c r="A80" t="s">
        <v>49</v>
      </c>
      <c s="34" t="s">
        <v>157</v>
      </c>
      <c s="34" t="s">
        <v>664</v>
      </c>
      <c s="35" t="s">
        <v>52</v>
      </c>
      <c s="6" t="s">
        <v>665</v>
      </c>
      <c s="36" t="s">
        <v>354</v>
      </c>
      <c s="37">
        <v>0.033</v>
      </c>
      <c s="36">
        <v>1.09</v>
      </c>
      <c s="36">
        <f>ROUND(G80*H80,6)</f>
      </c>
      <c r="L80" s="38">
        <v>0</v>
      </c>
      <c s="32">
        <f>ROUND(ROUND(L80,2)*ROUND(G80,3),2)</f>
      </c>
      <c s="36" t="s">
        <v>598</v>
      </c>
      <c>
        <f>(M80*21)/100</f>
      </c>
      <c t="s">
        <v>27</v>
      </c>
    </row>
    <row r="81" spans="1:5" ht="25.5">
      <c r="A81" s="35" t="s">
        <v>56</v>
      </c>
      <c r="E81" s="39" t="s">
        <v>665</v>
      </c>
    </row>
    <row r="82" spans="1:5" ht="12.75">
      <c r="A82" s="35" t="s">
        <v>58</v>
      </c>
      <c r="E82" s="40" t="s">
        <v>666</v>
      </c>
    </row>
    <row r="83" spans="1:5" ht="25.5">
      <c r="A83" t="s">
        <v>59</v>
      </c>
      <c r="E83" s="39" t="s">
        <v>667</v>
      </c>
    </row>
    <row r="84" spans="1:16" ht="25.5">
      <c r="A84" t="s">
        <v>49</v>
      </c>
      <c s="34" t="s">
        <v>160</v>
      </c>
      <c s="34" t="s">
        <v>668</v>
      </c>
      <c s="35" t="s">
        <v>52</v>
      </c>
      <c s="6" t="s">
        <v>669</v>
      </c>
      <c s="36" t="s">
        <v>54</v>
      </c>
      <c s="37">
        <v>4.75</v>
      </c>
      <c s="36">
        <v>0.000113</v>
      </c>
      <c s="36">
        <f>ROUND(G84*H84,6)</f>
      </c>
      <c r="L84" s="38">
        <v>0</v>
      </c>
      <c s="32">
        <f>ROUND(ROUND(L84,2)*ROUND(G84,3),2)</f>
      </c>
      <c s="36" t="s">
        <v>598</v>
      </c>
      <c>
        <f>(M84*21)/100</f>
      </c>
      <c t="s">
        <v>27</v>
      </c>
    </row>
    <row r="85" spans="1:5" ht="25.5">
      <c r="A85" s="35" t="s">
        <v>56</v>
      </c>
      <c r="E85" s="39" t="s">
        <v>669</v>
      </c>
    </row>
    <row r="86" spans="1:5" ht="12.75">
      <c r="A86" s="35" t="s">
        <v>58</v>
      </c>
      <c r="E86" s="40" t="s">
        <v>670</v>
      </c>
    </row>
    <row r="87" spans="1:5" ht="12.75">
      <c r="A87" t="s">
        <v>59</v>
      </c>
      <c r="E87" s="39" t="s">
        <v>52</v>
      </c>
    </row>
    <row r="88" spans="1:16" ht="25.5">
      <c r="A88" t="s">
        <v>49</v>
      </c>
      <c s="34" t="s">
        <v>163</v>
      </c>
      <c s="34" t="s">
        <v>671</v>
      </c>
      <c s="35" t="s">
        <v>52</v>
      </c>
      <c s="6" t="s">
        <v>672</v>
      </c>
      <c s="36" t="s">
        <v>112</v>
      </c>
      <c s="37">
        <v>0.48</v>
      </c>
      <c s="36">
        <v>0.178184</v>
      </c>
      <c s="36">
        <f>ROUND(G88*H88,6)</f>
      </c>
      <c r="L88" s="38">
        <v>0</v>
      </c>
      <c s="32">
        <f>ROUND(ROUND(L88,2)*ROUND(G88,3),2)</f>
      </c>
      <c s="36" t="s">
        <v>598</v>
      </c>
      <c>
        <f>(M88*21)/100</f>
      </c>
      <c t="s">
        <v>27</v>
      </c>
    </row>
    <row r="89" spans="1:5" ht="25.5">
      <c r="A89" s="35" t="s">
        <v>56</v>
      </c>
      <c r="E89" s="39" t="s">
        <v>672</v>
      </c>
    </row>
    <row r="90" spans="1:5" ht="25.5">
      <c r="A90" s="35" t="s">
        <v>58</v>
      </c>
      <c r="E90" s="40" t="s">
        <v>673</v>
      </c>
    </row>
    <row r="91" spans="1:5" ht="12.75">
      <c r="A91" t="s">
        <v>59</v>
      </c>
      <c r="E91" s="39" t="s">
        <v>52</v>
      </c>
    </row>
    <row r="92" spans="1:16" ht="25.5">
      <c r="A92" t="s">
        <v>49</v>
      </c>
      <c s="34" t="s">
        <v>166</v>
      </c>
      <c s="34" t="s">
        <v>674</v>
      </c>
      <c s="35" t="s">
        <v>52</v>
      </c>
      <c s="6" t="s">
        <v>675</v>
      </c>
      <c s="36" t="s">
        <v>112</v>
      </c>
      <c s="37">
        <v>0.84</v>
      </c>
      <c s="36">
        <v>0.007847</v>
      </c>
      <c s="36">
        <f>ROUND(G92*H92,6)</f>
      </c>
      <c r="L92" s="38">
        <v>0</v>
      </c>
      <c s="32">
        <f>ROUND(ROUND(L92,2)*ROUND(G92,3),2)</f>
      </c>
      <c s="36" t="s">
        <v>598</v>
      </c>
      <c>
        <f>(M92*21)/100</f>
      </c>
      <c t="s">
        <v>27</v>
      </c>
    </row>
    <row r="93" spans="1:5" ht="25.5">
      <c r="A93" s="35" t="s">
        <v>56</v>
      </c>
      <c r="E93" s="39" t="s">
        <v>675</v>
      </c>
    </row>
    <row r="94" spans="1:5" ht="12.75">
      <c r="A94" s="35" t="s">
        <v>58</v>
      </c>
      <c r="E94" s="40" t="s">
        <v>676</v>
      </c>
    </row>
    <row r="95" spans="1:5" ht="63.75">
      <c r="A95" t="s">
        <v>59</v>
      </c>
      <c r="E95" s="39" t="s">
        <v>677</v>
      </c>
    </row>
    <row r="96" spans="1:16" ht="25.5">
      <c r="A96" t="s">
        <v>49</v>
      </c>
      <c s="34" t="s">
        <v>169</v>
      </c>
      <c s="34" t="s">
        <v>678</v>
      </c>
      <c s="35" t="s">
        <v>52</v>
      </c>
      <c s="6" t="s">
        <v>679</v>
      </c>
      <c s="36" t="s">
        <v>54</v>
      </c>
      <c s="37">
        <v>4.25</v>
      </c>
      <c s="36">
        <v>1.085041</v>
      </c>
      <c s="36">
        <f>ROUND(G96*H96,6)</f>
      </c>
      <c r="L96" s="38">
        <v>0</v>
      </c>
      <c s="32">
        <f>ROUND(ROUND(L96,2)*ROUND(G96,3),2)</f>
      </c>
      <c s="36" t="s">
        <v>598</v>
      </c>
      <c>
        <f>(M96*21)/100</f>
      </c>
      <c t="s">
        <v>27</v>
      </c>
    </row>
    <row r="97" spans="1:5" ht="63.75">
      <c r="A97" s="35" t="s">
        <v>56</v>
      </c>
      <c r="E97" s="39" t="s">
        <v>680</v>
      </c>
    </row>
    <row r="98" spans="1:5" ht="12.75">
      <c r="A98" s="35" t="s">
        <v>58</v>
      </c>
      <c r="E98" s="40" t="s">
        <v>681</v>
      </c>
    </row>
    <row r="99" spans="1:5" ht="25.5">
      <c r="A99" t="s">
        <v>59</v>
      </c>
      <c r="E99" s="39" t="s">
        <v>682</v>
      </c>
    </row>
    <row r="100" spans="1:16" ht="12.75">
      <c r="A100" t="s">
        <v>49</v>
      </c>
      <c s="34" t="s">
        <v>683</v>
      </c>
      <c s="34" t="s">
        <v>684</v>
      </c>
      <c s="35" t="s">
        <v>52</v>
      </c>
      <c s="6" t="s">
        <v>685</v>
      </c>
      <c s="36" t="s">
        <v>354</v>
      </c>
      <c s="37">
        <v>0.036</v>
      </c>
      <c s="36">
        <v>1</v>
      </c>
      <c s="36">
        <f>ROUND(G100*H100,6)</f>
      </c>
      <c r="L100" s="38">
        <v>0</v>
      </c>
      <c s="32">
        <f>ROUND(ROUND(L100,2)*ROUND(G100,3),2)</f>
      </c>
      <c s="36" t="s">
        <v>138</v>
      </c>
      <c>
        <f>(M100*21)/100</f>
      </c>
      <c t="s">
        <v>27</v>
      </c>
    </row>
    <row r="101" spans="1:5" ht="12.75">
      <c r="A101" s="35" t="s">
        <v>56</v>
      </c>
      <c r="E101" s="39" t="s">
        <v>685</v>
      </c>
    </row>
    <row r="102" spans="1:5" ht="25.5">
      <c r="A102" s="35" t="s">
        <v>58</v>
      </c>
      <c r="E102" s="40" t="s">
        <v>686</v>
      </c>
    </row>
    <row r="103" spans="1:5" ht="12.75">
      <c r="A103" t="s">
        <v>59</v>
      </c>
      <c r="E103" s="39" t="s">
        <v>52</v>
      </c>
    </row>
    <row r="104" spans="1:13" ht="12.75">
      <c r="A104" t="s">
        <v>46</v>
      </c>
      <c r="C104" s="31" t="s">
        <v>66</v>
      </c>
      <c r="E104" s="33" t="s">
        <v>554</v>
      </c>
      <c r="J104" s="32">
        <f>0</f>
      </c>
      <c s="32">
        <f>0</f>
      </c>
      <c s="32">
        <f>0+L105+L109+L113+L117</f>
      </c>
      <c s="32">
        <f>0+M105+M109+M113+M117</f>
      </c>
    </row>
    <row r="105" spans="1:16" ht="25.5">
      <c r="A105" t="s">
        <v>49</v>
      </c>
      <c s="34" t="s">
        <v>172</v>
      </c>
      <c s="34" t="s">
        <v>687</v>
      </c>
      <c s="35" t="s">
        <v>52</v>
      </c>
      <c s="6" t="s">
        <v>688</v>
      </c>
      <c s="36" t="s">
        <v>116</v>
      </c>
      <c s="37">
        <v>2.886</v>
      </c>
      <c s="36">
        <v>2.501946</v>
      </c>
      <c s="36">
        <f>ROUND(G105*H105,6)</f>
      </c>
      <c r="L105" s="38">
        <v>0</v>
      </c>
      <c s="32">
        <f>ROUND(ROUND(L105,2)*ROUND(G105,3),2)</f>
      </c>
      <c s="36" t="s">
        <v>598</v>
      </c>
      <c>
        <f>(M105*21)/100</f>
      </c>
      <c t="s">
        <v>27</v>
      </c>
    </row>
    <row r="106" spans="1:5" ht="25.5">
      <c r="A106" s="35" t="s">
        <v>56</v>
      </c>
      <c r="E106" s="39" t="s">
        <v>688</v>
      </c>
    </row>
    <row r="107" spans="1:5" ht="25.5">
      <c r="A107" s="35" t="s">
        <v>58</v>
      </c>
      <c r="E107" s="42" t="s">
        <v>689</v>
      </c>
    </row>
    <row r="108" spans="1:5" ht="12.75">
      <c r="A108" t="s">
        <v>59</v>
      </c>
      <c r="E108" s="39" t="s">
        <v>52</v>
      </c>
    </row>
    <row r="109" spans="1:16" ht="25.5">
      <c r="A109" t="s">
        <v>49</v>
      </c>
      <c s="34" t="s">
        <v>175</v>
      </c>
      <c s="34" t="s">
        <v>690</v>
      </c>
      <c s="35" t="s">
        <v>52</v>
      </c>
      <c s="6" t="s">
        <v>691</v>
      </c>
      <c s="36" t="s">
        <v>354</v>
      </c>
      <c s="37">
        <v>0.289</v>
      </c>
      <c s="36">
        <v>1.049272</v>
      </c>
      <c s="36">
        <f>ROUND(G109*H109,6)</f>
      </c>
      <c r="L109" s="38">
        <v>0</v>
      </c>
      <c s="32">
        <f>ROUND(ROUND(L109,2)*ROUND(G109,3),2)</f>
      </c>
      <c s="36" t="s">
        <v>598</v>
      </c>
      <c>
        <f>(M109*21)/100</f>
      </c>
      <c t="s">
        <v>27</v>
      </c>
    </row>
    <row r="110" spans="1:5" ht="25.5">
      <c r="A110" s="35" t="s">
        <v>56</v>
      </c>
      <c r="E110" s="39" t="s">
        <v>691</v>
      </c>
    </row>
    <row r="111" spans="1:5" ht="12.75">
      <c r="A111" s="35" t="s">
        <v>58</v>
      </c>
      <c r="E111" s="40" t="s">
        <v>692</v>
      </c>
    </row>
    <row r="112" spans="1:5" ht="12.75">
      <c r="A112" t="s">
        <v>59</v>
      </c>
      <c r="E112" s="39" t="s">
        <v>52</v>
      </c>
    </row>
    <row r="113" spans="1:16" ht="25.5">
      <c r="A113" t="s">
        <v>49</v>
      </c>
      <c s="34" t="s">
        <v>178</v>
      </c>
      <c s="34" t="s">
        <v>693</v>
      </c>
      <c s="35" t="s">
        <v>52</v>
      </c>
      <c s="6" t="s">
        <v>694</v>
      </c>
      <c s="36" t="s">
        <v>112</v>
      </c>
      <c s="37">
        <v>4.008</v>
      </c>
      <c s="36">
        <v>0.012825</v>
      </c>
      <c s="36">
        <f>ROUND(G113*H113,6)</f>
      </c>
      <c r="L113" s="38">
        <v>0</v>
      </c>
      <c s="32">
        <f>ROUND(ROUND(L113,2)*ROUND(G113,3),2)</f>
      </c>
      <c s="36" t="s">
        <v>598</v>
      </c>
      <c>
        <f>(M113*21)/100</f>
      </c>
      <c t="s">
        <v>27</v>
      </c>
    </row>
    <row r="114" spans="1:5" ht="25.5">
      <c r="A114" s="35" t="s">
        <v>56</v>
      </c>
      <c r="E114" s="39" t="s">
        <v>694</v>
      </c>
    </row>
    <row r="115" spans="1:5" ht="12.75">
      <c r="A115" s="35" t="s">
        <v>58</v>
      </c>
      <c r="E115" s="40" t="s">
        <v>695</v>
      </c>
    </row>
    <row r="116" spans="1:5" ht="12.75">
      <c r="A116" t="s">
        <v>59</v>
      </c>
      <c r="E116" s="39" t="s">
        <v>52</v>
      </c>
    </row>
    <row r="117" spans="1:16" ht="25.5">
      <c r="A117" t="s">
        <v>49</v>
      </c>
      <c s="34" t="s">
        <v>181</v>
      </c>
      <c s="34" t="s">
        <v>696</v>
      </c>
      <c s="35" t="s">
        <v>52</v>
      </c>
      <c s="6" t="s">
        <v>697</v>
      </c>
      <c s="36" t="s">
        <v>112</v>
      </c>
      <c s="37">
        <v>4.008</v>
      </c>
      <c s="36">
        <v>0</v>
      </c>
      <c s="36">
        <f>ROUND(G117*H117,6)</f>
      </c>
      <c r="L117" s="38">
        <v>0</v>
      </c>
      <c s="32">
        <f>ROUND(ROUND(L117,2)*ROUND(G117,3),2)</f>
      </c>
      <c s="36" t="s">
        <v>598</v>
      </c>
      <c>
        <f>(M117*21)/100</f>
      </c>
      <c t="s">
        <v>27</v>
      </c>
    </row>
    <row r="118" spans="1:5" ht="25.5">
      <c r="A118" s="35" t="s">
        <v>56</v>
      </c>
      <c r="E118" s="39" t="s">
        <v>697</v>
      </c>
    </row>
    <row r="119" spans="1:5" ht="12.75">
      <c r="A119" s="35" t="s">
        <v>58</v>
      </c>
      <c r="E119" s="40" t="s">
        <v>698</v>
      </c>
    </row>
    <row r="120" spans="1:5" ht="12.75">
      <c r="A120" t="s">
        <v>59</v>
      </c>
      <c r="E120" s="39" t="s">
        <v>52</v>
      </c>
    </row>
    <row r="121" spans="1:13" ht="12.75">
      <c r="A121" t="s">
        <v>46</v>
      </c>
      <c r="C121" s="31" t="s">
        <v>73</v>
      </c>
      <c r="E121" s="33" t="s">
        <v>699</v>
      </c>
      <c r="J121" s="32">
        <f>0</f>
      </c>
      <c s="32">
        <f>0</f>
      </c>
      <c s="32">
        <f>0+L122+L126+L130+L134+L138+L142+L146+L150+L154+L158+L162+L166+L170+L174+L178+L182+L186</f>
      </c>
      <c s="32">
        <f>0+M122+M126+M130+M134+M138+M142+M146+M150+M154+M158+M162+M166+M170+M174+M178+M182+M186</f>
      </c>
    </row>
    <row r="122" spans="1:16" ht="25.5">
      <c r="A122" t="s">
        <v>49</v>
      </c>
      <c s="34" t="s">
        <v>184</v>
      </c>
      <c s="34" t="s">
        <v>700</v>
      </c>
      <c s="35" t="s">
        <v>52</v>
      </c>
      <c s="6" t="s">
        <v>701</v>
      </c>
      <c s="36" t="s">
        <v>63</v>
      </c>
      <c s="37">
        <v>1</v>
      </c>
      <c s="36">
        <v>0.01272</v>
      </c>
      <c s="36">
        <f>ROUND(G122*H122,6)</f>
      </c>
      <c r="L122" s="38">
        <v>0</v>
      </c>
      <c s="32">
        <f>ROUND(ROUND(L122,2)*ROUND(G122,3),2)</f>
      </c>
      <c s="36" t="s">
        <v>598</v>
      </c>
      <c>
        <f>(M122*21)/100</f>
      </c>
      <c t="s">
        <v>27</v>
      </c>
    </row>
    <row r="123" spans="1:5" ht="25.5">
      <c r="A123" s="35" t="s">
        <v>56</v>
      </c>
      <c r="E123" s="39" t="s">
        <v>701</v>
      </c>
    </row>
    <row r="124" spans="1:5" ht="12.75">
      <c r="A124" s="35" t="s">
        <v>58</v>
      </c>
      <c r="E124" s="40" t="s">
        <v>702</v>
      </c>
    </row>
    <row r="125" spans="1:5" ht="12.75">
      <c r="A125" t="s">
        <v>59</v>
      </c>
      <c r="E125" s="39" t="s">
        <v>52</v>
      </c>
    </row>
    <row r="126" spans="1:16" ht="25.5">
      <c r="A126" t="s">
        <v>49</v>
      </c>
      <c s="34" t="s">
        <v>193</v>
      </c>
      <c s="34" t="s">
        <v>703</v>
      </c>
      <c s="35" t="s">
        <v>52</v>
      </c>
      <c s="6" t="s">
        <v>704</v>
      </c>
      <c s="36" t="s">
        <v>63</v>
      </c>
      <c s="37">
        <v>2</v>
      </c>
      <c s="36">
        <v>0.004208</v>
      </c>
      <c s="36">
        <f>ROUND(G126*H126,6)</f>
      </c>
      <c r="L126" s="38">
        <v>0</v>
      </c>
      <c s="32">
        <f>ROUND(ROUND(L126,2)*ROUND(G126,3),2)</f>
      </c>
      <c s="36" t="s">
        <v>598</v>
      </c>
      <c>
        <f>(M126*21)/100</f>
      </c>
      <c t="s">
        <v>27</v>
      </c>
    </row>
    <row r="127" spans="1:5" ht="25.5">
      <c r="A127" s="35" t="s">
        <v>56</v>
      </c>
      <c r="E127" s="39" t="s">
        <v>704</v>
      </c>
    </row>
    <row r="128" spans="1:5" ht="12.75">
      <c r="A128" s="35" t="s">
        <v>58</v>
      </c>
      <c r="E128" s="40" t="s">
        <v>705</v>
      </c>
    </row>
    <row r="129" spans="1:5" ht="12.75">
      <c r="A129" t="s">
        <v>59</v>
      </c>
      <c r="E129" s="39" t="s">
        <v>52</v>
      </c>
    </row>
    <row r="130" spans="1:16" ht="12.75">
      <c r="A130" t="s">
        <v>49</v>
      </c>
      <c s="34" t="s">
        <v>196</v>
      </c>
      <c s="34" t="s">
        <v>706</v>
      </c>
      <c s="35" t="s">
        <v>52</v>
      </c>
      <c s="6" t="s">
        <v>707</v>
      </c>
      <c s="36" t="s">
        <v>112</v>
      </c>
      <c s="37">
        <v>6</v>
      </c>
      <c s="36">
        <v>0.00193</v>
      </c>
      <c s="36">
        <f>ROUND(G130*H130,6)</f>
      </c>
      <c r="L130" s="38">
        <v>0</v>
      </c>
      <c s="32">
        <f>ROUND(ROUND(L130,2)*ROUND(G130,3),2)</f>
      </c>
      <c s="36" t="s">
        <v>598</v>
      </c>
      <c>
        <f>(M130*21)/100</f>
      </c>
      <c t="s">
        <v>27</v>
      </c>
    </row>
    <row r="131" spans="1:5" ht="12.75">
      <c r="A131" s="35" t="s">
        <v>56</v>
      </c>
      <c r="E131" s="39" t="s">
        <v>707</v>
      </c>
    </row>
    <row r="132" spans="1:5" ht="12.75">
      <c r="A132" s="35" t="s">
        <v>58</v>
      </c>
      <c r="E132" s="40" t="s">
        <v>708</v>
      </c>
    </row>
    <row r="133" spans="1:5" ht="12.75">
      <c r="A133" t="s">
        <v>59</v>
      </c>
      <c r="E133" s="39" t="s">
        <v>52</v>
      </c>
    </row>
    <row r="134" spans="1:16" ht="25.5">
      <c r="A134" t="s">
        <v>49</v>
      </c>
      <c s="34" t="s">
        <v>199</v>
      </c>
      <c s="34" t="s">
        <v>709</v>
      </c>
      <c s="35" t="s">
        <v>52</v>
      </c>
      <c s="6" t="s">
        <v>710</v>
      </c>
      <c s="36" t="s">
        <v>112</v>
      </c>
      <c s="37">
        <v>6</v>
      </c>
      <c s="36">
        <v>0.00735</v>
      </c>
      <c s="36">
        <f>ROUND(G134*H134,6)</f>
      </c>
      <c r="L134" s="38">
        <v>0</v>
      </c>
      <c s="32">
        <f>ROUND(ROUND(L134,2)*ROUND(G134,3),2)</f>
      </c>
      <c s="36" t="s">
        <v>598</v>
      </c>
      <c>
        <f>(M134*21)/100</f>
      </c>
      <c t="s">
        <v>27</v>
      </c>
    </row>
    <row r="135" spans="1:5" ht="25.5">
      <c r="A135" s="35" t="s">
        <v>56</v>
      </c>
      <c r="E135" s="39" t="s">
        <v>710</v>
      </c>
    </row>
    <row r="136" spans="1:5" ht="12.75">
      <c r="A136" s="35" t="s">
        <v>58</v>
      </c>
      <c r="E136" s="40" t="s">
        <v>708</v>
      </c>
    </row>
    <row r="137" spans="1:5" ht="12.75">
      <c r="A137" t="s">
        <v>59</v>
      </c>
      <c r="E137" s="39" t="s">
        <v>52</v>
      </c>
    </row>
    <row r="138" spans="1:16" ht="25.5">
      <c r="A138" t="s">
        <v>49</v>
      </c>
      <c s="34" t="s">
        <v>202</v>
      </c>
      <c s="34" t="s">
        <v>711</v>
      </c>
      <c s="35" t="s">
        <v>52</v>
      </c>
      <c s="6" t="s">
        <v>712</v>
      </c>
      <c s="36" t="s">
        <v>112</v>
      </c>
      <c s="37">
        <v>6</v>
      </c>
      <c s="36">
        <v>0.004384</v>
      </c>
      <c s="36">
        <f>ROUND(G138*H138,6)</f>
      </c>
      <c r="L138" s="38">
        <v>0</v>
      </c>
      <c s="32">
        <f>ROUND(ROUND(L138,2)*ROUND(G138,3),2)</f>
      </c>
      <c s="36" t="s">
        <v>598</v>
      </c>
      <c>
        <f>(M138*21)/100</f>
      </c>
      <c t="s">
        <v>27</v>
      </c>
    </row>
    <row r="139" spans="1:5" ht="25.5">
      <c r="A139" s="35" t="s">
        <v>56</v>
      </c>
      <c r="E139" s="39" t="s">
        <v>712</v>
      </c>
    </row>
    <row r="140" spans="1:5" ht="12.75">
      <c r="A140" s="35" t="s">
        <v>58</v>
      </c>
      <c r="E140" s="40" t="s">
        <v>708</v>
      </c>
    </row>
    <row r="141" spans="1:5" ht="12.75">
      <c r="A141" t="s">
        <v>59</v>
      </c>
      <c r="E141" s="39" t="s">
        <v>713</v>
      </c>
    </row>
    <row r="142" spans="1:16" ht="25.5">
      <c r="A142" t="s">
        <v>49</v>
      </c>
      <c s="34" t="s">
        <v>205</v>
      </c>
      <c s="34" t="s">
        <v>714</v>
      </c>
      <c s="35" t="s">
        <v>52</v>
      </c>
      <c s="6" t="s">
        <v>715</v>
      </c>
      <c s="36" t="s">
        <v>112</v>
      </c>
      <c s="37">
        <v>50</v>
      </c>
      <c s="36">
        <v>0.05892</v>
      </c>
      <c s="36">
        <f>ROUND(G142*H142,6)</f>
      </c>
      <c r="L142" s="38">
        <v>0</v>
      </c>
      <c s="32">
        <f>ROUND(ROUND(L142,2)*ROUND(G142,3),2)</f>
      </c>
      <c s="36" t="s">
        <v>598</v>
      </c>
      <c>
        <f>(M142*21)/100</f>
      </c>
      <c t="s">
        <v>27</v>
      </c>
    </row>
    <row r="143" spans="1:5" ht="25.5">
      <c r="A143" s="35" t="s">
        <v>56</v>
      </c>
      <c r="E143" s="39" t="s">
        <v>715</v>
      </c>
    </row>
    <row r="144" spans="1:5" ht="12.75">
      <c r="A144" s="35" t="s">
        <v>58</v>
      </c>
      <c r="E144" s="40" t="s">
        <v>716</v>
      </c>
    </row>
    <row r="145" spans="1:5" ht="12.75">
      <c r="A145" t="s">
        <v>59</v>
      </c>
      <c r="E145" s="39" t="s">
        <v>52</v>
      </c>
    </row>
    <row r="146" spans="1:16" ht="25.5">
      <c r="A146" t="s">
        <v>49</v>
      </c>
      <c s="34" t="s">
        <v>208</v>
      </c>
      <c s="34" t="s">
        <v>717</v>
      </c>
      <c s="35" t="s">
        <v>52</v>
      </c>
      <c s="6" t="s">
        <v>718</v>
      </c>
      <c s="36" t="s">
        <v>63</v>
      </c>
      <c s="37">
        <v>1</v>
      </c>
      <c s="36">
        <v>0.01316</v>
      </c>
      <c s="36">
        <f>ROUND(G146*H146,6)</f>
      </c>
      <c r="L146" s="38">
        <v>0</v>
      </c>
      <c s="32">
        <f>ROUND(ROUND(L146,2)*ROUND(G146,3),2)</f>
      </c>
      <c s="36" t="s">
        <v>598</v>
      </c>
      <c>
        <f>(M146*21)/100</f>
      </c>
      <c t="s">
        <v>27</v>
      </c>
    </row>
    <row r="147" spans="1:5" ht="25.5">
      <c r="A147" s="35" t="s">
        <v>56</v>
      </c>
      <c r="E147" s="39" t="s">
        <v>718</v>
      </c>
    </row>
    <row r="148" spans="1:5" ht="12.75">
      <c r="A148" s="35" t="s">
        <v>58</v>
      </c>
      <c r="E148" s="40" t="s">
        <v>702</v>
      </c>
    </row>
    <row r="149" spans="1:5" ht="12.75">
      <c r="A149" t="s">
        <v>59</v>
      </c>
      <c r="E149" s="39" t="s">
        <v>52</v>
      </c>
    </row>
    <row r="150" spans="1:16" ht="25.5">
      <c r="A150" t="s">
        <v>49</v>
      </c>
      <c s="34" t="s">
        <v>211</v>
      </c>
      <c s="34" t="s">
        <v>719</v>
      </c>
      <c s="35" t="s">
        <v>52</v>
      </c>
      <c s="6" t="s">
        <v>720</v>
      </c>
      <c s="36" t="s">
        <v>112</v>
      </c>
      <c s="37">
        <v>6</v>
      </c>
      <c s="36">
        <v>0.00628</v>
      </c>
      <c s="36">
        <f>ROUND(G150*H150,6)</f>
      </c>
      <c r="L150" s="38">
        <v>0</v>
      </c>
      <c s="32">
        <f>ROUND(ROUND(L150,2)*ROUND(G150,3),2)</f>
      </c>
      <c s="36" t="s">
        <v>598</v>
      </c>
      <c>
        <f>(M150*21)/100</f>
      </c>
      <c t="s">
        <v>27</v>
      </c>
    </row>
    <row r="151" spans="1:5" ht="25.5">
      <c r="A151" s="35" t="s">
        <v>56</v>
      </c>
      <c r="E151" s="39" t="s">
        <v>720</v>
      </c>
    </row>
    <row r="152" spans="1:5" ht="12.75">
      <c r="A152" s="35" t="s">
        <v>58</v>
      </c>
      <c r="E152" s="40" t="s">
        <v>708</v>
      </c>
    </row>
    <row r="153" spans="1:5" ht="12.75">
      <c r="A153" t="s">
        <v>59</v>
      </c>
      <c r="E153" s="39" t="s">
        <v>52</v>
      </c>
    </row>
    <row r="154" spans="1:16" ht="25.5">
      <c r="A154" t="s">
        <v>49</v>
      </c>
      <c s="34" t="s">
        <v>214</v>
      </c>
      <c s="34" t="s">
        <v>721</v>
      </c>
      <c s="35" t="s">
        <v>52</v>
      </c>
      <c s="6" t="s">
        <v>722</v>
      </c>
      <c s="36" t="s">
        <v>116</v>
      </c>
      <c s="37">
        <v>5.494</v>
      </c>
      <c s="36">
        <v>2.50187</v>
      </c>
      <c s="36">
        <f>ROUND(G154*H154,6)</f>
      </c>
      <c r="L154" s="38">
        <v>0</v>
      </c>
      <c s="32">
        <f>ROUND(ROUND(L154,2)*ROUND(G154,3),2)</f>
      </c>
      <c s="36" t="s">
        <v>598</v>
      </c>
      <c>
        <f>(M154*21)/100</f>
      </c>
      <c t="s">
        <v>27</v>
      </c>
    </row>
    <row r="155" spans="1:5" ht="25.5">
      <c r="A155" s="35" t="s">
        <v>56</v>
      </c>
      <c r="E155" s="39" t="s">
        <v>722</v>
      </c>
    </row>
    <row r="156" spans="1:5" ht="12.75">
      <c r="A156" s="35" t="s">
        <v>58</v>
      </c>
      <c r="E156" s="40" t="s">
        <v>723</v>
      </c>
    </row>
    <row r="157" spans="1:5" ht="229.5">
      <c r="A157" t="s">
        <v>59</v>
      </c>
      <c r="E157" s="39" t="s">
        <v>724</v>
      </c>
    </row>
    <row r="158" spans="1:16" ht="25.5">
      <c r="A158" t="s">
        <v>49</v>
      </c>
      <c s="34" t="s">
        <v>217</v>
      </c>
      <c s="34" t="s">
        <v>725</v>
      </c>
      <c s="35" t="s">
        <v>52</v>
      </c>
      <c s="6" t="s">
        <v>726</v>
      </c>
      <c s="36" t="s">
        <v>116</v>
      </c>
      <c s="37">
        <v>5.494</v>
      </c>
      <c s="36">
        <v>0</v>
      </c>
      <c s="36">
        <f>ROUND(G158*H158,6)</f>
      </c>
      <c r="L158" s="38">
        <v>0</v>
      </c>
      <c s="32">
        <f>ROUND(ROUND(L158,2)*ROUND(G158,3),2)</f>
      </c>
      <c s="36" t="s">
        <v>598</v>
      </c>
      <c>
        <f>(M158*21)/100</f>
      </c>
      <c t="s">
        <v>27</v>
      </c>
    </row>
    <row r="159" spans="1:5" ht="25.5">
      <c r="A159" s="35" t="s">
        <v>56</v>
      </c>
      <c r="E159" s="39" t="s">
        <v>726</v>
      </c>
    </row>
    <row r="160" spans="1:5" ht="12.75">
      <c r="A160" s="35" t="s">
        <v>58</v>
      </c>
      <c r="E160" s="40" t="s">
        <v>727</v>
      </c>
    </row>
    <row r="161" spans="1:5" ht="76.5">
      <c r="A161" t="s">
        <v>59</v>
      </c>
      <c r="E161" s="39" t="s">
        <v>728</v>
      </c>
    </row>
    <row r="162" spans="1:16" ht="25.5">
      <c r="A162" t="s">
        <v>49</v>
      </c>
      <c s="34" t="s">
        <v>222</v>
      </c>
      <c s="34" t="s">
        <v>729</v>
      </c>
      <c s="35" t="s">
        <v>52</v>
      </c>
      <c s="6" t="s">
        <v>730</v>
      </c>
      <c s="36" t="s">
        <v>116</v>
      </c>
      <c s="37">
        <v>5.494</v>
      </c>
      <c s="36">
        <v>0</v>
      </c>
      <c s="36">
        <f>ROUND(G162*H162,6)</f>
      </c>
      <c r="L162" s="38">
        <v>0</v>
      </c>
      <c s="32">
        <f>ROUND(ROUND(L162,2)*ROUND(G162,3),2)</f>
      </c>
      <c s="36" t="s">
        <v>598</v>
      </c>
      <c>
        <f>(M162*21)/100</f>
      </c>
      <c t="s">
        <v>27</v>
      </c>
    </row>
    <row r="163" spans="1:5" ht="25.5">
      <c r="A163" s="35" t="s">
        <v>56</v>
      </c>
      <c r="E163" s="39" t="s">
        <v>730</v>
      </c>
    </row>
    <row r="164" spans="1:5" ht="12.75">
      <c r="A164" s="35" t="s">
        <v>58</v>
      </c>
      <c r="E164" s="40" t="s">
        <v>727</v>
      </c>
    </row>
    <row r="165" spans="1:5" ht="76.5">
      <c r="A165" t="s">
        <v>59</v>
      </c>
      <c r="E165" s="39" t="s">
        <v>728</v>
      </c>
    </row>
    <row r="166" spans="1:16" ht="25.5">
      <c r="A166" t="s">
        <v>49</v>
      </c>
      <c s="34" t="s">
        <v>225</v>
      </c>
      <c s="34" t="s">
        <v>731</v>
      </c>
      <c s="35" t="s">
        <v>52</v>
      </c>
      <c s="6" t="s">
        <v>732</v>
      </c>
      <c s="36" t="s">
        <v>116</v>
      </c>
      <c s="37">
        <v>0.38</v>
      </c>
      <c s="36">
        <v>1.442</v>
      </c>
      <c s="36">
        <f>ROUND(G166*H166,6)</f>
      </c>
      <c r="L166" s="38">
        <v>0</v>
      </c>
      <c s="32">
        <f>ROUND(ROUND(L166,2)*ROUND(G166,3),2)</f>
      </c>
      <c s="36" t="s">
        <v>598</v>
      </c>
      <c>
        <f>(M166*21)/100</f>
      </c>
      <c t="s">
        <v>27</v>
      </c>
    </row>
    <row r="167" spans="1:5" ht="25.5">
      <c r="A167" s="35" t="s">
        <v>56</v>
      </c>
      <c r="E167" s="39" t="s">
        <v>732</v>
      </c>
    </row>
    <row r="168" spans="1:5" ht="12.75">
      <c r="A168" s="35" t="s">
        <v>58</v>
      </c>
      <c r="E168" s="40" t="s">
        <v>733</v>
      </c>
    </row>
    <row r="169" spans="1:5" ht="12.75">
      <c r="A169" t="s">
        <v>59</v>
      </c>
      <c r="E169" s="39" t="s">
        <v>52</v>
      </c>
    </row>
    <row r="170" spans="1:16" ht="12.75">
      <c r="A170" t="s">
        <v>49</v>
      </c>
      <c s="34" t="s">
        <v>228</v>
      </c>
      <c s="34" t="s">
        <v>734</v>
      </c>
      <c s="35" t="s">
        <v>52</v>
      </c>
      <c s="6" t="s">
        <v>735</v>
      </c>
      <c s="36" t="s">
        <v>354</v>
      </c>
      <c s="37">
        <v>0.6</v>
      </c>
      <c s="36">
        <v>1.062773</v>
      </c>
      <c s="36">
        <f>ROUND(G170*H170,6)</f>
      </c>
      <c r="L170" s="38">
        <v>0</v>
      </c>
      <c s="32">
        <f>ROUND(ROUND(L170,2)*ROUND(G170,3),2)</f>
      </c>
      <c s="36" t="s">
        <v>598</v>
      </c>
      <c>
        <f>(M170*21)/100</f>
      </c>
      <c t="s">
        <v>27</v>
      </c>
    </row>
    <row r="171" spans="1:5" ht="12.75">
      <c r="A171" s="35" t="s">
        <v>56</v>
      </c>
      <c r="E171" s="39" t="s">
        <v>735</v>
      </c>
    </row>
    <row r="172" spans="1:5" ht="12.75">
      <c r="A172" s="35" t="s">
        <v>58</v>
      </c>
      <c r="E172" s="40" t="s">
        <v>736</v>
      </c>
    </row>
    <row r="173" spans="1:5" ht="25.5">
      <c r="A173" t="s">
        <v>59</v>
      </c>
      <c r="E173" s="39" t="s">
        <v>737</v>
      </c>
    </row>
    <row r="174" spans="1:16" ht="25.5">
      <c r="A174" t="s">
        <v>49</v>
      </c>
      <c s="34" t="s">
        <v>231</v>
      </c>
      <c s="34" t="s">
        <v>738</v>
      </c>
      <c s="35" t="s">
        <v>52</v>
      </c>
      <c s="6" t="s">
        <v>739</v>
      </c>
      <c s="36" t="s">
        <v>112</v>
      </c>
      <c s="37">
        <v>10.425</v>
      </c>
      <c s="36">
        <v>0.283615</v>
      </c>
      <c s="36">
        <f>ROUND(G174*H174,6)</f>
      </c>
      <c r="L174" s="38">
        <v>0</v>
      </c>
      <c s="32">
        <f>ROUND(ROUND(L174,2)*ROUND(G174,3),2)</f>
      </c>
      <c s="36" t="s">
        <v>598</v>
      </c>
      <c>
        <f>(M174*21)/100</f>
      </c>
      <c t="s">
        <v>27</v>
      </c>
    </row>
    <row r="175" spans="1:5" ht="25.5">
      <c r="A175" s="35" t="s">
        <v>56</v>
      </c>
      <c r="E175" s="39" t="s">
        <v>739</v>
      </c>
    </row>
    <row r="176" spans="1:5" ht="12.75">
      <c r="A176" s="35" t="s">
        <v>58</v>
      </c>
      <c r="E176" s="40" t="s">
        <v>740</v>
      </c>
    </row>
    <row r="177" spans="1:5" ht="12.75">
      <c r="A177" t="s">
        <v>59</v>
      </c>
      <c r="E177" s="39" t="s">
        <v>52</v>
      </c>
    </row>
    <row r="178" spans="1:16" ht="25.5">
      <c r="A178" t="s">
        <v>49</v>
      </c>
      <c s="34" t="s">
        <v>234</v>
      </c>
      <c s="34" t="s">
        <v>741</v>
      </c>
      <c s="35" t="s">
        <v>52</v>
      </c>
      <c s="6" t="s">
        <v>742</v>
      </c>
      <c s="36" t="s">
        <v>63</v>
      </c>
      <c s="37">
        <v>1</v>
      </c>
      <c s="36">
        <v>0.441703</v>
      </c>
      <c s="36">
        <f>ROUND(G178*H178,6)</f>
      </c>
      <c r="L178" s="38">
        <v>0</v>
      </c>
      <c s="32">
        <f>ROUND(ROUND(L178,2)*ROUND(G178,3),2)</f>
      </c>
      <c s="36" t="s">
        <v>598</v>
      </c>
      <c>
        <f>(M178*21)/100</f>
      </c>
      <c t="s">
        <v>27</v>
      </c>
    </row>
    <row r="179" spans="1:5" ht="25.5">
      <c r="A179" s="35" t="s">
        <v>56</v>
      </c>
      <c r="E179" s="39" t="s">
        <v>742</v>
      </c>
    </row>
    <row r="180" spans="1:5" ht="12.75">
      <c r="A180" s="35" t="s">
        <v>58</v>
      </c>
      <c r="E180" s="40" t="s">
        <v>702</v>
      </c>
    </row>
    <row r="181" spans="1:5" ht="127.5">
      <c r="A181" t="s">
        <v>59</v>
      </c>
      <c r="E181" s="39" t="s">
        <v>743</v>
      </c>
    </row>
    <row r="182" spans="1:16" ht="12.75">
      <c r="A182" t="s">
        <v>49</v>
      </c>
      <c s="34" t="s">
        <v>744</v>
      </c>
      <c s="34" t="s">
        <v>745</v>
      </c>
      <c s="35" t="s">
        <v>52</v>
      </c>
      <c s="6" t="s">
        <v>746</v>
      </c>
      <c s="36" t="s">
        <v>112</v>
      </c>
      <c s="37">
        <v>125.266</v>
      </c>
      <c s="36">
        <v>0.0247</v>
      </c>
      <c s="36">
        <f>ROUND(G182*H182,6)</f>
      </c>
      <c r="L182" s="38">
        <v>0</v>
      </c>
      <c s="32">
        <f>ROUND(ROUND(L182,2)*ROUND(G182,3),2)</f>
      </c>
      <c s="36" t="s">
        <v>138</v>
      </c>
      <c>
        <f>(M182*21)/100</f>
      </c>
      <c t="s">
        <v>27</v>
      </c>
    </row>
    <row r="183" spans="1:5" ht="12.75">
      <c r="A183" s="35" t="s">
        <v>56</v>
      </c>
      <c r="E183" s="39" t="s">
        <v>746</v>
      </c>
    </row>
    <row r="184" spans="1:5" ht="25.5">
      <c r="A184" s="35" t="s">
        <v>58</v>
      </c>
      <c r="E184" s="40" t="s">
        <v>747</v>
      </c>
    </row>
    <row r="185" spans="1:5" ht="76.5">
      <c r="A185" t="s">
        <v>59</v>
      </c>
      <c r="E185" s="39" t="s">
        <v>748</v>
      </c>
    </row>
    <row r="186" spans="1:16" ht="12.75">
      <c r="A186" t="s">
        <v>49</v>
      </c>
      <c s="34" t="s">
        <v>749</v>
      </c>
      <c s="34" t="s">
        <v>750</v>
      </c>
      <c s="35" t="s">
        <v>52</v>
      </c>
      <c s="6" t="s">
        <v>751</v>
      </c>
      <c s="36" t="s">
        <v>54</v>
      </c>
      <c s="37">
        <v>7.23</v>
      </c>
      <c s="36">
        <v>5E-05</v>
      </c>
      <c s="36">
        <f>ROUND(G186*H186,6)</f>
      </c>
      <c r="L186" s="38">
        <v>0</v>
      </c>
      <c s="32">
        <f>ROUND(ROUND(L186,2)*ROUND(G186,3),2)</f>
      </c>
      <c s="36" t="s">
        <v>138</v>
      </c>
      <c>
        <f>(M186*21)/100</f>
      </c>
      <c t="s">
        <v>27</v>
      </c>
    </row>
    <row r="187" spans="1:5" ht="12.75">
      <c r="A187" s="35" t="s">
        <v>56</v>
      </c>
      <c r="E187" s="39" t="s">
        <v>751</v>
      </c>
    </row>
    <row r="188" spans="1:5" ht="12.75">
      <c r="A188" s="35" t="s">
        <v>58</v>
      </c>
      <c r="E188" s="40" t="s">
        <v>752</v>
      </c>
    </row>
    <row r="189" spans="1:5" ht="12.75">
      <c r="A189" t="s">
        <v>59</v>
      </c>
      <c r="E189" s="39" t="s">
        <v>52</v>
      </c>
    </row>
    <row r="190" spans="1:13" ht="12.75">
      <c r="A190" t="s">
        <v>46</v>
      </c>
      <c r="C190" s="31" t="s">
        <v>753</v>
      </c>
      <c r="E190" s="33" t="s">
        <v>754</v>
      </c>
      <c r="J190" s="32">
        <f>0</f>
      </c>
      <c s="32">
        <f>0</f>
      </c>
      <c s="32">
        <f>0+L191+L195+L199+L203+L207+L211+L215+L219+L223+L227</f>
      </c>
      <c s="32">
        <f>0+M191+M195+M199+M203+M207+M211+M215+M219+M223+M227</f>
      </c>
    </row>
    <row r="191" spans="1:16" ht="12.75">
      <c r="A191" t="s">
        <v>49</v>
      </c>
      <c s="34" t="s">
        <v>50</v>
      </c>
      <c s="34" t="s">
        <v>755</v>
      </c>
      <c s="35" t="s">
        <v>52</v>
      </c>
      <c s="6" t="s">
        <v>756</v>
      </c>
      <c s="36" t="s">
        <v>354</v>
      </c>
      <c s="37">
        <v>0.004</v>
      </c>
      <c s="36">
        <v>1</v>
      </c>
      <c s="36">
        <f>ROUND(G191*H191,6)</f>
      </c>
      <c r="L191" s="38">
        <v>0</v>
      </c>
      <c s="32">
        <f>ROUND(ROUND(L191,2)*ROUND(G191,3),2)</f>
      </c>
      <c s="36" t="s">
        <v>598</v>
      </c>
      <c>
        <f>(M191*21)/100</f>
      </c>
      <c t="s">
        <v>27</v>
      </c>
    </row>
    <row r="192" spans="1:5" ht="12.75">
      <c r="A192" s="35" t="s">
        <v>56</v>
      </c>
      <c r="E192" s="39" t="s">
        <v>756</v>
      </c>
    </row>
    <row r="193" spans="1:5" ht="12.75">
      <c r="A193" s="35" t="s">
        <v>58</v>
      </c>
      <c r="E193" s="40" t="s">
        <v>757</v>
      </c>
    </row>
    <row r="194" spans="1:5" ht="12.75">
      <c r="A194" t="s">
        <v>59</v>
      </c>
      <c r="E194" s="39" t="s">
        <v>52</v>
      </c>
    </row>
    <row r="195" spans="1:16" ht="25.5">
      <c r="A195" t="s">
        <v>49</v>
      </c>
      <c s="34" t="s">
        <v>237</v>
      </c>
      <c s="34" t="s">
        <v>758</v>
      </c>
      <c s="35" t="s">
        <v>52</v>
      </c>
      <c s="6" t="s">
        <v>759</v>
      </c>
      <c s="36" t="s">
        <v>112</v>
      </c>
      <c s="37">
        <v>10.215</v>
      </c>
      <c s="36">
        <v>0</v>
      </c>
      <c s="36">
        <f>ROUND(G195*H195,6)</f>
      </c>
      <c r="L195" s="38">
        <v>0</v>
      </c>
      <c s="32">
        <f>ROUND(ROUND(L195,2)*ROUND(G195,3),2)</f>
      </c>
      <c s="36" t="s">
        <v>598</v>
      </c>
      <c>
        <f>(M195*21)/100</f>
      </c>
      <c t="s">
        <v>27</v>
      </c>
    </row>
    <row r="196" spans="1:5" ht="25.5">
      <c r="A196" s="35" t="s">
        <v>56</v>
      </c>
      <c r="E196" s="39" t="s">
        <v>759</v>
      </c>
    </row>
    <row r="197" spans="1:5" ht="38.25">
      <c r="A197" s="35" t="s">
        <v>58</v>
      </c>
      <c r="E197" s="40" t="s">
        <v>760</v>
      </c>
    </row>
    <row r="198" spans="1:5" ht="25.5">
      <c r="A198" t="s">
        <v>59</v>
      </c>
      <c r="E198" s="39" t="s">
        <v>761</v>
      </c>
    </row>
    <row r="199" spans="1:16" ht="25.5">
      <c r="A199" t="s">
        <v>49</v>
      </c>
      <c s="34" t="s">
        <v>238</v>
      </c>
      <c s="34" t="s">
        <v>762</v>
      </c>
      <c s="35" t="s">
        <v>52</v>
      </c>
      <c s="6" t="s">
        <v>763</v>
      </c>
      <c s="36" t="s">
        <v>112</v>
      </c>
      <c s="37">
        <v>6.075</v>
      </c>
      <c s="36">
        <v>0</v>
      </c>
      <c s="36">
        <f>ROUND(G199*H199,6)</f>
      </c>
      <c r="L199" s="38">
        <v>0</v>
      </c>
      <c s="32">
        <f>ROUND(ROUND(L199,2)*ROUND(G199,3),2)</f>
      </c>
      <c s="36" t="s">
        <v>598</v>
      </c>
      <c>
        <f>(M199*21)/100</f>
      </c>
      <c t="s">
        <v>27</v>
      </c>
    </row>
    <row r="200" spans="1:5" ht="25.5">
      <c r="A200" s="35" t="s">
        <v>56</v>
      </c>
      <c r="E200" s="39" t="s">
        <v>763</v>
      </c>
    </row>
    <row r="201" spans="1:5" ht="12.75">
      <c r="A201" s="35" t="s">
        <v>58</v>
      </c>
      <c r="E201" s="40" t="s">
        <v>764</v>
      </c>
    </row>
    <row r="202" spans="1:5" ht="25.5">
      <c r="A202" t="s">
        <v>59</v>
      </c>
      <c r="E202" s="39" t="s">
        <v>765</v>
      </c>
    </row>
    <row r="203" spans="1:16" ht="25.5">
      <c r="A203" t="s">
        <v>49</v>
      </c>
      <c s="34" t="s">
        <v>241</v>
      </c>
      <c s="34" t="s">
        <v>766</v>
      </c>
      <c s="35" t="s">
        <v>52</v>
      </c>
      <c s="6" t="s">
        <v>767</v>
      </c>
      <c s="36" t="s">
        <v>112</v>
      </c>
      <c s="37">
        <v>12.285</v>
      </c>
      <c s="36">
        <v>0</v>
      </c>
      <c s="36">
        <f>ROUND(G203*H203,6)</f>
      </c>
      <c r="L203" s="38">
        <v>0</v>
      </c>
      <c s="32">
        <f>ROUND(ROUND(L203,2)*ROUND(G203,3),2)</f>
      </c>
      <c s="36" t="s">
        <v>598</v>
      </c>
      <c>
        <f>(M203*21)/100</f>
      </c>
      <c t="s">
        <v>27</v>
      </c>
    </row>
    <row r="204" spans="1:5" ht="25.5">
      <c r="A204" s="35" t="s">
        <v>56</v>
      </c>
      <c r="E204" s="39" t="s">
        <v>767</v>
      </c>
    </row>
    <row r="205" spans="1:5" ht="12.75">
      <c r="A205" s="35" t="s">
        <v>58</v>
      </c>
      <c r="E205" s="40" t="s">
        <v>768</v>
      </c>
    </row>
    <row r="206" spans="1:5" ht="25.5">
      <c r="A206" t="s">
        <v>59</v>
      </c>
      <c r="E206" s="39" t="s">
        <v>765</v>
      </c>
    </row>
    <row r="207" spans="1:16" ht="25.5">
      <c r="A207" t="s">
        <v>49</v>
      </c>
      <c s="34" t="s">
        <v>244</v>
      </c>
      <c s="34" t="s">
        <v>769</v>
      </c>
      <c s="35" t="s">
        <v>52</v>
      </c>
      <c s="6" t="s">
        <v>770</v>
      </c>
      <c s="36" t="s">
        <v>112</v>
      </c>
      <c s="37">
        <v>6</v>
      </c>
      <c s="36">
        <v>0</v>
      </c>
      <c s="36">
        <f>ROUND(G207*H207,6)</f>
      </c>
      <c r="L207" s="38">
        <v>0</v>
      </c>
      <c s="32">
        <f>ROUND(ROUND(L207,2)*ROUND(G207,3),2)</f>
      </c>
      <c s="36" t="s">
        <v>598</v>
      </c>
      <c>
        <f>(M207*21)/100</f>
      </c>
      <c t="s">
        <v>27</v>
      </c>
    </row>
    <row r="208" spans="1:5" ht="25.5">
      <c r="A208" s="35" t="s">
        <v>56</v>
      </c>
      <c r="E208" s="39" t="s">
        <v>770</v>
      </c>
    </row>
    <row r="209" spans="1:5" ht="12.75">
      <c r="A209" s="35" t="s">
        <v>58</v>
      </c>
      <c r="E209" s="40" t="s">
        <v>771</v>
      </c>
    </row>
    <row r="210" spans="1:5" ht="25.5">
      <c r="A210" t="s">
        <v>59</v>
      </c>
      <c r="E210" s="39" t="s">
        <v>765</v>
      </c>
    </row>
    <row r="211" spans="1:16" ht="25.5">
      <c r="A211" t="s">
        <v>49</v>
      </c>
      <c s="34" t="s">
        <v>247</v>
      </c>
      <c s="34" t="s">
        <v>772</v>
      </c>
      <c s="35" t="s">
        <v>52</v>
      </c>
      <c s="6" t="s">
        <v>773</v>
      </c>
      <c s="36" t="s">
        <v>112</v>
      </c>
      <c s="37">
        <v>20.43</v>
      </c>
      <c s="36">
        <v>0</v>
      </c>
      <c s="36">
        <f>ROUND(G211*H211,6)</f>
      </c>
      <c r="L211" s="38">
        <v>0</v>
      </c>
      <c s="32">
        <f>ROUND(ROUND(L211,2)*ROUND(G211,3),2)</f>
      </c>
      <c s="36" t="s">
        <v>598</v>
      </c>
      <c>
        <f>(M211*21)/100</f>
      </c>
      <c t="s">
        <v>27</v>
      </c>
    </row>
    <row r="212" spans="1:5" ht="25.5">
      <c r="A212" s="35" t="s">
        <v>56</v>
      </c>
      <c r="E212" s="39" t="s">
        <v>773</v>
      </c>
    </row>
    <row r="213" spans="1:5" ht="12.75">
      <c r="A213" s="35" t="s">
        <v>58</v>
      </c>
      <c r="E213" s="40" t="s">
        <v>774</v>
      </c>
    </row>
    <row r="214" spans="1:5" ht="25.5">
      <c r="A214" t="s">
        <v>59</v>
      </c>
      <c r="E214" s="39" t="s">
        <v>775</v>
      </c>
    </row>
    <row r="215" spans="1:16" ht="38.25">
      <c r="A215" t="s">
        <v>49</v>
      </c>
      <c s="34" t="s">
        <v>776</v>
      </c>
      <c s="34" t="s">
        <v>777</v>
      </c>
      <c s="35" t="s">
        <v>52</v>
      </c>
      <c s="6" t="s">
        <v>778</v>
      </c>
      <c s="36" t="s">
        <v>354</v>
      </c>
      <c s="37">
        <v>2.566</v>
      </c>
      <c s="36">
        <v>0</v>
      </c>
      <c s="36">
        <f>ROUND(G215*H215,6)</f>
      </c>
      <c r="L215" s="38">
        <v>0</v>
      </c>
      <c s="32">
        <f>ROUND(ROUND(L215,2)*ROUND(G215,3),2)</f>
      </c>
      <c s="36" t="s">
        <v>598</v>
      </c>
      <c>
        <f>(M215*21)/100</f>
      </c>
      <c t="s">
        <v>27</v>
      </c>
    </row>
    <row r="216" spans="1:5" ht="38.25">
      <c r="A216" s="35" t="s">
        <v>56</v>
      </c>
      <c r="E216" s="39" t="s">
        <v>779</v>
      </c>
    </row>
    <row r="217" spans="1:5" ht="12.75">
      <c r="A217" s="35" t="s">
        <v>58</v>
      </c>
      <c r="E217" s="40" t="s">
        <v>52</v>
      </c>
    </row>
    <row r="218" spans="1:5" ht="114.75">
      <c r="A218" t="s">
        <v>59</v>
      </c>
      <c r="E218" s="39" t="s">
        <v>780</v>
      </c>
    </row>
    <row r="219" spans="1:16" ht="38.25">
      <c r="A219" t="s">
        <v>49</v>
      </c>
      <c s="34" t="s">
        <v>781</v>
      </c>
      <c s="34" t="s">
        <v>782</v>
      </c>
      <c s="35" t="s">
        <v>52</v>
      </c>
      <c s="6" t="s">
        <v>783</v>
      </c>
      <c s="36" t="s">
        <v>354</v>
      </c>
      <c s="37">
        <v>2.566</v>
      </c>
      <c s="36">
        <v>0</v>
      </c>
      <c s="36">
        <f>ROUND(G219*H219,6)</f>
      </c>
      <c r="L219" s="38">
        <v>0</v>
      </c>
      <c s="32">
        <f>ROUND(ROUND(L219,2)*ROUND(G219,3),2)</f>
      </c>
      <c s="36" t="s">
        <v>598</v>
      </c>
      <c>
        <f>(M219*21)/100</f>
      </c>
      <c t="s">
        <v>27</v>
      </c>
    </row>
    <row r="220" spans="1:5" ht="38.25">
      <c r="A220" s="35" t="s">
        <v>56</v>
      </c>
      <c r="E220" s="39" t="s">
        <v>784</v>
      </c>
    </row>
    <row r="221" spans="1:5" ht="12.75">
      <c r="A221" s="35" t="s">
        <v>58</v>
      </c>
      <c r="E221" s="40" t="s">
        <v>52</v>
      </c>
    </row>
    <row r="222" spans="1:5" ht="114.75">
      <c r="A222" t="s">
        <v>59</v>
      </c>
      <c r="E222" s="39" t="s">
        <v>780</v>
      </c>
    </row>
    <row r="223" spans="1:16" ht="25.5">
      <c r="A223" t="s">
        <v>49</v>
      </c>
      <c s="34" t="s">
        <v>785</v>
      </c>
      <c s="34" t="s">
        <v>786</v>
      </c>
      <c s="35" t="s">
        <v>52</v>
      </c>
      <c s="6" t="s">
        <v>787</v>
      </c>
      <c s="36" t="s">
        <v>112</v>
      </c>
      <c s="37">
        <v>88.128</v>
      </c>
      <c s="36">
        <v>0.0287</v>
      </c>
      <c s="36">
        <f>ROUND(G223*H223,6)</f>
      </c>
      <c r="L223" s="38">
        <v>0</v>
      </c>
      <c s="32">
        <f>ROUND(ROUND(L223,2)*ROUND(G223,3),2)</f>
      </c>
      <c s="36" t="s">
        <v>138</v>
      </c>
      <c>
        <f>(M223*21)/100</f>
      </c>
      <c t="s">
        <v>27</v>
      </c>
    </row>
    <row r="224" spans="1:5" ht="25.5">
      <c r="A224" s="35" t="s">
        <v>56</v>
      </c>
      <c r="E224" s="39" t="s">
        <v>787</v>
      </c>
    </row>
    <row r="225" spans="1:5" ht="12.75">
      <c r="A225" s="35" t="s">
        <v>58</v>
      </c>
      <c r="E225" s="40" t="s">
        <v>788</v>
      </c>
    </row>
    <row r="226" spans="1:5" ht="12.75">
      <c r="A226" t="s">
        <v>59</v>
      </c>
      <c r="E226" s="39" t="s">
        <v>52</v>
      </c>
    </row>
    <row r="227" spans="1:16" ht="12.75">
      <c r="A227" t="s">
        <v>49</v>
      </c>
      <c s="34" t="s">
        <v>789</v>
      </c>
      <c s="34" t="s">
        <v>790</v>
      </c>
      <c s="35" t="s">
        <v>52</v>
      </c>
      <c s="6" t="s">
        <v>791</v>
      </c>
      <c s="36" t="s">
        <v>792</v>
      </c>
      <c s="37">
        <v>32.4</v>
      </c>
      <c s="36">
        <v>0.001</v>
      </c>
      <c s="36">
        <f>ROUND(G227*H227,6)</f>
      </c>
      <c r="L227" s="38">
        <v>0</v>
      </c>
      <c s="32">
        <f>ROUND(ROUND(L227,2)*ROUND(G227,3),2)</f>
      </c>
      <c s="36" t="s">
        <v>138</v>
      </c>
      <c>
        <f>(M227*21)/100</f>
      </c>
      <c t="s">
        <v>27</v>
      </c>
    </row>
    <row r="228" spans="1:5" ht="12.75">
      <c r="A228" s="35" t="s">
        <v>56</v>
      </c>
      <c r="E228" s="39" t="s">
        <v>791</v>
      </c>
    </row>
    <row r="229" spans="1:5" ht="12.75">
      <c r="A229" s="35" t="s">
        <v>58</v>
      </c>
      <c r="E229" s="40" t="s">
        <v>793</v>
      </c>
    </row>
    <row r="230" spans="1:5" ht="12.75">
      <c r="A230" t="s">
        <v>59</v>
      </c>
      <c r="E230" s="39" t="s">
        <v>52</v>
      </c>
    </row>
    <row r="231" spans="1:13" ht="12.75">
      <c r="A231" t="s">
        <v>46</v>
      </c>
      <c r="C231" s="31" t="s">
        <v>794</v>
      </c>
      <c r="E231" s="33" t="s">
        <v>795</v>
      </c>
      <c r="J231" s="32">
        <f>0</f>
      </c>
      <c s="32">
        <f>0</f>
      </c>
      <c s="32">
        <f>0+L232+L236+L240+L244+L248+L252</f>
      </c>
      <c s="32">
        <f>0+M232+M236+M240+M244+M248+M252</f>
      </c>
    </row>
    <row r="232" spans="1:16" ht="12.75">
      <c r="A232" t="s">
        <v>49</v>
      </c>
      <c s="34" t="s">
        <v>190</v>
      </c>
      <c s="34" t="s">
        <v>796</v>
      </c>
      <c s="35" t="s">
        <v>52</v>
      </c>
      <c s="6" t="s">
        <v>797</v>
      </c>
      <c s="36" t="s">
        <v>54</v>
      </c>
      <c s="37">
        <v>2.3</v>
      </c>
      <c s="36">
        <v>0.0021</v>
      </c>
      <c s="36">
        <f>ROUND(G232*H232,6)</f>
      </c>
      <c r="L232" s="38">
        <v>0</v>
      </c>
      <c s="32">
        <f>ROUND(ROUND(L232,2)*ROUND(G232,3),2)</f>
      </c>
      <c s="36" t="s">
        <v>598</v>
      </c>
      <c>
        <f>(M232*21)/100</f>
      </c>
      <c t="s">
        <v>27</v>
      </c>
    </row>
    <row r="233" spans="1:5" ht="12.75">
      <c r="A233" s="35" t="s">
        <v>56</v>
      </c>
      <c r="E233" s="39" t="s">
        <v>797</v>
      </c>
    </row>
    <row r="234" spans="1:5" ht="12.75">
      <c r="A234" s="35" t="s">
        <v>58</v>
      </c>
      <c r="E234" s="40" t="s">
        <v>798</v>
      </c>
    </row>
    <row r="235" spans="1:5" ht="12.75">
      <c r="A235" t="s">
        <v>59</v>
      </c>
      <c r="E235" s="39" t="s">
        <v>52</v>
      </c>
    </row>
    <row r="236" spans="1:16" ht="25.5">
      <c r="A236" t="s">
        <v>49</v>
      </c>
      <c s="34" t="s">
        <v>248</v>
      </c>
      <c s="34" t="s">
        <v>799</v>
      </c>
      <c s="35" t="s">
        <v>52</v>
      </c>
      <c s="6" t="s">
        <v>800</v>
      </c>
      <c s="36" t="s">
        <v>112</v>
      </c>
      <c s="37">
        <v>4.14</v>
      </c>
      <c s="36">
        <v>0.00026</v>
      </c>
      <c s="36">
        <f>ROUND(G236*H236,6)</f>
      </c>
      <c r="L236" s="38">
        <v>0</v>
      </c>
      <c s="32">
        <f>ROUND(ROUND(L236,2)*ROUND(G236,3),2)</f>
      </c>
      <c s="36" t="s">
        <v>598</v>
      </c>
      <c>
        <f>(M236*21)/100</f>
      </c>
      <c t="s">
        <v>27</v>
      </c>
    </row>
    <row r="237" spans="1:5" ht="25.5">
      <c r="A237" s="35" t="s">
        <v>56</v>
      </c>
      <c r="E237" s="39" t="s">
        <v>800</v>
      </c>
    </row>
    <row r="238" spans="1:5" ht="12.75">
      <c r="A238" s="35" t="s">
        <v>58</v>
      </c>
      <c r="E238" s="40" t="s">
        <v>801</v>
      </c>
    </row>
    <row r="239" spans="1:5" ht="114.75">
      <c r="A239" t="s">
        <v>59</v>
      </c>
      <c r="E239" s="39" t="s">
        <v>802</v>
      </c>
    </row>
    <row r="240" spans="1:16" ht="25.5">
      <c r="A240" t="s">
        <v>49</v>
      </c>
      <c s="34" t="s">
        <v>249</v>
      </c>
      <c s="34" t="s">
        <v>803</v>
      </c>
      <c s="35" t="s">
        <v>52</v>
      </c>
      <c s="6" t="s">
        <v>804</v>
      </c>
      <c s="36" t="s">
        <v>63</v>
      </c>
      <c s="37">
        <v>1</v>
      </c>
      <c s="36">
        <v>0</v>
      </c>
      <c s="36">
        <f>ROUND(G240*H240,6)</f>
      </c>
      <c r="L240" s="38">
        <v>0</v>
      </c>
      <c s="32">
        <f>ROUND(ROUND(L240,2)*ROUND(G240,3),2)</f>
      </c>
      <c s="36" t="s">
        <v>598</v>
      </c>
      <c>
        <f>(M240*21)/100</f>
      </c>
      <c t="s">
        <v>27</v>
      </c>
    </row>
    <row r="241" spans="1:5" ht="25.5">
      <c r="A241" s="35" t="s">
        <v>56</v>
      </c>
      <c r="E241" s="39" t="s">
        <v>804</v>
      </c>
    </row>
    <row r="242" spans="1:5" ht="12.75">
      <c r="A242" s="35" t="s">
        <v>58</v>
      </c>
      <c r="E242" s="40" t="s">
        <v>702</v>
      </c>
    </row>
    <row r="243" spans="1:5" ht="89.25">
      <c r="A243" t="s">
        <v>59</v>
      </c>
      <c r="E243" s="39" t="s">
        <v>805</v>
      </c>
    </row>
    <row r="244" spans="1:16" ht="25.5">
      <c r="A244" t="s">
        <v>49</v>
      </c>
      <c s="34" t="s">
        <v>352</v>
      </c>
      <c s="34" t="s">
        <v>806</v>
      </c>
      <c s="35" t="s">
        <v>52</v>
      </c>
      <c s="6" t="s">
        <v>807</v>
      </c>
      <c s="36" t="s">
        <v>354</v>
      </c>
      <c s="37">
        <v>0.001</v>
      </c>
      <c s="36">
        <v>0</v>
      </c>
      <c s="36">
        <f>ROUND(G244*H244,6)</f>
      </c>
      <c r="L244" s="38">
        <v>0</v>
      </c>
      <c s="32">
        <f>ROUND(ROUND(L244,2)*ROUND(G244,3),2)</f>
      </c>
      <c s="36" t="s">
        <v>598</v>
      </c>
      <c>
        <f>(M244*21)/100</f>
      </c>
      <c t="s">
        <v>27</v>
      </c>
    </row>
    <row r="245" spans="1:5" ht="25.5">
      <c r="A245" s="35" t="s">
        <v>56</v>
      </c>
      <c r="E245" s="39" t="s">
        <v>807</v>
      </c>
    </row>
    <row r="246" spans="1:5" ht="12.75">
      <c r="A246" s="35" t="s">
        <v>58</v>
      </c>
      <c r="E246" s="40" t="s">
        <v>52</v>
      </c>
    </row>
    <row r="247" spans="1:5" ht="114.75">
      <c r="A247" t="s">
        <v>59</v>
      </c>
      <c r="E247" s="39" t="s">
        <v>808</v>
      </c>
    </row>
    <row r="248" spans="1:16" ht="38.25">
      <c r="A248" t="s">
        <v>49</v>
      </c>
      <c s="34" t="s">
        <v>809</v>
      </c>
      <c s="34" t="s">
        <v>810</v>
      </c>
      <c s="35" t="s">
        <v>52</v>
      </c>
      <c s="6" t="s">
        <v>811</v>
      </c>
      <c s="36" t="s">
        <v>354</v>
      </c>
      <c s="37">
        <v>0.001</v>
      </c>
      <c s="36">
        <v>0</v>
      </c>
      <c s="36">
        <f>ROUND(G248*H248,6)</f>
      </c>
      <c r="L248" s="38">
        <v>0</v>
      </c>
      <c s="32">
        <f>ROUND(ROUND(L248,2)*ROUND(G248,3),2)</f>
      </c>
      <c s="36" t="s">
        <v>598</v>
      </c>
      <c>
        <f>(M248*21)/100</f>
      </c>
      <c t="s">
        <v>27</v>
      </c>
    </row>
    <row r="249" spans="1:5" ht="38.25">
      <c r="A249" s="35" t="s">
        <v>56</v>
      </c>
      <c r="E249" s="39" t="s">
        <v>812</v>
      </c>
    </row>
    <row r="250" spans="1:5" ht="12.75">
      <c r="A250" s="35" t="s">
        <v>58</v>
      </c>
      <c r="E250" s="40" t="s">
        <v>52</v>
      </c>
    </row>
    <row r="251" spans="1:5" ht="114.75">
      <c r="A251" t="s">
        <v>59</v>
      </c>
      <c r="E251" s="39" t="s">
        <v>808</v>
      </c>
    </row>
    <row r="252" spans="1:16" ht="25.5">
      <c r="A252" t="s">
        <v>49</v>
      </c>
      <c s="34" t="s">
        <v>785</v>
      </c>
      <c s="34" t="s">
        <v>786</v>
      </c>
      <c s="35" t="s">
        <v>52</v>
      </c>
      <c s="6" t="s">
        <v>787</v>
      </c>
      <c s="36" t="s">
        <v>112</v>
      </c>
      <c s="37">
        <v>4.14</v>
      </c>
      <c s="36">
        <v>0.0287</v>
      </c>
      <c s="36">
        <f>ROUND(G252*H252,6)</f>
      </c>
      <c r="L252" s="38">
        <v>0</v>
      </c>
      <c s="32">
        <f>ROUND(ROUND(L252,2)*ROUND(G252,3),2)</f>
      </c>
      <c s="36" t="s">
        <v>138</v>
      </c>
      <c>
        <f>(M252*21)/100</f>
      </c>
      <c t="s">
        <v>27</v>
      </c>
    </row>
    <row r="253" spans="1:5" ht="25.5">
      <c r="A253" s="35" t="s">
        <v>56</v>
      </c>
      <c r="E253" s="39" t="s">
        <v>787</v>
      </c>
    </row>
    <row r="254" spans="1:5" ht="12.75">
      <c r="A254" s="35" t="s">
        <v>58</v>
      </c>
      <c r="E254" s="40" t="s">
        <v>801</v>
      </c>
    </row>
    <row r="255" spans="1:5" ht="12.75">
      <c r="A255" t="s">
        <v>59</v>
      </c>
      <c r="E255" s="39" t="s">
        <v>52</v>
      </c>
    </row>
    <row r="256" spans="1:13" ht="12.75">
      <c r="A256" t="s">
        <v>46</v>
      </c>
      <c r="C256" s="31" t="s">
        <v>813</v>
      </c>
      <c r="E256" s="33" t="s">
        <v>814</v>
      </c>
      <c r="J256" s="32">
        <f>0</f>
      </c>
      <c s="32">
        <f>0</f>
      </c>
      <c s="32">
        <f>0+L257+L261+L265+L269+L273+L277+L281+L285+L289+L293</f>
      </c>
      <c s="32">
        <f>0+M257+M261+M265+M269+M273+M277+M281+M285+M289+M293</f>
      </c>
    </row>
    <row r="257" spans="1:16" ht="12.75">
      <c r="A257" t="s">
        <v>49</v>
      </c>
      <c s="34" t="s">
        <v>252</v>
      </c>
      <c s="34" t="s">
        <v>815</v>
      </c>
      <c s="35" t="s">
        <v>52</v>
      </c>
      <c s="6" t="s">
        <v>816</v>
      </c>
      <c s="36" t="s">
        <v>792</v>
      </c>
      <c s="37">
        <v>174</v>
      </c>
      <c s="36">
        <v>4.7E-05</v>
      </c>
      <c s="36">
        <f>ROUND(G257*H257,6)</f>
      </c>
      <c r="L257" s="38">
        <v>0</v>
      </c>
      <c s="32">
        <f>ROUND(ROUND(L257,2)*ROUND(G257,3),2)</f>
      </c>
      <c s="36" t="s">
        <v>598</v>
      </c>
      <c>
        <f>(M257*21)/100</f>
      </c>
      <c t="s">
        <v>27</v>
      </c>
    </row>
    <row r="258" spans="1:5" ht="12.75">
      <c r="A258" s="35" t="s">
        <v>56</v>
      </c>
      <c r="E258" s="39" t="s">
        <v>816</v>
      </c>
    </row>
    <row r="259" spans="1:5" ht="25.5">
      <c r="A259" s="35" t="s">
        <v>58</v>
      </c>
      <c r="E259" s="40" t="s">
        <v>817</v>
      </c>
    </row>
    <row r="260" spans="1:5" ht="12.75">
      <c r="A260" t="s">
        <v>59</v>
      </c>
      <c r="E260" s="39" t="s">
        <v>52</v>
      </c>
    </row>
    <row r="261" spans="1:16" ht="12.75">
      <c r="A261" t="s">
        <v>49</v>
      </c>
      <c s="34" t="s">
        <v>257</v>
      </c>
      <c s="34" t="s">
        <v>818</v>
      </c>
      <c s="35" t="s">
        <v>52</v>
      </c>
      <c s="6" t="s">
        <v>819</v>
      </c>
      <c s="36" t="s">
        <v>63</v>
      </c>
      <c s="37">
        <v>1</v>
      </c>
      <c s="36">
        <v>0.000329</v>
      </c>
      <c s="36">
        <f>ROUND(G261*H261,6)</f>
      </c>
      <c r="L261" s="38">
        <v>0</v>
      </c>
      <c s="32">
        <f>ROUND(ROUND(L261,2)*ROUND(G261,3),2)</f>
      </c>
      <c s="36" t="s">
        <v>598</v>
      </c>
      <c>
        <f>(M261*21)/100</f>
      </c>
      <c t="s">
        <v>27</v>
      </c>
    </row>
    <row r="262" spans="1:5" ht="12.75">
      <c r="A262" s="35" t="s">
        <v>56</v>
      </c>
      <c r="E262" s="39" t="s">
        <v>819</v>
      </c>
    </row>
    <row r="263" spans="1:5" ht="12.75">
      <c r="A263" s="35" t="s">
        <v>58</v>
      </c>
      <c r="E263" s="40" t="s">
        <v>52</v>
      </c>
    </row>
    <row r="264" spans="1:5" ht="178.5">
      <c r="A264" t="s">
        <v>59</v>
      </c>
      <c r="E264" s="39" t="s">
        <v>820</v>
      </c>
    </row>
    <row r="265" spans="1:16" ht="25.5">
      <c r="A265" t="s">
        <v>49</v>
      </c>
      <c s="34" t="s">
        <v>261</v>
      </c>
      <c s="34" t="s">
        <v>821</v>
      </c>
      <c s="35" t="s">
        <v>52</v>
      </c>
      <c s="6" t="s">
        <v>822</v>
      </c>
      <c s="36" t="s">
        <v>63</v>
      </c>
      <c s="37">
        <v>1</v>
      </c>
      <c s="36">
        <v>0.000329</v>
      </c>
      <c s="36">
        <f>ROUND(G265*H265,6)</f>
      </c>
      <c r="L265" s="38">
        <v>0</v>
      </c>
      <c s="32">
        <f>ROUND(ROUND(L265,2)*ROUND(G265,3),2)</f>
      </c>
      <c s="36" t="s">
        <v>598</v>
      </c>
      <c>
        <f>(M265*21)/100</f>
      </c>
      <c t="s">
        <v>27</v>
      </c>
    </row>
    <row r="266" spans="1:5" ht="25.5">
      <c r="A266" s="35" t="s">
        <v>56</v>
      </c>
      <c r="E266" s="39" t="s">
        <v>822</v>
      </c>
    </row>
    <row r="267" spans="1:5" ht="12.75">
      <c r="A267" s="35" t="s">
        <v>58</v>
      </c>
      <c r="E267" s="40" t="s">
        <v>702</v>
      </c>
    </row>
    <row r="268" spans="1:5" ht="102">
      <c r="A268" t="s">
        <v>59</v>
      </c>
      <c r="E268" s="39" t="s">
        <v>823</v>
      </c>
    </row>
    <row r="269" spans="1:16" ht="25.5">
      <c r="A269" t="s">
        <v>49</v>
      </c>
      <c s="34" t="s">
        <v>824</v>
      </c>
      <c s="34" t="s">
        <v>825</v>
      </c>
      <c s="35" t="s">
        <v>52</v>
      </c>
      <c s="6" t="s">
        <v>826</v>
      </c>
      <c s="36" t="s">
        <v>354</v>
      </c>
      <c s="37">
        <v>1.193</v>
      </c>
      <c s="36">
        <v>0</v>
      </c>
      <c s="36">
        <f>ROUND(G269*H269,6)</f>
      </c>
      <c r="L269" s="38">
        <v>0</v>
      </c>
      <c s="32">
        <f>ROUND(ROUND(L269,2)*ROUND(G269,3),2)</f>
      </c>
      <c s="36" t="s">
        <v>598</v>
      </c>
      <c>
        <f>(M269*21)/100</f>
      </c>
      <c t="s">
        <v>27</v>
      </c>
    </row>
    <row r="270" spans="1:5" ht="25.5">
      <c r="A270" s="35" t="s">
        <v>56</v>
      </c>
      <c r="E270" s="39" t="s">
        <v>826</v>
      </c>
    </row>
    <row r="271" spans="1:5" ht="12.75">
      <c r="A271" s="35" t="s">
        <v>58</v>
      </c>
      <c r="E271" s="40" t="s">
        <v>52</v>
      </c>
    </row>
    <row r="272" spans="1:5" ht="114.75">
      <c r="A272" t="s">
        <v>59</v>
      </c>
      <c r="E272" s="39" t="s">
        <v>827</v>
      </c>
    </row>
    <row r="273" spans="1:16" ht="38.25">
      <c r="A273" t="s">
        <v>49</v>
      </c>
      <c s="34" t="s">
        <v>828</v>
      </c>
      <c s="34" t="s">
        <v>829</v>
      </c>
      <c s="35" t="s">
        <v>52</v>
      </c>
      <c s="6" t="s">
        <v>830</v>
      </c>
      <c s="36" t="s">
        <v>354</v>
      </c>
      <c s="37">
        <v>1.193</v>
      </c>
      <c s="36">
        <v>0</v>
      </c>
      <c s="36">
        <f>ROUND(G273*H273,6)</f>
      </c>
      <c r="L273" s="38">
        <v>0</v>
      </c>
      <c s="32">
        <f>ROUND(ROUND(L273,2)*ROUND(G273,3),2)</f>
      </c>
      <c s="36" t="s">
        <v>598</v>
      </c>
      <c>
        <f>(M273*21)/100</f>
      </c>
      <c t="s">
        <v>27</v>
      </c>
    </row>
    <row r="274" spans="1:5" ht="38.25">
      <c r="A274" s="35" t="s">
        <v>56</v>
      </c>
      <c r="E274" s="39" t="s">
        <v>831</v>
      </c>
    </row>
    <row r="275" spans="1:5" ht="12.75">
      <c r="A275" s="35" t="s">
        <v>58</v>
      </c>
      <c r="E275" s="40" t="s">
        <v>52</v>
      </c>
    </row>
    <row r="276" spans="1:5" ht="114.75">
      <c r="A276" t="s">
        <v>59</v>
      </c>
      <c r="E276" s="39" t="s">
        <v>827</v>
      </c>
    </row>
    <row r="277" spans="1:16" ht="12.75">
      <c r="A277" t="s">
        <v>49</v>
      </c>
      <c s="34" t="s">
        <v>832</v>
      </c>
      <c s="34" t="s">
        <v>833</v>
      </c>
      <c s="35" t="s">
        <v>52</v>
      </c>
      <c s="6" t="s">
        <v>834</v>
      </c>
      <c s="36" t="s">
        <v>63</v>
      </c>
      <c s="37">
        <v>1</v>
      </c>
      <c s="36">
        <v>0.49</v>
      </c>
      <c s="36">
        <f>ROUND(G277*H277,6)</f>
      </c>
      <c r="L277" s="38">
        <v>0</v>
      </c>
      <c s="32">
        <f>ROUND(ROUND(L277,2)*ROUND(G277,3),2)</f>
      </c>
      <c s="36" t="s">
        <v>138</v>
      </c>
      <c>
        <f>(M277*21)/100</f>
      </c>
      <c t="s">
        <v>27</v>
      </c>
    </row>
    <row r="278" spans="1:5" ht="12.75">
      <c r="A278" s="35" t="s">
        <v>56</v>
      </c>
      <c r="E278" s="39" t="s">
        <v>834</v>
      </c>
    </row>
    <row r="279" spans="1:5" ht="12.75">
      <c r="A279" s="35" t="s">
        <v>58</v>
      </c>
      <c r="E279" s="40" t="s">
        <v>52</v>
      </c>
    </row>
    <row r="280" spans="1:5" ht="12.75">
      <c r="A280" t="s">
        <v>59</v>
      </c>
      <c r="E280" s="39" t="s">
        <v>52</v>
      </c>
    </row>
    <row r="281" spans="1:16" ht="12.75">
      <c r="A281" t="s">
        <v>49</v>
      </c>
      <c s="34" t="s">
        <v>835</v>
      </c>
      <c s="34" t="s">
        <v>836</v>
      </c>
      <c s="35" t="s">
        <v>52</v>
      </c>
      <c s="6" t="s">
        <v>837</v>
      </c>
      <c s="36" t="s">
        <v>354</v>
      </c>
      <c s="37">
        <v>0.189</v>
      </c>
      <c s="36">
        <v>1</v>
      </c>
      <c s="36">
        <f>ROUND(G281*H281,6)</f>
      </c>
      <c r="L281" s="38">
        <v>0</v>
      </c>
      <c s="32">
        <f>ROUND(ROUND(L281,2)*ROUND(G281,3),2)</f>
      </c>
      <c s="36" t="s">
        <v>138</v>
      </c>
      <c>
        <f>(M281*21)/100</f>
      </c>
      <c t="s">
        <v>27</v>
      </c>
    </row>
    <row r="282" spans="1:5" ht="12.75">
      <c r="A282" s="35" t="s">
        <v>56</v>
      </c>
      <c r="E282" s="39" t="s">
        <v>837</v>
      </c>
    </row>
    <row r="283" spans="1:5" ht="12.75">
      <c r="A283" s="35" t="s">
        <v>58</v>
      </c>
      <c r="E283" s="40" t="s">
        <v>838</v>
      </c>
    </row>
    <row r="284" spans="1:5" ht="12.75">
      <c r="A284" t="s">
        <v>59</v>
      </c>
      <c r="E284" s="39" t="s">
        <v>52</v>
      </c>
    </row>
    <row r="285" spans="1:16" ht="25.5">
      <c r="A285" t="s">
        <v>49</v>
      </c>
      <c s="34" t="s">
        <v>839</v>
      </c>
      <c s="34" t="s">
        <v>840</v>
      </c>
      <c s="35" t="s">
        <v>52</v>
      </c>
      <c s="6" t="s">
        <v>841</v>
      </c>
      <c s="36" t="s">
        <v>354</v>
      </c>
      <c s="37">
        <v>0.247</v>
      </c>
      <c s="36">
        <v>1</v>
      </c>
      <c s="36">
        <f>ROUND(G285*H285,6)</f>
      </c>
      <c r="L285" s="38">
        <v>0</v>
      </c>
      <c s="32">
        <f>ROUND(ROUND(L285,2)*ROUND(G285,3),2)</f>
      </c>
      <c s="36" t="s">
        <v>138</v>
      </c>
      <c>
        <f>(M285*21)/100</f>
      </c>
      <c t="s">
        <v>27</v>
      </c>
    </row>
    <row r="286" spans="1:5" ht="25.5">
      <c r="A286" s="35" t="s">
        <v>56</v>
      </c>
      <c r="E286" s="39" t="s">
        <v>841</v>
      </c>
    </row>
    <row r="287" spans="1:5" ht="12.75">
      <c r="A287" s="35" t="s">
        <v>58</v>
      </c>
      <c r="E287" s="40" t="s">
        <v>842</v>
      </c>
    </row>
    <row r="288" spans="1:5" ht="12.75">
      <c r="A288" t="s">
        <v>59</v>
      </c>
      <c r="E288" s="39" t="s">
        <v>52</v>
      </c>
    </row>
    <row r="289" spans="1:16" ht="12.75">
      <c r="A289" t="s">
        <v>49</v>
      </c>
      <c s="34" t="s">
        <v>744</v>
      </c>
      <c s="34" t="s">
        <v>745</v>
      </c>
      <c s="35" t="s">
        <v>52</v>
      </c>
      <c s="6" t="s">
        <v>843</v>
      </c>
      <c s="36" t="s">
        <v>792</v>
      </c>
      <c s="37">
        <v>174</v>
      </c>
      <c s="36">
        <v>0.001</v>
      </c>
      <c s="36">
        <f>ROUND(G289*H289,6)</f>
      </c>
      <c r="L289" s="38">
        <v>0</v>
      </c>
      <c s="32">
        <f>ROUND(ROUND(L289,2)*ROUND(G289,3),2)</f>
      </c>
      <c s="36" t="s">
        <v>138</v>
      </c>
      <c>
        <f>(M289*21)/100</f>
      </c>
      <c t="s">
        <v>27</v>
      </c>
    </row>
    <row r="290" spans="1:5" ht="12.75">
      <c r="A290" s="35" t="s">
        <v>56</v>
      </c>
      <c r="E290" s="39" t="s">
        <v>843</v>
      </c>
    </row>
    <row r="291" spans="1:5" ht="25.5">
      <c r="A291" s="35" t="s">
        <v>58</v>
      </c>
      <c r="E291" s="40" t="s">
        <v>817</v>
      </c>
    </row>
    <row r="292" spans="1:5" ht="12.75">
      <c r="A292" t="s">
        <v>59</v>
      </c>
      <c r="E292" s="39" t="s">
        <v>52</v>
      </c>
    </row>
    <row r="293" spans="1:16" ht="25.5">
      <c r="A293" t="s">
        <v>49</v>
      </c>
      <c s="34" t="s">
        <v>844</v>
      </c>
      <c s="34" t="s">
        <v>845</v>
      </c>
      <c s="35" t="s">
        <v>52</v>
      </c>
      <c s="6" t="s">
        <v>846</v>
      </c>
      <c s="36" t="s">
        <v>63</v>
      </c>
      <c s="37">
        <v>1</v>
      </c>
      <c s="36">
        <v>0.084</v>
      </c>
      <c s="36">
        <f>ROUND(G293*H293,6)</f>
      </c>
      <c r="L293" s="38">
        <v>0</v>
      </c>
      <c s="32">
        <f>ROUND(ROUND(L293,2)*ROUND(G293,3),2)</f>
      </c>
      <c s="36" t="s">
        <v>138</v>
      </c>
      <c>
        <f>(M293*21)/100</f>
      </c>
      <c t="s">
        <v>27</v>
      </c>
    </row>
    <row r="294" spans="1:5" ht="25.5">
      <c r="A294" s="35" t="s">
        <v>56</v>
      </c>
      <c r="E294" s="39" t="s">
        <v>846</v>
      </c>
    </row>
    <row r="295" spans="1:5" ht="12.75">
      <c r="A295" s="35" t="s">
        <v>58</v>
      </c>
      <c r="E295" s="40" t="s">
        <v>52</v>
      </c>
    </row>
    <row r="296" spans="1:5" ht="12.75">
      <c r="A296" t="s">
        <v>59</v>
      </c>
      <c r="E296" s="39" t="s">
        <v>52</v>
      </c>
    </row>
    <row r="297" spans="1:13" ht="12.75">
      <c r="A297" t="s">
        <v>46</v>
      </c>
      <c r="C297" s="31" t="s">
        <v>847</v>
      </c>
      <c r="E297" s="33" t="s">
        <v>848</v>
      </c>
      <c r="J297" s="32">
        <f>0</f>
      </c>
      <c s="32">
        <f>0</f>
      </c>
      <c s="32">
        <f>0+L298+L302+L306+L310+L314+L318</f>
      </c>
      <c s="32">
        <f>0+M298+M302+M306+M310+M314+M318</f>
      </c>
    </row>
    <row r="298" spans="1:16" ht="25.5">
      <c r="A298" t="s">
        <v>49</v>
      </c>
      <c s="34" t="s">
        <v>264</v>
      </c>
      <c s="34" t="s">
        <v>849</v>
      </c>
      <c s="35" t="s">
        <v>52</v>
      </c>
      <c s="6" t="s">
        <v>850</v>
      </c>
      <c s="36" t="s">
        <v>112</v>
      </c>
      <c s="37">
        <v>2.5</v>
      </c>
      <c s="36">
        <v>0.000169</v>
      </c>
      <c s="36">
        <f>ROUND(G298*H298,6)</f>
      </c>
      <c r="L298" s="38">
        <v>0</v>
      </c>
      <c s="32">
        <f>ROUND(ROUND(L298,2)*ROUND(G298,3),2)</f>
      </c>
      <c s="36" t="s">
        <v>598</v>
      </c>
      <c>
        <f>(M298*21)/100</f>
      </c>
      <c t="s">
        <v>27</v>
      </c>
    </row>
    <row r="299" spans="1:5" ht="25.5">
      <c r="A299" s="35" t="s">
        <v>56</v>
      </c>
      <c r="E299" s="39" t="s">
        <v>850</v>
      </c>
    </row>
    <row r="300" spans="1:5" ht="25.5">
      <c r="A300" s="35" t="s">
        <v>58</v>
      </c>
      <c r="E300" s="40" t="s">
        <v>851</v>
      </c>
    </row>
    <row r="301" spans="1:5" ht="12.75">
      <c r="A301" t="s">
        <v>59</v>
      </c>
      <c r="E301" s="39" t="s">
        <v>52</v>
      </c>
    </row>
    <row r="302" spans="1:16" ht="12.75">
      <c r="A302" t="s">
        <v>49</v>
      </c>
      <c s="34" t="s">
        <v>267</v>
      </c>
      <c s="34" t="s">
        <v>852</v>
      </c>
      <c s="35" t="s">
        <v>52</v>
      </c>
      <c s="6" t="s">
        <v>853</v>
      </c>
      <c s="36" t="s">
        <v>112</v>
      </c>
      <c s="37">
        <v>2.5</v>
      </c>
      <c s="36">
        <v>0.000123</v>
      </c>
      <c s="36">
        <f>ROUND(G302*H302,6)</f>
      </c>
      <c r="L302" s="38">
        <v>0</v>
      </c>
      <c s="32">
        <f>ROUND(ROUND(L302,2)*ROUND(G302,3),2)</f>
      </c>
      <c s="36" t="s">
        <v>598</v>
      </c>
      <c>
        <f>(M302*21)/100</f>
      </c>
      <c t="s">
        <v>27</v>
      </c>
    </row>
    <row r="303" spans="1:5" ht="12.75">
      <c r="A303" s="35" t="s">
        <v>56</v>
      </c>
      <c r="E303" s="39" t="s">
        <v>853</v>
      </c>
    </row>
    <row r="304" spans="1:5" ht="25.5">
      <c r="A304" s="35" t="s">
        <v>58</v>
      </c>
      <c r="E304" s="40" t="s">
        <v>854</v>
      </c>
    </row>
    <row r="305" spans="1:5" ht="12.75">
      <c r="A305" t="s">
        <v>59</v>
      </c>
      <c r="E305" s="39" t="s">
        <v>52</v>
      </c>
    </row>
    <row r="306" spans="1:16" ht="12.75">
      <c r="A306" t="s">
        <v>49</v>
      </c>
      <c s="34" t="s">
        <v>270</v>
      </c>
      <c s="34" t="s">
        <v>855</v>
      </c>
      <c s="35" t="s">
        <v>52</v>
      </c>
      <c s="6" t="s">
        <v>856</v>
      </c>
      <c s="36" t="s">
        <v>112</v>
      </c>
      <c s="37">
        <v>2.5</v>
      </c>
      <c s="36">
        <v>0.000123</v>
      </c>
      <c s="36">
        <f>ROUND(G306*H306,6)</f>
      </c>
      <c r="L306" s="38">
        <v>0</v>
      </c>
      <c s="32">
        <f>ROUND(ROUND(L306,2)*ROUND(G306,3),2)</f>
      </c>
      <c s="36" t="s">
        <v>598</v>
      </c>
      <c>
        <f>(M306*21)/100</f>
      </c>
      <c t="s">
        <v>27</v>
      </c>
    </row>
    <row r="307" spans="1:5" ht="12.75">
      <c r="A307" s="35" t="s">
        <v>56</v>
      </c>
      <c r="E307" s="39" t="s">
        <v>856</v>
      </c>
    </row>
    <row r="308" spans="1:5" ht="25.5">
      <c r="A308" s="35" t="s">
        <v>58</v>
      </c>
      <c r="E308" s="40" t="s">
        <v>857</v>
      </c>
    </row>
    <row r="309" spans="1:5" ht="12.75">
      <c r="A309" t="s">
        <v>59</v>
      </c>
      <c r="E309" s="39" t="s">
        <v>52</v>
      </c>
    </row>
    <row r="310" spans="1:16" ht="25.5">
      <c r="A310" t="s">
        <v>49</v>
      </c>
      <c s="34" t="s">
        <v>273</v>
      </c>
      <c s="34" t="s">
        <v>858</v>
      </c>
      <c s="35" t="s">
        <v>52</v>
      </c>
      <c s="6" t="s">
        <v>859</v>
      </c>
      <c s="36" t="s">
        <v>112</v>
      </c>
      <c s="37">
        <v>44.44</v>
      </c>
      <c s="36">
        <v>0.00012</v>
      </c>
      <c s="36">
        <f>ROUND(G310*H310,6)</f>
      </c>
      <c r="L310" s="38">
        <v>0</v>
      </c>
      <c s="32">
        <f>ROUND(ROUND(L310,2)*ROUND(G310,3),2)</f>
      </c>
      <c s="36" t="s">
        <v>598</v>
      </c>
      <c>
        <f>(M310*21)/100</f>
      </c>
      <c t="s">
        <v>27</v>
      </c>
    </row>
    <row r="311" spans="1:5" ht="25.5">
      <c r="A311" s="35" t="s">
        <v>56</v>
      </c>
      <c r="E311" s="39" t="s">
        <v>859</v>
      </c>
    </row>
    <row r="312" spans="1:5" ht="12.75">
      <c r="A312" s="35" t="s">
        <v>58</v>
      </c>
      <c r="E312" s="40" t="s">
        <v>860</v>
      </c>
    </row>
    <row r="313" spans="1:5" ht="12.75">
      <c r="A313" t="s">
        <v>59</v>
      </c>
      <c r="E313" s="39" t="s">
        <v>52</v>
      </c>
    </row>
    <row r="314" spans="1:16" ht="12.75">
      <c r="A314" t="s">
        <v>49</v>
      </c>
      <c s="34" t="s">
        <v>276</v>
      </c>
      <c s="34" t="s">
        <v>861</v>
      </c>
      <c s="35" t="s">
        <v>52</v>
      </c>
      <c s="6" t="s">
        <v>862</v>
      </c>
      <c s="36" t="s">
        <v>112</v>
      </c>
      <c s="37">
        <v>44.44</v>
      </c>
      <c s="36">
        <v>0.000485</v>
      </c>
      <c s="36">
        <f>ROUND(G314*H314,6)</f>
      </c>
      <c r="L314" s="38">
        <v>0</v>
      </c>
      <c s="32">
        <f>ROUND(ROUND(L314,2)*ROUND(G314,3),2)</f>
      </c>
      <c s="36" t="s">
        <v>598</v>
      </c>
      <c>
        <f>(M314*21)/100</f>
      </c>
      <c t="s">
        <v>27</v>
      </c>
    </row>
    <row r="315" spans="1:5" ht="12.75">
      <c r="A315" s="35" t="s">
        <v>56</v>
      </c>
      <c r="E315" s="39" t="s">
        <v>862</v>
      </c>
    </row>
    <row r="316" spans="1:5" ht="12.75">
      <c r="A316" s="35" t="s">
        <v>58</v>
      </c>
      <c r="E316" s="40" t="s">
        <v>863</v>
      </c>
    </row>
    <row r="317" spans="1:5" ht="12.75">
      <c r="A317" t="s">
        <v>59</v>
      </c>
      <c r="E317" s="39" t="s">
        <v>52</v>
      </c>
    </row>
    <row r="318" spans="1:16" ht="25.5">
      <c r="A318" t="s">
        <v>49</v>
      </c>
      <c s="34" t="s">
        <v>279</v>
      </c>
      <c s="34" t="s">
        <v>864</v>
      </c>
      <c s="35" t="s">
        <v>52</v>
      </c>
      <c s="6" t="s">
        <v>865</v>
      </c>
      <c s="36" t="s">
        <v>112</v>
      </c>
      <c s="37">
        <v>44.44</v>
      </c>
      <c s="36">
        <v>0.0025</v>
      </c>
      <c s="36">
        <f>ROUND(G318*H318,6)</f>
      </c>
      <c r="L318" s="38">
        <v>0</v>
      </c>
      <c s="32">
        <f>ROUND(ROUND(L318,2)*ROUND(G318,3),2)</f>
      </c>
      <c s="36" t="s">
        <v>598</v>
      </c>
      <c>
        <f>(M318*21)/100</f>
      </c>
      <c t="s">
        <v>27</v>
      </c>
    </row>
    <row r="319" spans="1:5" ht="25.5">
      <c r="A319" s="35" t="s">
        <v>56</v>
      </c>
      <c r="E319" s="39" t="s">
        <v>865</v>
      </c>
    </row>
    <row r="320" spans="1:5" ht="12.75">
      <c r="A320" s="35" t="s">
        <v>58</v>
      </c>
      <c r="E320" s="40" t="s">
        <v>863</v>
      </c>
    </row>
    <row r="321" spans="1:5" ht="12.75">
      <c r="A321" t="s">
        <v>59</v>
      </c>
      <c r="E321" s="39" t="s">
        <v>52</v>
      </c>
    </row>
    <row r="322" spans="1:13" ht="12.75">
      <c r="A322" t="s">
        <v>46</v>
      </c>
      <c r="C322" s="31" t="s">
        <v>866</v>
      </c>
      <c r="E322" s="33" t="s">
        <v>867</v>
      </c>
      <c r="J322" s="32">
        <f>0</f>
      </c>
      <c s="32">
        <f>0</f>
      </c>
      <c s="32">
        <f>0+L323</f>
      </c>
      <c s="32">
        <f>0+M323</f>
      </c>
    </row>
    <row r="323" spans="1:16" ht="25.5">
      <c r="A323" t="s">
        <v>49</v>
      </c>
      <c s="34" t="s">
        <v>284</v>
      </c>
      <c s="34" t="s">
        <v>868</v>
      </c>
      <c s="35" t="s">
        <v>52</v>
      </c>
      <c s="6" t="s">
        <v>869</v>
      </c>
      <c s="36" t="s">
        <v>112</v>
      </c>
      <c s="37">
        <v>125.266</v>
      </c>
      <c s="36">
        <v>0.000129</v>
      </c>
      <c s="36">
        <f>ROUND(G323*H323,6)</f>
      </c>
      <c r="L323" s="38">
        <v>0</v>
      </c>
      <c s="32">
        <f>ROUND(ROUND(L323,2)*ROUND(G323,3),2)</f>
      </c>
      <c s="36" t="s">
        <v>598</v>
      </c>
      <c>
        <f>(M323*21)/100</f>
      </c>
      <c t="s">
        <v>27</v>
      </c>
    </row>
    <row r="324" spans="1:5" ht="25.5">
      <c r="A324" s="35" t="s">
        <v>56</v>
      </c>
      <c r="E324" s="39" t="s">
        <v>869</v>
      </c>
    </row>
    <row r="325" spans="1:5" ht="25.5">
      <c r="A325" s="35" t="s">
        <v>58</v>
      </c>
      <c r="E325" s="40" t="s">
        <v>747</v>
      </c>
    </row>
    <row r="326" spans="1:5" ht="12.75">
      <c r="A326" t="s">
        <v>59</v>
      </c>
      <c r="E326" s="39" t="s">
        <v>52</v>
      </c>
    </row>
    <row r="327" spans="1:13" ht="12.75">
      <c r="A327" t="s">
        <v>46</v>
      </c>
      <c r="C327" s="31" t="s">
        <v>82</v>
      </c>
      <c r="E327" s="33" t="s">
        <v>870</v>
      </c>
      <c r="J327" s="32">
        <f>0</f>
      </c>
      <c s="32">
        <f>0</f>
      </c>
      <c s="32">
        <f>0+L328+L332+L336+L340+L344+L348+L352+L356+L360+L364+L368+L372+L376+L380+L384+L388+L392+L396+L400+L404+L408+L412+L416+L420+L424</f>
      </c>
      <c s="32">
        <f>0+M328+M332+M336+M340+M344+M348+M352+M356+M360+M364+M368+M372+M376+M380+M384+M388+M392+M396+M400+M404+M408+M412+M416+M420+M424</f>
      </c>
    </row>
    <row r="328" spans="1:16" ht="25.5">
      <c r="A328" t="s">
        <v>49</v>
      </c>
      <c s="34" t="s">
        <v>287</v>
      </c>
      <c s="34" t="s">
        <v>871</v>
      </c>
      <c s="35" t="s">
        <v>52</v>
      </c>
      <c s="6" t="s">
        <v>872</v>
      </c>
      <c s="36" t="s">
        <v>116</v>
      </c>
      <c s="37">
        <v>145.84</v>
      </c>
      <c s="36">
        <v>0</v>
      </c>
      <c s="36">
        <f>ROUND(G328*H328,6)</f>
      </c>
      <c r="L328" s="38">
        <v>0</v>
      </c>
      <c s="32">
        <f>ROUND(ROUND(L328,2)*ROUND(G328,3),2)</f>
      </c>
      <c s="36" t="s">
        <v>598</v>
      </c>
      <c>
        <f>(M328*21)/100</f>
      </c>
      <c t="s">
        <v>27</v>
      </c>
    </row>
    <row r="329" spans="1:5" ht="25.5">
      <c r="A329" s="35" t="s">
        <v>56</v>
      </c>
      <c r="E329" s="39" t="s">
        <v>872</v>
      </c>
    </row>
    <row r="330" spans="1:5" ht="12.75">
      <c r="A330" s="35" t="s">
        <v>58</v>
      </c>
      <c r="E330" s="40" t="s">
        <v>873</v>
      </c>
    </row>
    <row r="331" spans="1:5" ht="25.5">
      <c r="A331" t="s">
        <v>59</v>
      </c>
      <c r="E331" s="39" t="s">
        <v>874</v>
      </c>
    </row>
    <row r="332" spans="1:16" ht="25.5">
      <c r="A332" t="s">
        <v>49</v>
      </c>
      <c s="34" t="s">
        <v>290</v>
      </c>
      <c s="34" t="s">
        <v>875</v>
      </c>
      <c s="35" t="s">
        <v>52</v>
      </c>
      <c s="6" t="s">
        <v>876</v>
      </c>
      <c s="36" t="s">
        <v>116</v>
      </c>
      <c s="37">
        <v>2187.6</v>
      </c>
      <c s="36">
        <v>0</v>
      </c>
      <c s="36">
        <f>ROUND(G332*H332,6)</f>
      </c>
      <c r="L332" s="38">
        <v>0</v>
      </c>
      <c s="32">
        <f>ROUND(ROUND(L332,2)*ROUND(G332,3),2)</f>
      </c>
      <c s="36" t="s">
        <v>598</v>
      </c>
      <c>
        <f>(M332*21)/100</f>
      </c>
      <c t="s">
        <v>27</v>
      </c>
    </row>
    <row r="333" spans="1:5" ht="25.5">
      <c r="A333" s="35" t="s">
        <v>56</v>
      </c>
      <c r="E333" s="39" t="s">
        <v>876</v>
      </c>
    </row>
    <row r="334" spans="1:5" ht="12.75">
      <c r="A334" s="35" t="s">
        <v>58</v>
      </c>
      <c r="E334" s="40" t="s">
        <v>877</v>
      </c>
    </row>
    <row r="335" spans="1:5" ht="25.5">
      <c r="A335" t="s">
        <v>59</v>
      </c>
      <c r="E335" s="39" t="s">
        <v>874</v>
      </c>
    </row>
    <row r="336" spans="1:16" ht="25.5">
      <c r="A336" t="s">
        <v>49</v>
      </c>
      <c s="34" t="s">
        <v>293</v>
      </c>
      <c s="34" t="s">
        <v>878</v>
      </c>
      <c s="35" t="s">
        <v>52</v>
      </c>
      <c s="6" t="s">
        <v>879</v>
      </c>
      <c s="36" t="s">
        <v>116</v>
      </c>
      <c s="37">
        <v>145.84</v>
      </c>
      <c s="36">
        <v>0</v>
      </c>
      <c s="36">
        <f>ROUND(G336*H336,6)</f>
      </c>
      <c r="L336" s="38">
        <v>0</v>
      </c>
      <c s="32">
        <f>ROUND(ROUND(L336,2)*ROUND(G336,3),2)</f>
      </c>
      <c s="36" t="s">
        <v>598</v>
      </c>
      <c>
        <f>(M336*21)/100</f>
      </c>
      <c t="s">
        <v>27</v>
      </c>
    </row>
    <row r="337" spans="1:5" ht="25.5">
      <c r="A337" s="35" t="s">
        <v>56</v>
      </c>
      <c r="E337" s="39" t="s">
        <v>879</v>
      </c>
    </row>
    <row r="338" spans="1:5" ht="12.75">
      <c r="A338" s="35" t="s">
        <v>58</v>
      </c>
      <c r="E338" s="40" t="s">
        <v>880</v>
      </c>
    </row>
    <row r="339" spans="1:5" ht="25.5">
      <c r="A339" t="s">
        <v>59</v>
      </c>
      <c r="E339" s="39" t="s">
        <v>881</v>
      </c>
    </row>
    <row r="340" spans="1:16" ht="25.5">
      <c r="A340" t="s">
        <v>49</v>
      </c>
      <c s="34" t="s">
        <v>296</v>
      </c>
      <c s="34" t="s">
        <v>882</v>
      </c>
      <c s="35" t="s">
        <v>52</v>
      </c>
      <c s="6" t="s">
        <v>883</v>
      </c>
      <c s="36" t="s">
        <v>112</v>
      </c>
      <c s="37">
        <v>40</v>
      </c>
      <c s="36">
        <v>0.00013</v>
      </c>
      <c s="36">
        <f>ROUND(G340*H340,6)</f>
      </c>
      <c r="L340" s="38">
        <v>0</v>
      </c>
      <c s="32">
        <f>ROUND(ROUND(L340,2)*ROUND(G340,3),2)</f>
      </c>
      <c s="36" t="s">
        <v>598</v>
      </c>
      <c>
        <f>(M340*21)/100</f>
      </c>
      <c t="s">
        <v>27</v>
      </c>
    </row>
    <row r="341" spans="1:5" ht="25.5">
      <c r="A341" s="35" t="s">
        <v>56</v>
      </c>
      <c r="E341" s="39" t="s">
        <v>883</v>
      </c>
    </row>
    <row r="342" spans="1:5" ht="12.75">
      <c r="A342" s="35" t="s">
        <v>58</v>
      </c>
      <c r="E342" s="40" t="s">
        <v>884</v>
      </c>
    </row>
    <row r="343" spans="1:5" ht="12.75">
      <c r="A343" t="s">
        <v>59</v>
      </c>
      <c r="E343" s="39" t="s">
        <v>52</v>
      </c>
    </row>
    <row r="344" spans="1:16" ht="25.5">
      <c r="A344" t="s">
        <v>49</v>
      </c>
      <c s="34" t="s">
        <v>299</v>
      </c>
      <c s="34" t="s">
        <v>885</v>
      </c>
      <c s="35" t="s">
        <v>52</v>
      </c>
      <c s="6" t="s">
        <v>886</v>
      </c>
      <c s="36" t="s">
        <v>112</v>
      </c>
      <c s="37">
        <v>110</v>
      </c>
      <c s="36">
        <v>3.5E-05</v>
      </c>
      <c s="36">
        <f>ROUND(G344*H344,6)</f>
      </c>
      <c r="L344" s="38">
        <v>0</v>
      </c>
      <c s="32">
        <f>ROUND(ROUND(L344,2)*ROUND(G344,3),2)</f>
      </c>
      <c s="36" t="s">
        <v>598</v>
      </c>
      <c>
        <f>(M344*21)/100</f>
      </c>
      <c t="s">
        <v>27</v>
      </c>
    </row>
    <row r="345" spans="1:5" ht="25.5">
      <c r="A345" s="35" t="s">
        <v>56</v>
      </c>
      <c r="E345" s="39" t="s">
        <v>886</v>
      </c>
    </row>
    <row r="346" spans="1:5" ht="12.75">
      <c r="A346" s="35" t="s">
        <v>58</v>
      </c>
      <c r="E346" s="40" t="s">
        <v>887</v>
      </c>
    </row>
    <row r="347" spans="1:5" ht="242.25">
      <c r="A347" t="s">
        <v>59</v>
      </c>
      <c r="E347" s="39" t="s">
        <v>888</v>
      </c>
    </row>
    <row r="348" spans="1:16" ht="25.5">
      <c r="A348" t="s">
        <v>49</v>
      </c>
      <c s="34" t="s">
        <v>302</v>
      </c>
      <c s="34" t="s">
        <v>889</v>
      </c>
      <c s="35" t="s">
        <v>52</v>
      </c>
      <c s="6" t="s">
        <v>890</v>
      </c>
      <c s="36" t="s">
        <v>112</v>
      </c>
      <c s="37">
        <v>7.23</v>
      </c>
      <c s="36">
        <v>0.001208</v>
      </c>
      <c s="36">
        <f>ROUND(G348*H348,6)</f>
      </c>
      <c r="L348" s="38">
        <v>0</v>
      </c>
      <c s="32">
        <f>ROUND(ROUND(L348,2)*ROUND(G348,3),2)</f>
      </c>
      <c s="36" t="s">
        <v>598</v>
      </c>
      <c>
        <f>(M348*21)/100</f>
      </c>
      <c t="s">
        <v>27</v>
      </c>
    </row>
    <row r="349" spans="1:5" ht="25.5">
      <c r="A349" s="35" t="s">
        <v>56</v>
      </c>
      <c r="E349" s="39" t="s">
        <v>890</v>
      </c>
    </row>
    <row r="350" spans="1:5" ht="12.75">
      <c r="A350" s="35" t="s">
        <v>58</v>
      </c>
      <c r="E350" s="40" t="s">
        <v>752</v>
      </c>
    </row>
    <row r="351" spans="1:5" ht="12.75">
      <c r="A351" t="s">
        <v>59</v>
      </c>
      <c r="E351" s="39" t="s">
        <v>52</v>
      </c>
    </row>
    <row r="352" spans="1:16" ht="12.75">
      <c r="A352" t="s">
        <v>49</v>
      </c>
      <c s="34" t="s">
        <v>305</v>
      </c>
      <c s="34" t="s">
        <v>891</v>
      </c>
      <c s="35" t="s">
        <v>52</v>
      </c>
      <c s="6" t="s">
        <v>892</v>
      </c>
      <c s="36" t="s">
        <v>116</v>
      </c>
      <c s="37">
        <v>51</v>
      </c>
      <c s="36">
        <v>0</v>
      </c>
      <c s="36">
        <f>ROUND(G352*H352,6)</f>
      </c>
      <c r="L352" s="38">
        <v>0</v>
      </c>
      <c s="32">
        <f>ROUND(ROUND(L352,2)*ROUND(G352,3),2)</f>
      </c>
      <c s="36" t="s">
        <v>598</v>
      </c>
      <c>
        <f>(M352*21)/100</f>
      </c>
      <c t="s">
        <v>27</v>
      </c>
    </row>
    <row r="353" spans="1:5" ht="12.75">
      <c r="A353" s="35" t="s">
        <v>56</v>
      </c>
      <c r="E353" s="39" t="s">
        <v>892</v>
      </c>
    </row>
    <row r="354" spans="1:5" ht="12.75">
      <c r="A354" s="35" t="s">
        <v>58</v>
      </c>
      <c r="E354" s="40" t="s">
        <v>893</v>
      </c>
    </row>
    <row r="355" spans="1:5" ht="25.5">
      <c r="A355" t="s">
        <v>59</v>
      </c>
      <c r="E355" s="39" t="s">
        <v>894</v>
      </c>
    </row>
    <row r="356" spans="1:16" ht="12.75">
      <c r="A356" t="s">
        <v>49</v>
      </c>
      <c s="34" t="s">
        <v>310</v>
      </c>
      <c s="34" t="s">
        <v>895</v>
      </c>
      <c s="35" t="s">
        <v>52</v>
      </c>
      <c s="6" t="s">
        <v>896</v>
      </c>
      <c s="36" t="s">
        <v>112</v>
      </c>
      <c s="37">
        <v>4.209</v>
      </c>
      <c s="36">
        <v>0</v>
      </c>
      <c s="36">
        <f>ROUND(G356*H356,6)</f>
      </c>
      <c r="L356" s="38">
        <v>0</v>
      </c>
      <c s="32">
        <f>ROUND(ROUND(L356,2)*ROUND(G356,3),2)</f>
      </c>
      <c s="36" t="s">
        <v>598</v>
      </c>
      <c>
        <f>(M356*21)/100</f>
      </c>
      <c t="s">
        <v>27</v>
      </c>
    </row>
    <row r="357" spans="1:5" ht="12.75">
      <c r="A357" s="35" t="s">
        <v>56</v>
      </c>
      <c r="E357" s="39" t="s">
        <v>896</v>
      </c>
    </row>
    <row r="358" spans="1:5" ht="12.75">
      <c r="A358" s="35" t="s">
        <v>58</v>
      </c>
      <c r="E358" s="40" t="s">
        <v>897</v>
      </c>
    </row>
    <row r="359" spans="1:5" ht="12.75">
      <c r="A359" t="s">
        <v>59</v>
      </c>
      <c r="E359" s="39" t="s">
        <v>52</v>
      </c>
    </row>
    <row r="360" spans="1:16" ht="12.75">
      <c r="A360" t="s">
        <v>49</v>
      </c>
      <c s="34" t="s">
        <v>313</v>
      </c>
      <c s="34" t="s">
        <v>898</v>
      </c>
      <c s="35" t="s">
        <v>52</v>
      </c>
      <c s="6" t="s">
        <v>899</v>
      </c>
      <c s="36" t="s">
        <v>116</v>
      </c>
      <c s="37">
        <v>0.506</v>
      </c>
      <c s="36">
        <v>0</v>
      </c>
      <c s="36">
        <f>ROUND(G360*H360,6)</f>
      </c>
      <c r="L360" s="38">
        <v>0</v>
      </c>
      <c s="32">
        <f>ROUND(ROUND(L360,2)*ROUND(G360,3),2)</f>
      </c>
      <c s="36" t="s">
        <v>598</v>
      </c>
      <c>
        <f>(M360*21)/100</f>
      </c>
      <c t="s">
        <v>27</v>
      </c>
    </row>
    <row r="361" spans="1:5" ht="12.75">
      <c r="A361" s="35" t="s">
        <v>56</v>
      </c>
      <c r="E361" s="39" t="s">
        <v>899</v>
      </c>
    </row>
    <row r="362" spans="1:5" ht="25.5">
      <c r="A362" s="35" t="s">
        <v>58</v>
      </c>
      <c r="E362" s="42" t="s">
        <v>900</v>
      </c>
    </row>
    <row r="363" spans="1:5" ht="12.75">
      <c r="A363" t="s">
        <v>59</v>
      </c>
      <c r="E363" s="39" t="s">
        <v>52</v>
      </c>
    </row>
    <row r="364" spans="1:16" ht="25.5">
      <c r="A364" t="s">
        <v>49</v>
      </c>
      <c s="34" t="s">
        <v>126</v>
      </c>
      <c s="34" t="s">
        <v>901</v>
      </c>
      <c s="35" t="s">
        <v>52</v>
      </c>
      <c s="6" t="s">
        <v>902</v>
      </c>
      <c s="36" t="s">
        <v>116</v>
      </c>
      <c s="37">
        <v>0.338</v>
      </c>
      <c s="36">
        <v>0</v>
      </c>
      <c s="36">
        <f>ROUND(G364*H364,6)</f>
      </c>
      <c r="L364" s="38">
        <v>0</v>
      </c>
      <c s="32">
        <f>ROUND(ROUND(L364,2)*ROUND(G364,3),2)</f>
      </c>
      <c s="36" t="s">
        <v>598</v>
      </c>
      <c>
        <f>(M364*21)/100</f>
      </c>
      <c t="s">
        <v>27</v>
      </c>
    </row>
    <row r="365" spans="1:5" ht="25.5">
      <c r="A365" s="35" t="s">
        <v>56</v>
      </c>
      <c r="E365" s="39" t="s">
        <v>902</v>
      </c>
    </row>
    <row r="366" spans="1:5" ht="12.75">
      <c r="A366" s="35" t="s">
        <v>58</v>
      </c>
      <c r="E366" s="40" t="s">
        <v>903</v>
      </c>
    </row>
    <row r="367" spans="1:5" ht="12.75">
      <c r="A367" t="s">
        <v>59</v>
      </c>
      <c r="E367" s="39" t="s">
        <v>52</v>
      </c>
    </row>
    <row r="368" spans="1:16" ht="12.75">
      <c r="A368" t="s">
        <v>49</v>
      </c>
      <c s="34" t="s">
        <v>318</v>
      </c>
      <c s="34" t="s">
        <v>904</v>
      </c>
      <c s="35" t="s">
        <v>52</v>
      </c>
      <c s="6" t="s">
        <v>905</v>
      </c>
      <c s="36" t="s">
        <v>112</v>
      </c>
      <c s="37">
        <v>40</v>
      </c>
      <c s="36">
        <v>3E-06</v>
      </c>
      <c s="36">
        <f>ROUND(G368*H368,6)</f>
      </c>
      <c r="L368" s="38">
        <v>0</v>
      </c>
      <c s="32">
        <f>ROUND(ROUND(L368,2)*ROUND(G368,3),2)</f>
      </c>
      <c s="36" t="s">
        <v>598</v>
      </c>
      <c>
        <f>(M368*21)/100</f>
      </c>
      <c t="s">
        <v>27</v>
      </c>
    </row>
    <row r="369" spans="1:5" ht="12.75">
      <c r="A369" s="35" t="s">
        <v>56</v>
      </c>
      <c r="E369" s="39" t="s">
        <v>905</v>
      </c>
    </row>
    <row r="370" spans="1:5" ht="12.75">
      <c r="A370" s="35" t="s">
        <v>58</v>
      </c>
      <c r="E370" s="40" t="s">
        <v>884</v>
      </c>
    </row>
    <row r="371" spans="1:5" ht="38.25">
      <c r="A371" t="s">
        <v>59</v>
      </c>
      <c r="E371" s="39" t="s">
        <v>906</v>
      </c>
    </row>
    <row r="372" spans="1:16" ht="25.5">
      <c r="A372" t="s">
        <v>49</v>
      </c>
      <c s="34" t="s">
        <v>321</v>
      </c>
      <c s="34" t="s">
        <v>907</v>
      </c>
      <c s="35" t="s">
        <v>52</v>
      </c>
      <c s="6" t="s">
        <v>908</v>
      </c>
      <c s="36" t="s">
        <v>116</v>
      </c>
      <c s="37">
        <v>0.506</v>
      </c>
      <c s="36">
        <v>0</v>
      </c>
      <c s="36">
        <f>ROUND(G372*H372,6)</f>
      </c>
      <c r="L372" s="38">
        <v>0</v>
      </c>
      <c s="32">
        <f>ROUND(ROUND(L372,2)*ROUND(G372,3),2)</f>
      </c>
      <c s="36" t="s">
        <v>598</v>
      </c>
      <c>
        <f>(M372*21)/100</f>
      </c>
      <c t="s">
        <v>27</v>
      </c>
    </row>
    <row r="373" spans="1:5" ht="25.5">
      <c r="A373" s="35" t="s">
        <v>56</v>
      </c>
      <c r="E373" s="39" t="s">
        <v>908</v>
      </c>
    </row>
    <row r="374" spans="1:5" ht="12.75">
      <c r="A374" s="35" t="s">
        <v>58</v>
      </c>
      <c r="E374" s="40" t="s">
        <v>909</v>
      </c>
    </row>
    <row r="375" spans="1:5" ht="12.75">
      <c r="A375" t="s">
        <v>59</v>
      </c>
      <c r="E375" s="39" t="s">
        <v>52</v>
      </c>
    </row>
    <row r="376" spans="1:16" ht="25.5">
      <c r="A376" t="s">
        <v>49</v>
      </c>
      <c s="34" t="s">
        <v>324</v>
      </c>
      <c s="34" t="s">
        <v>910</v>
      </c>
      <c s="35" t="s">
        <v>52</v>
      </c>
      <c s="6" t="s">
        <v>911</v>
      </c>
      <c s="36" t="s">
        <v>112</v>
      </c>
      <c s="37">
        <v>1.576</v>
      </c>
      <c s="36">
        <v>0</v>
      </c>
      <c s="36">
        <f>ROUND(G376*H376,6)</f>
      </c>
      <c r="L376" s="38">
        <v>0</v>
      </c>
      <c s="32">
        <f>ROUND(ROUND(L376,2)*ROUND(G376,3),2)</f>
      </c>
      <c s="36" t="s">
        <v>598</v>
      </c>
      <c>
        <f>(M376*21)/100</f>
      </c>
      <c t="s">
        <v>27</v>
      </c>
    </row>
    <row r="377" spans="1:5" ht="25.5">
      <c r="A377" s="35" t="s">
        <v>56</v>
      </c>
      <c r="E377" s="39" t="s">
        <v>911</v>
      </c>
    </row>
    <row r="378" spans="1:5" ht="12.75">
      <c r="A378" s="35" t="s">
        <v>58</v>
      </c>
      <c r="E378" s="40" t="s">
        <v>912</v>
      </c>
    </row>
    <row r="379" spans="1:5" ht="38.25">
      <c r="A379" t="s">
        <v>59</v>
      </c>
      <c r="E379" s="39" t="s">
        <v>913</v>
      </c>
    </row>
    <row r="380" spans="1:16" ht="25.5">
      <c r="A380" t="s">
        <v>49</v>
      </c>
      <c s="34" t="s">
        <v>47</v>
      </c>
      <c s="34" t="s">
        <v>914</v>
      </c>
      <c s="35" t="s">
        <v>52</v>
      </c>
      <c s="6" t="s">
        <v>915</v>
      </c>
      <c s="36" t="s">
        <v>112</v>
      </c>
      <c s="37">
        <v>9.9</v>
      </c>
      <c s="36">
        <v>0</v>
      </c>
      <c s="36">
        <f>ROUND(G380*H380,6)</f>
      </c>
      <c r="L380" s="38">
        <v>0</v>
      </c>
      <c s="32">
        <f>ROUND(ROUND(L380,2)*ROUND(G380,3),2)</f>
      </c>
      <c s="36" t="s">
        <v>598</v>
      </c>
      <c>
        <f>(M380*21)/100</f>
      </c>
      <c t="s">
        <v>27</v>
      </c>
    </row>
    <row r="381" spans="1:5" ht="25.5">
      <c r="A381" s="35" t="s">
        <v>56</v>
      </c>
      <c r="E381" s="39" t="s">
        <v>915</v>
      </c>
    </row>
    <row r="382" spans="1:5" ht="12.75">
      <c r="A382" s="35" t="s">
        <v>58</v>
      </c>
      <c r="E382" s="40" t="s">
        <v>916</v>
      </c>
    </row>
    <row r="383" spans="1:5" ht="38.25">
      <c r="A383" t="s">
        <v>59</v>
      </c>
      <c r="E383" s="39" t="s">
        <v>913</v>
      </c>
    </row>
    <row r="384" spans="1:16" ht="38.25">
      <c r="A384" t="s">
        <v>49</v>
      </c>
      <c s="34" t="s">
        <v>329</v>
      </c>
      <c s="34" t="s">
        <v>917</v>
      </c>
      <c s="35" t="s">
        <v>52</v>
      </c>
      <c s="6" t="s">
        <v>918</v>
      </c>
      <c s="36" t="s">
        <v>63</v>
      </c>
      <c s="37">
        <v>1</v>
      </c>
      <c s="36">
        <v>0</v>
      </c>
      <c s="36">
        <f>ROUND(G384*H384,6)</f>
      </c>
      <c r="L384" s="38">
        <v>0</v>
      </c>
      <c s="32">
        <f>ROUND(ROUND(L384,2)*ROUND(G384,3),2)</f>
      </c>
      <c s="36" t="s">
        <v>598</v>
      </c>
      <c>
        <f>(M384*21)/100</f>
      </c>
      <c t="s">
        <v>27</v>
      </c>
    </row>
    <row r="385" spans="1:5" ht="38.25">
      <c r="A385" s="35" t="s">
        <v>56</v>
      </c>
      <c r="E385" s="39" t="s">
        <v>919</v>
      </c>
    </row>
    <row r="386" spans="1:5" ht="12.75">
      <c r="A386" s="35" t="s">
        <v>58</v>
      </c>
      <c r="E386" s="40" t="s">
        <v>702</v>
      </c>
    </row>
    <row r="387" spans="1:5" ht="12.75">
      <c r="A387" t="s">
        <v>59</v>
      </c>
      <c r="E387" s="39" t="s">
        <v>52</v>
      </c>
    </row>
    <row r="388" spans="1:16" ht="38.25">
      <c r="A388" t="s">
        <v>49</v>
      </c>
      <c s="34" t="s">
        <v>332</v>
      </c>
      <c s="34" t="s">
        <v>920</v>
      </c>
      <c s="35" t="s">
        <v>52</v>
      </c>
      <c s="6" t="s">
        <v>921</v>
      </c>
      <c s="36" t="s">
        <v>116</v>
      </c>
      <c s="37">
        <v>0.51</v>
      </c>
      <c s="36">
        <v>0</v>
      </c>
      <c s="36">
        <f>ROUND(G388*H388,6)</f>
      </c>
      <c r="L388" s="38">
        <v>0</v>
      </c>
      <c s="32">
        <f>ROUND(ROUND(L388,2)*ROUND(G388,3),2)</f>
      </c>
      <c s="36" t="s">
        <v>598</v>
      </c>
      <c>
        <f>(M388*21)/100</f>
      </c>
      <c t="s">
        <v>27</v>
      </c>
    </row>
    <row r="389" spans="1:5" ht="38.25">
      <c r="A389" s="35" t="s">
        <v>56</v>
      </c>
      <c r="E389" s="39" t="s">
        <v>922</v>
      </c>
    </row>
    <row r="390" spans="1:5" ht="12.75">
      <c r="A390" s="35" t="s">
        <v>58</v>
      </c>
      <c r="E390" s="40" t="s">
        <v>923</v>
      </c>
    </row>
    <row r="391" spans="1:5" ht="12.75">
      <c r="A391" t="s">
        <v>59</v>
      </c>
      <c r="E391" s="39" t="s">
        <v>52</v>
      </c>
    </row>
    <row r="392" spans="1:16" ht="38.25">
      <c r="A392" t="s">
        <v>49</v>
      </c>
      <c s="34" t="s">
        <v>335</v>
      </c>
      <c s="34" t="s">
        <v>924</v>
      </c>
      <c s="35" t="s">
        <v>52</v>
      </c>
      <c s="6" t="s">
        <v>925</v>
      </c>
      <c s="36" t="s">
        <v>116</v>
      </c>
      <c s="37">
        <v>0.715</v>
      </c>
      <c s="36">
        <v>0</v>
      </c>
      <c s="36">
        <f>ROUND(G392*H392,6)</f>
      </c>
      <c r="L392" s="38">
        <v>0</v>
      </c>
      <c s="32">
        <f>ROUND(ROUND(L392,2)*ROUND(G392,3),2)</f>
      </c>
      <c s="36" t="s">
        <v>598</v>
      </c>
      <c>
        <f>(M392*21)/100</f>
      </c>
      <c t="s">
        <v>27</v>
      </c>
    </row>
    <row r="393" spans="1:5" ht="38.25">
      <c r="A393" s="35" t="s">
        <v>56</v>
      </c>
      <c r="E393" s="39" t="s">
        <v>926</v>
      </c>
    </row>
    <row r="394" spans="1:5" ht="12.75">
      <c r="A394" s="35" t="s">
        <v>58</v>
      </c>
      <c r="E394" s="40" t="s">
        <v>927</v>
      </c>
    </row>
    <row r="395" spans="1:5" ht="12.75">
      <c r="A395" t="s">
        <v>59</v>
      </c>
      <c r="E395" s="39" t="s">
        <v>52</v>
      </c>
    </row>
    <row r="396" spans="1:16" ht="12.75">
      <c r="A396" t="s">
        <v>49</v>
      </c>
      <c s="34" t="s">
        <v>336</v>
      </c>
      <c s="34" t="s">
        <v>928</v>
      </c>
      <c s="35" t="s">
        <v>52</v>
      </c>
      <c s="6" t="s">
        <v>929</v>
      </c>
      <c s="36" t="s">
        <v>54</v>
      </c>
      <c s="37">
        <v>10.3</v>
      </c>
      <c s="36">
        <v>5E-06</v>
      </c>
      <c s="36">
        <f>ROUND(G396*H396,6)</f>
      </c>
      <c r="L396" s="38">
        <v>0</v>
      </c>
      <c s="32">
        <f>ROUND(ROUND(L396,2)*ROUND(G396,3),2)</f>
      </c>
      <c s="36" t="s">
        <v>598</v>
      </c>
      <c>
        <f>(M396*21)/100</f>
      </c>
      <c t="s">
        <v>27</v>
      </c>
    </row>
    <row r="397" spans="1:5" ht="12.75">
      <c r="A397" s="35" t="s">
        <v>56</v>
      </c>
      <c r="E397" s="39" t="s">
        <v>929</v>
      </c>
    </row>
    <row r="398" spans="1:5" ht="12.75">
      <c r="A398" s="35" t="s">
        <v>58</v>
      </c>
      <c r="E398" s="40" t="s">
        <v>930</v>
      </c>
    </row>
    <row r="399" spans="1:5" ht="12.75">
      <c r="A399" t="s">
        <v>59</v>
      </c>
      <c r="E399" s="39" t="s">
        <v>52</v>
      </c>
    </row>
    <row r="400" spans="1:16" ht="25.5">
      <c r="A400" t="s">
        <v>49</v>
      </c>
      <c s="34" t="s">
        <v>341</v>
      </c>
      <c s="34" t="s">
        <v>931</v>
      </c>
      <c s="35" t="s">
        <v>52</v>
      </c>
      <c s="6" t="s">
        <v>932</v>
      </c>
      <c s="36" t="s">
        <v>112</v>
      </c>
      <c s="37">
        <v>40</v>
      </c>
      <c s="36">
        <v>0</v>
      </c>
      <c s="36">
        <f>ROUND(G400*H400,6)</f>
      </c>
      <c r="L400" s="38">
        <v>0</v>
      </c>
      <c s="32">
        <f>ROUND(ROUND(L400,2)*ROUND(G400,3),2)</f>
      </c>
      <c s="36" t="s">
        <v>598</v>
      </c>
      <c>
        <f>(M400*21)/100</f>
      </c>
      <c t="s">
        <v>27</v>
      </c>
    </row>
    <row r="401" spans="1:5" ht="25.5">
      <c r="A401" s="35" t="s">
        <v>56</v>
      </c>
      <c r="E401" s="39" t="s">
        <v>932</v>
      </c>
    </row>
    <row r="402" spans="1:5" ht="12.75">
      <c r="A402" s="35" t="s">
        <v>58</v>
      </c>
      <c r="E402" s="40" t="s">
        <v>933</v>
      </c>
    </row>
    <row r="403" spans="1:5" ht="25.5">
      <c r="A403" t="s">
        <v>59</v>
      </c>
      <c r="E403" s="39" t="s">
        <v>934</v>
      </c>
    </row>
    <row r="404" spans="1:16" ht="25.5">
      <c r="A404" t="s">
        <v>49</v>
      </c>
      <c s="34" t="s">
        <v>345</v>
      </c>
      <c s="34" t="s">
        <v>935</v>
      </c>
      <c s="35" t="s">
        <v>52</v>
      </c>
      <c s="6" t="s">
        <v>936</v>
      </c>
      <c s="36" t="s">
        <v>112</v>
      </c>
      <c s="37">
        <v>85.977</v>
      </c>
      <c s="36">
        <v>0</v>
      </c>
      <c s="36">
        <f>ROUND(G404*H404,6)</f>
      </c>
      <c r="L404" s="38">
        <v>0</v>
      </c>
      <c s="32">
        <f>ROUND(ROUND(L404,2)*ROUND(G404,3),2)</f>
      </c>
      <c s="36" t="s">
        <v>598</v>
      </c>
      <c>
        <f>(M404*21)/100</f>
      </c>
      <c t="s">
        <v>27</v>
      </c>
    </row>
    <row r="405" spans="1:5" ht="25.5">
      <c r="A405" s="35" t="s">
        <v>56</v>
      </c>
      <c r="E405" s="39" t="s">
        <v>936</v>
      </c>
    </row>
    <row r="406" spans="1:5" ht="12.75">
      <c r="A406" s="35" t="s">
        <v>58</v>
      </c>
      <c r="E406" s="40" t="s">
        <v>937</v>
      </c>
    </row>
    <row r="407" spans="1:5" ht="25.5">
      <c r="A407" t="s">
        <v>59</v>
      </c>
      <c r="E407" s="39" t="s">
        <v>934</v>
      </c>
    </row>
    <row r="408" spans="1:16" ht="25.5">
      <c r="A408" t="s">
        <v>49</v>
      </c>
      <c s="34" t="s">
        <v>350</v>
      </c>
      <c s="34" t="s">
        <v>938</v>
      </c>
      <c s="35" t="s">
        <v>52</v>
      </c>
      <c s="6" t="s">
        <v>939</v>
      </c>
      <c s="36" t="s">
        <v>112</v>
      </c>
      <c s="37">
        <v>6</v>
      </c>
      <c s="36">
        <v>0</v>
      </c>
      <c s="36">
        <f>ROUND(G408*H408,6)</f>
      </c>
      <c r="L408" s="38">
        <v>0</v>
      </c>
      <c s="32">
        <f>ROUND(ROUND(L408,2)*ROUND(G408,3),2)</f>
      </c>
      <c s="36" t="s">
        <v>598</v>
      </c>
      <c>
        <f>(M408*21)/100</f>
      </c>
      <c t="s">
        <v>27</v>
      </c>
    </row>
    <row r="409" spans="1:5" ht="25.5">
      <c r="A409" s="35" t="s">
        <v>56</v>
      </c>
      <c r="E409" s="39" t="s">
        <v>939</v>
      </c>
    </row>
    <row r="410" spans="1:5" ht="12.75">
      <c r="A410" s="35" t="s">
        <v>58</v>
      </c>
      <c r="E410" s="40" t="s">
        <v>771</v>
      </c>
    </row>
    <row r="411" spans="1:5" ht="12.75">
      <c r="A411" t="s">
        <v>59</v>
      </c>
      <c r="E411" s="39" t="s">
        <v>940</v>
      </c>
    </row>
    <row r="412" spans="1:16" ht="12.75">
      <c r="A412" t="s">
        <v>49</v>
      </c>
      <c s="34" t="s">
        <v>356</v>
      </c>
      <c s="34" t="s">
        <v>941</v>
      </c>
      <c s="35" t="s">
        <v>52</v>
      </c>
      <c s="6" t="s">
        <v>942</v>
      </c>
      <c s="36" t="s">
        <v>112</v>
      </c>
      <c s="37">
        <v>6</v>
      </c>
      <c s="36">
        <v>0</v>
      </c>
      <c s="36">
        <f>ROUND(G412*H412,6)</f>
      </c>
      <c r="L412" s="38">
        <v>0</v>
      </c>
      <c s="32">
        <f>ROUND(ROUND(L412,2)*ROUND(G412,3),2)</f>
      </c>
      <c s="36" t="s">
        <v>598</v>
      </c>
      <c>
        <f>(M412*21)/100</f>
      </c>
      <c t="s">
        <v>27</v>
      </c>
    </row>
    <row r="413" spans="1:5" ht="12.75">
      <c r="A413" s="35" t="s">
        <v>56</v>
      </c>
      <c r="E413" s="39" t="s">
        <v>942</v>
      </c>
    </row>
    <row r="414" spans="1:5" ht="12.75">
      <c r="A414" s="35" t="s">
        <v>58</v>
      </c>
      <c r="E414" s="40" t="s">
        <v>708</v>
      </c>
    </row>
    <row r="415" spans="1:5" ht="76.5">
      <c r="A415" t="s">
        <v>59</v>
      </c>
      <c r="E415" s="39" t="s">
        <v>943</v>
      </c>
    </row>
    <row r="416" spans="1:16" ht="12.75">
      <c r="A416" t="s">
        <v>49</v>
      </c>
      <c s="34" t="s">
        <v>359</v>
      </c>
      <c s="34" t="s">
        <v>944</v>
      </c>
      <c s="35" t="s">
        <v>52</v>
      </c>
      <c s="6" t="s">
        <v>945</v>
      </c>
      <c s="36" t="s">
        <v>112</v>
      </c>
      <c s="37">
        <v>6</v>
      </c>
      <c s="36">
        <v>0</v>
      </c>
      <c s="36">
        <f>ROUND(G416*H416,6)</f>
      </c>
      <c r="L416" s="38">
        <v>0</v>
      </c>
      <c s="32">
        <f>ROUND(ROUND(L416,2)*ROUND(G416,3),2)</f>
      </c>
      <c s="36" t="s">
        <v>598</v>
      </c>
      <c>
        <f>(M416*21)/100</f>
      </c>
      <c t="s">
        <v>27</v>
      </c>
    </row>
    <row r="417" spans="1:5" ht="12.75">
      <c r="A417" s="35" t="s">
        <v>56</v>
      </c>
      <c r="E417" s="39" t="s">
        <v>945</v>
      </c>
    </row>
    <row r="418" spans="1:5" ht="12.75">
      <c r="A418" s="35" t="s">
        <v>58</v>
      </c>
      <c r="E418" s="40" t="s">
        <v>708</v>
      </c>
    </row>
    <row r="419" spans="1:5" ht="76.5">
      <c r="A419" t="s">
        <v>59</v>
      </c>
      <c r="E419" s="39" t="s">
        <v>943</v>
      </c>
    </row>
    <row r="420" spans="1:16" ht="12.75">
      <c r="A420" t="s">
        <v>49</v>
      </c>
      <c s="34" t="s">
        <v>362</v>
      </c>
      <c s="34" t="s">
        <v>946</v>
      </c>
      <c s="35" t="s">
        <v>52</v>
      </c>
      <c s="6" t="s">
        <v>947</v>
      </c>
      <c s="36" t="s">
        <v>112</v>
      </c>
      <c s="37">
        <v>17.18</v>
      </c>
      <c s="36">
        <v>0.003034</v>
      </c>
      <c s="36">
        <f>ROUND(G420*H420,6)</f>
      </c>
      <c r="L420" s="38">
        <v>0</v>
      </c>
      <c s="32">
        <f>ROUND(ROUND(L420,2)*ROUND(G420,3),2)</f>
      </c>
      <c s="36" t="s">
        <v>598</v>
      </c>
      <c>
        <f>(M420*21)/100</f>
      </c>
      <c t="s">
        <v>27</v>
      </c>
    </row>
    <row r="421" spans="1:5" ht="12.75">
      <c r="A421" s="35" t="s">
        <v>56</v>
      </c>
      <c r="E421" s="39" t="s">
        <v>947</v>
      </c>
    </row>
    <row r="422" spans="1:5" ht="12.75">
      <c r="A422" s="35" t="s">
        <v>58</v>
      </c>
      <c r="E422" s="40" t="s">
        <v>948</v>
      </c>
    </row>
    <row r="423" spans="1:5" ht="12.75">
      <c r="A423" t="s">
        <v>59</v>
      </c>
      <c r="E423" s="39" t="s">
        <v>52</v>
      </c>
    </row>
    <row r="424" spans="1:16" ht="12.75">
      <c r="A424" t="s">
        <v>49</v>
      </c>
      <c s="34" t="s">
        <v>949</v>
      </c>
      <c s="34" t="s">
        <v>950</v>
      </c>
      <c s="35" t="s">
        <v>52</v>
      </c>
      <c s="6" t="s">
        <v>951</v>
      </c>
      <c s="36" t="s">
        <v>63</v>
      </c>
      <c s="37">
        <v>2</v>
      </c>
      <c s="36">
        <v>0.009</v>
      </c>
      <c s="36">
        <f>ROUND(G424*H424,6)</f>
      </c>
      <c r="L424" s="38">
        <v>0</v>
      </c>
      <c s="32">
        <f>ROUND(ROUND(L424,2)*ROUND(G424,3),2)</f>
      </c>
      <c s="36" t="s">
        <v>138</v>
      </c>
      <c>
        <f>(M424*21)/100</f>
      </c>
      <c t="s">
        <v>27</v>
      </c>
    </row>
    <row r="425" spans="1:5" ht="12.75">
      <c r="A425" s="35" t="s">
        <v>56</v>
      </c>
      <c r="E425" s="39" t="s">
        <v>951</v>
      </c>
    </row>
    <row r="426" spans="1:5" ht="12.75">
      <c r="A426" s="35" t="s">
        <v>58</v>
      </c>
      <c r="E426" s="40" t="s">
        <v>705</v>
      </c>
    </row>
    <row r="427" spans="1:5" ht="12.75">
      <c r="A427" t="s">
        <v>59</v>
      </c>
      <c r="E427" s="39" t="s">
        <v>52</v>
      </c>
    </row>
    <row r="428" spans="1:13" ht="12.75">
      <c r="A428" t="s">
        <v>46</v>
      </c>
      <c r="C428" s="31" t="s">
        <v>348</v>
      </c>
      <c r="E428" s="33" t="s">
        <v>349</v>
      </c>
      <c r="J428" s="32">
        <f>0</f>
      </c>
      <c s="32">
        <f>0</f>
      </c>
      <c s="32">
        <f>0+L429+L433+L437+L441+L445+L449</f>
      </c>
      <c s="32">
        <f>0+M429+M433+M437+M441+M445+M449</f>
      </c>
    </row>
    <row r="429" spans="1:16" ht="25.5">
      <c r="A429" t="s">
        <v>49</v>
      </c>
      <c s="34" t="s">
        <v>952</v>
      </c>
      <c s="34" t="s">
        <v>953</v>
      </c>
      <c s="35" t="s">
        <v>352</v>
      </c>
      <c s="6" t="s">
        <v>954</v>
      </c>
      <c s="36" t="s">
        <v>354</v>
      </c>
      <c s="37">
        <v>22.009</v>
      </c>
      <c s="36">
        <v>0</v>
      </c>
      <c s="36">
        <f>ROUND(G429*H429,6)</f>
      </c>
      <c r="L429" s="38">
        <v>0</v>
      </c>
      <c s="32">
        <f>ROUND(ROUND(L429,2)*ROUND(G429,3),2)</f>
      </c>
      <c s="36" t="s">
        <v>138</v>
      </c>
      <c>
        <f>(M429*21)/100</f>
      </c>
      <c t="s">
        <v>27</v>
      </c>
    </row>
    <row r="430" spans="1:5" ht="25.5">
      <c r="A430" s="35" t="s">
        <v>56</v>
      </c>
      <c r="E430" s="39" t="s">
        <v>954</v>
      </c>
    </row>
    <row r="431" spans="1:5" ht="12.75">
      <c r="A431" s="35" t="s">
        <v>58</v>
      </c>
      <c r="E431" s="40" t="s">
        <v>955</v>
      </c>
    </row>
    <row r="432" spans="1:5" ht="12.75">
      <c r="A432" t="s">
        <v>59</v>
      </c>
      <c r="E432" s="39" t="s">
        <v>52</v>
      </c>
    </row>
    <row r="433" spans="1:16" ht="25.5">
      <c r="A433" t="s">
        <v>49</v>
      </c>
      <c s="34" t="s">
        <v>956</v>
      </c>
      <c s="34" t="s">
        <v>351</v>
      </c>
      <c s="35" t="s">
        <v>52</v>
      </c>
      <c s="6" t="s">
        <v>957</v>
      </c>
      <c s="36" t="s">
        <v>354</v>
      </c>
      <c s="37">
        <v>8.968</v>
      </c>
      <c s="36">
        <v>0</v>
      </c>
      <c s="36">
        <f>ROUND(G433*H433,6)</f>
      </c>
      <c r="L433" s="38">
        <v>0</v>
      </c>
      <c s="32">
        <f>ROUND(ROUND(L433,2)*ROUND(G433,3),2)</f>
      </c>
      <c s="36" t="s">
        <v>138</v>
      </c>
      <c>
        <f>(M433*21)/100</f>
      </c>
      <c t="s">
        <v>27</v>
      </c>
    </row>
    <row r="434" spans="1:5" ht="25.5">
      <c r="A434" s="35" t="s">
        <v>56</v>
      </c>
      <c r="E434" s="39" t="s">
        <v>957</v>
      </c>
    </row>
    <row r="435" spans="1:5" ht="12.75">
      <c r="A435" s="35" t="s">
        <v>58</v>
      </c>
      <c r="E435" s="40" t="s">
        <v>958</v>
      </c>
    </row>
    <row r="436" spans="1:5" ht="12.75">
      <c r="A436" t="s">
        <v>59</v>
      </c>
      <c r="E436" s="39" t="s">
        <v>52</v>
      </c>
    </row>
    <row r="437" spans="1:16" ht="25.5">
      <c r="A437" t="s">
        <v>49</v>
      </c>
      <c s="34" t="s">
        <v>959</v>
      </c>
      <c s="34" t="s">
        <v>531</v>
      </c>
      <c s="35" t="s">
        <v>352</v>
      </c>
      <c s="6" t="s">
        <v>957</v>
      </c>
      <c s="36" t="s">
        <v>354</v>
      </c>
      <c s="37">
        <v>62.137</v>
      </c>
      <c s="36">
        <v>0</v>
      </c>
      <c s="36">
        <f>ROUND(G437*H437,6)</f>
      </c>
      <c r="L437" s="38">
        <v>0</v>
      </c>
      <c s="32">
        <f>ROUND(ROUND(L437,2)*ROUND(G437,3),2)</f>
      </c>
      <c s="36" t="s">
        <v>138</v>
      </c>
      <c>
        <f>(M437*21)/100</f>
      </c>
      <c t="s">
        <v>27</v>
      </c>
    </row>
    <row r="438" spans="1:5" ht="25.5">
      <c r="A438" s="35" t="s">
        <v>56</v>
      </c>
      <c r="E438" s="39" t="s">
        <v>957</v>
      </c>
    </row>
    <row r="439" spans="1:5" ht="38.25">
      <c r="A439" s="35" t="s">
        <v>58</v>
      </c>
      <c r="E439" s="40" t="s">
        <v>960</v>
      </c>
    </row>
    <row r="440" spans="1:5" ht="12.75">
      <c r="A440" t="s">
        <v>59</v>
      </c>
      <c r="E440" s="39" t="s">
        <v>52</v>
      </c>
    </row>
    <row r="441" spans="1:16" ht="25.5">
      <c r="A441" t="s">
        <v>49</v>
      </c>
      <c s="34" t="s">
        <v>961</v>
      </c>
      <c s="34" t="s">
        <v>962</v>
      </c>
      <c s="35" t="s">
        <v>52</v>
      </c>
      <c s="6" t="s">
        <v>963</v>
      </c>
      <c s="36" t="s">
        <v>354</v>
      </c>
      <c s="37">
        <v>0.231</v>
      </c>
      <c s="36">
        <v>0</v>
      </c>
      <c s="36">
        <f>ROUND(G441*H441,6)</f>
      </c>
      <c r="L441" s="38">
        <v>0</v>
      </c>
      <c s="32">
        <f>ROUND(ROUND(L441,2)*ROUND(G441,3),2)</f>
      </c>
      <c s="36" t="s">
        <v>138</v>
      </c>
      <c>
        <f>(M441*21)/100</f>
      </c>
      <c t="s">
        <v>27</v>
      </c>
    </row>
    <row r="442" spans="1:5" ht="25.5">
      <c r="A442" s="35" t="s">
        <v>56</v>
      </c>
      <c r="E442" s="39" t="s">
        <v>963</v>
      </c>
    </row>
    <row r="443" spans="1:5" ht="12.75">
      <c r="A443" s="35" t="s">
        <v>58</v>
      </c>
      <c r="E443" s="40" t="s">
        <v>964</v>
      </c>
    </row>
    <row r="444" spans="1:5" ht="12.75">
      <c r="A444" t="s">
        <v>59</v>
      </c>
      <c r="E444" s="39" t="s">
        <v>52</v>
      </c>
    </row>
    <row r="445" spans="1:16" ht="25.5">
      <c r="A445" t="s">
        <v>49</v>
      </c>
      <c s="34" t="s">
        <v>965</v>
      </c>
      <c s="34" t="s">
        <v>966</v>
      </c>
      <c s="35" t="s">
        <v>52</v>
      </c>
      <c s="6" t="s">
        <v>967</v>
      </c>
      <c s="36" t="s">
        <v>354</v>
      </c>
      <c s="37">
        <v>62.137</v>
      </c>
      <c s="36">
        <v>0</v>
      </c>
      <c s="36">
        <f>ROUND(G445*H445,6)</f>
      </c>
      <c r="L445" s="38">
        <v>0</v>
      </c>
      <c s="32">
        <f>ROUND(ROUND(L445,2)*ROUND(G445,3),2)</f>
      </c>
      <c s="36" t="s">
        <v>138</v>
      </c>
      <c>
        <f>(M445*21)/100</f>
      </c>
      <c t="s">
        <v>27</v>
      </c>
    </row>
    <row r="446" spans="1:5" ht="25.5">
      <c r="A446" s="35" t="s">
        <v>56</v>
      </c>
      <c r="E446" s="39" t="s">
        <v>967</v>
      </c>
    </row>
    <row r="447" spans="1:5" ht="12.75">
      <c r="A447" s="35" t="s">
        <v>58</v>
      </c>
      <c r="E447" s="40" t="s">
        <v>968</v>
      </c>
    </row>
    <row r="448" spans="1:5" ht="12.75">
      <c r="A448" t="s">
        <v>59</v>
      </c>
      <c r="E448" s="39" t="s">
        <v>52</v>
      </c>
    </row>
    <row r="449" spans="1:16" ht="25.5">
      <c r="A449" t="s">
        <v>49</v>
      </c>
      <c s="34" t="s">
        <v>969</v>
      </c>
      <c s="34" t="s">
        <v>363</v>
      </c>
      <c s="35" t="s">
        <v>352</v>
      </c>
      <c s="6" t="s">
        <v>364</v>
      </c>
      <c s="36" t="s">
        <v>354</v>
      </c>
      <c s="37">
        <v>0.773</v>
      </c>
      <c s="36">
        <v>0</v>
      </c>
      <c s="36">
        <f>ROUND(G449*H449,6)</f>
      </c>
      <c r="L449" s="38">
        <v>0</v>
      </c>
      <c s="32">
        <f>ROUND(ROUND(L449,2)*ROUND(G449,3),2)</f>
      </c>
      <c s="36" t="s">
        <v>138</v>
      </c>
      <c>
        <f>(M449*21)/100</f>
      </c>
      <c t="s">
        <v>27</v>
      </c>
    </row>
    <row r="450" spans="1:5" ht="25.5">
      <c r="A450" s="35" t="s">
        <v>56</v>
      </c>
      <c r="E450" s="39" t="s">
        <v>364</v>
      </c>
    </row>
    <row r="451" spans="1:5" ht="12.75">
      <c r="A451" s="35" t="s">
        <v>58</v>
      </c>
      <c r="E451" s="40" t="s">
        <v>970</v>
      </c>
    </row>
    <row r="452" spans="1:5" ht="12.75">
      <c r="A452" t="s">
        <v>59</v>
      </c>
      <c r="E452" s="39" t="s">
        <v>52</v>
      </c>
    </row>
    <row r="453" spans="1:13" ht="12.75">
      <c r="A453" t="s">
        <v>46</v>
      </c>
      <c r="C453" s="31" t="s">
        <v>971</v>
      </c>
      <c r="E453" s="33" t="s">
        <v>972</v>
      </c>
      <c r="J453" s="32">
        <f>0</f>
      </c>
      <c s="32">
        <f>0</f>
      </c>
      <c s="32">
        <f>0+L454+L458</f>
      </c>
      <c s="32">
        <f>0+M454+M458</f>
      </c>
    </row>
    <row r="454" spans="1:16" ht="25.5">
      <c r="A454" t="s">
        <v>49</v>
      </c>
      <c s="34" t="s">
        <v>365</v>
      </c>
      <c s="34" t="s">
        <v>973</v>
      </c>
      <c s="35" t="s">
        <v>52</v>
      </c>
      <c s="6" t="s">
        <v>974</v>
      </c>
      <c s="36" t="s">
        <v>354</v>
      </c>
      <c s="37">
        <v>134.246</v>
      </c>
      <c s="36">
        <v>0</v>
      </c>
      <c s="36">
        <f>ROUND(G454*H454,6)</f>
      </c>
      <c r="L454" s="38">
        <v>0</v>
      </c>
      <c s="32">
        <f>ROUND(ROUND(L454,2)*ROUND(G454,3),2)</f>
      </c>
      <c s="36" t="s">
        <v>598</v>
      </c>
      <c>
        <f>(M454*21)/100</f>
      </c>
      <c t="s">
        <v>27</v>
      </c>
    </row>
    <row r="455" spans="1:5" ht="25.5">
      <c r="A455" s="35" t="s">
        <v>56</v>
      </c>
      <c r="E455" s="39" t="s">
        <v>974</v>
      </c>
    </row>
    <row r="456" spans="1:5" ht="12.75">
      <c r="A456" s="35" t="s">
        <v>58</v>
      </c>
      <c r="E456" s="40" t="s">
        <v>52</v>
      </c>
    </row>
    <row r="457" spans="1:5" ht="165.75">
      <c r="A457" t="s">
        <v>59</v>
      </c>
      <c r="E457" s="39" t="s">
        <v>975</v>
      </c>
    </row>
    <row r="458" spans="1:16" ht="25.5">
      <c r="A458" t="s">
        <v>49</v>
      </c>
      <c s="34" t="s">
        <v>976</v>
      </c>
      <c s="34" t="s">
        <v>977</v>
      </c>
      <c s="35" t="s">
        <v>52</v>
      </c>
      <c s="6" t="s">
        <v>978</v>
      </c>
      <c s="36" t="s">
        <v>354</v>
      </c>
      <c s="37">
        <v>134.246</v>
      </c>
      <c s="36">
        <v>0</v>
      </c>
      <c s="36">
        <f>ROUND(G458*H458,6)</f>
      </c>
      <c r="L458" s="38">
        <v>0</v>
      </c>
      <c s="32">
        <f>ROUND(ROUND(L458,2)*ROUND(G458,3),2)</f>
      </c>
      <c s="36" t="s">
        <v>598</v>
      </c>
      <c>
        <f>(M458*21)/100</f>
      </c>
      <c t="s">
        <v>27</v>
      </c>
    </row>
    <row r="459" spans="1:5" ht="25.5">
      <c r="A459" s="35" t="s">
        <v>56</v>
      </c>
      <c r="E459" s="39" t="s">
        <v>978</v>
      </c>
    </row>
    <row r="460" spans="1:5" ht="12.75">
      <c r="A460" s="35" t="s">
        <v>58</v>
      </c>
      <c r="E460" s="40" t="s">
        <v>52</v>
      </c>
    </row>
    <row r="461" spans="1:5" ht="165.75">
      <c r="A461" t="s">
        <v>59</v>
      </c>
      <c r="E461" s="39" t="s">
        <v>975</v>
      </c>
    </row>
    <row r="462" spans="1:13" ht="12.75">
      <c r="A462" t="s">
        <v>46</v>
      </c>
      <c r="C462" s="31" t="s">
        <v>979</v>
      </c>
      <c r="E462" s="33" t="s">
        <v>980</v>
      </c>
      <c r="J462" s="32">
        <f>0</f>
      </c>
      <c s="32">
        <f>0</f>
      </c>
      <c s="32">
        <f>0+L463</f>
      </c>
      <c s="32">
        <f>0+M463</f>
      </c>
    </row>
    <row r="463" spans="1:16" ht="38.25">
      <c r="A463" t="s">
        <v>49</v>
      </c>
      <c s="34" t="s">
        <v>981</v>
      </c>
      <c s="34" t="s">
        <v>982</v>
      </c>
      <c s="35" t="s">
        <v>52</v>
      </c>
      <c s="6" t="s">
        <v>983</v>
      </c>
      <c s="36" t="s">
        <v>354</v>
      </c>
      <c s="37">
        <v>67.15</v>
      </c>
      <c s="36">
        <v>0</v>
      </c>
      <c s="36">
        <f>ROUND(G463*H463,6)</f>
      </c>
      <c r="L463" s="38">
        <v>0</v>
      </c>
      <c s="32">
        <f>ROUND(ROUND(L463,2)*ROUND(G463,3),2)</f>
      </c>
      <c s="36" t="s">
        <v>598</v>
      </c>
      <c>
        <f>(M463*21)/100</f>
      </c>
      <c t="s">
        <v>27</v>
      </c>
    </row>
    <row r="464" spans="1:5" ht="38.25">
      <c r="A464" s="35" t="s">
        <v>56</v>
      </c>
      <c r="E464" s="39" t="s">
        <v>984</v>
      </c>
    </row>
    <row r="465" spans="1:5" ht="12.75">
      <c r="A465" s="35" t="s">
        <v>58</v>
      </c>
      <c r="E465" s="40" t="s">
        <v>52</v>
      </c>
    </row>
    <row r="466" spans="1:5" ht="76.5">
      <c r="A466" t="s">
        <v>59</v>
      </c>
      <c r="E466" s="39" t="s">
        <v>985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537</v>
      </c>
      <c s="41">
        <f>Rekapitulace!C15</f>
      </c>
      <c s="20" t="s">
        <v>0</v>
      </c>
      <c t="s">
        <v>23</v>
      </c>
      <c t="s">
        <v>27</v>
      </c>
    </row>
    <row r="4" spans="1:16" ht="32" customHeight="1">
      <c r="A4" s="24" t="s">
        <v>20</v>
      </c>
      <c s="25" t="s">
        <v>28</v>
      </c>
      <c s="27" t="s">
        <v>537</v>
      </c>
      <c r="E4" s="26" t="s">
        <v>538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988</v>
      </c>
      <c r="E8" s="30" t="s">
        <v>987</v>
      </c>
      <c r="J8" s="29">
        <f>0+J9</f>
      </c>
      <c s="29">
        <f>0+K9</f>
      </c>
      <c s="29">
        <f>0+L9</f>
      </c>
      <c s="29">
        <f>0+M9</f>
      </c>
    </row>
    <row r="9" spans="1:13" ht="12.75">
      <c r="A9" t="s">
        <v>46</v>
      </c>
      <c r="C9" s="31" t="s">
        <v>989</v>
      </c>
      <c r="E9" s="33" t="s">
        <v>990</v>
      </c>
      <c r="J9" s="32">
        <f>0</f>
      </c>
      <c s="32">
        <f>0</f>
      </c>
      <c s="32">
        <f>0+L10+L14+L18+L22+L26+L30</f>
      </c>
      <c s="32">
        <f>0+M10+M14+M18+M22+M26+M30</f>
      </c>
    </row>
    <row r="10" spans="1:16" ht="12.75">
      <c r="A10" t="s">
        <v>49</v>
      </c>
      <c s="34" t="s">
        <v>50</v>
      </c>
      <c s="34" t="s">
        <v>991</v>
      </c>
      <c s="35" t="s">
        <v>52</v>
      </c>
      <c s="6" t="s">
        <v>992</v>
      </c>
      <c s="36" t="s">
        <v>63</v>
      </c>
      <c s="37">
        <v>2</v>
      </c>
      <c s="36">
        <v>0</v>
      </c>
      <c s="36">
        <f>ROUND(G10*H10,6)</f>
      </c>
      <c r="L10" s="38">
        <v>0</v>
      </c>
      <c s="32">
        <f>ROUND(ROUND(L10,2)*ROUND(G10,3),2)</f>
      </c>
      <c s="36" t="s">
        <v>138</v>
      </c>
      <c>
        <f>(M10*21)/100</f>
      </c>
      <c t="s">
        <v>27</v>
      </c>
    </row>
    <row r="11" spans="1:5" ht="12.75">
      <c r="A11" s="35" t="s">
        <v>56</v>
      </c>
      <c r="E11" s="39" t="s">
        <v>992</v>
      </c>
    </row>
    <row r="12" spans="1:5" ht="12.75">
      <c r="A12" s="35" t="s">
        <v>58</v>
      </c>
      <c r="E12" s="40" t="s">
        <v>52</v>
      </c>
    </row>
    <row r="13" spans="1:5" ht="51">
      <c r="A13" t="s">
        <v>59</v>
      </c>
      <c r="E13" s="39" t="s">
        <v>993</v>
      </c>
    </row>
    <row r="14" spans="1:16" ht="12.75">
      <c r="A14" t="s">
        <v>49</v>
      </c>
      <c s="34" t="s">
        <v>27</v>
      </c>
      <c s="34" t="s">
        <v>994</v>
      </c>
      <c s="35" t="s">
        <v>52</v>
      </c>
      <c s="6" t="s">
        <v>995</v>
      </c>
      <c s="36" t="s">
        <v>63</v>
      </c>
      <c s="37">
        <v>2</v>
      </c>
      <c s="36">
        <v>0</v>
      </c>
      <c s="36">
        <f>ROUND(G14*H14,6)</f>
      </c>
      <c r="L14" s="38">
        <v>0</v>
      </c>
      <c s="32">
        <f>ROUND(ROUND(L14,2)*ROUND(G14,3),2)</f>
      </c>
      <c s="36" t="s">
        <v>138</v>
      </c>
      <c>
        <f>(M14*21)/100</f>
      </c>
      <c t="s">
        <v>27</v>
      </c>
    </row>
    <row r="15" spans="1:5" ht="12.75">
      <c r="A15" s="35" t="s">
        <v>56</v>
      </c>
      <c r="E15" s="39" t="s">
        <v>995</v>
      </c>
    </row>
    <row r="16" spans="1:5" ht="12.75">
      <c r="A16" s="35" t="s">
        <v>58</v>
      </c>
      <c r="E16" s="40" t="s">
        <v>52</v>
      </c>
    </row>
    <row r="17" spans="1:5" ht="38.25">
      <c r="A17" t="s">
        <v>59</v>
      </c>
      <c r="E17" s="39" t="s">
        <v>996</v>
      </c>
    </row>
    <row r="18" spans="1:16" ht="12.75">
      <c r="A18" t="s">
        <v>49</v>
      </c>
      <c s="34" t="s">
        <v>26</v>
      </c>
      <c s="34" t="s">
        <v>997</v>
      </c>
      <c s="35" t="s">
        <v>52</v>
      </c>
      <c s="6" t="s">
        <v>998</v>
      </c>
      <c s="36" t="s">
        <v>63</v>
      </c>
      <c s="37">
        <v>1</v>
      </c>
      <c s="36">
        <v>0</v>
      </c>
      <c s="36">
        <f>ROUND(G18*H18,6)</f>
      </c>
      <c r="L18" s="38">
        <v>0</v>
      </c>
      <c s="32">
        <f>ROUND(ROUND(L18,2)*ROUND(G18,3),2)</f>
      </c>
      <c s="36" t="s">
        <v>138</v>
      </c>
      <c>
        <f>(M18*21)/100</f>
      </c>
      <c t="s">
        <v>27</v>
      </c>
    </row>
    <row r="19" spans="1:5" ht="12.75">
      <c r="A19" s="35" t="s">
        <v>56</v>
      </c>
      <c r="E19" s="39" t="s">
        <v>998</v>
      </c>
    </row>
    <row r="20" spans="1:5" ht="12.75">
      <c r="A20" s="35" t="s">
        <v>58</v>
      </c>
      <c r="E20" s="40" t="s">
        <v>52</v>
      </c>
    </row>
    <row r="21" spans="1:5" ht="38.25">
      <c r="A21" t="s">
        <v>59</v>
      </c>
      <c r="E21" s="39" t="s">
        <v>996</v>
      </c>
    </row>
    <row r="22" spans="1:16" ht="12.75">
      <c r="A22" t="s">
        <v>49</v>
      </c>
      <c s="34" t="s">
        <v>66</v>
      </c>
      <c s="34" t="s">
        <v>999</v>
      </c>
      <c s="35" t="s">
        <v>52</v>
      </c>
      <c s="6" t="s">
        <v>1000</v>
      </c>
      <c s="36" t="s">
        <v>63</v>
      </c>
      <c s="37">
        <v>2</v>
      </c>
      <c s="36">
        <v>0</v>
      </c>
      <c s="36">
        <f>ROUND(G22*H22,6)</f>
      </c>
      <c r="L22" s="38">
        <v>0</v>
      </c>
      <c s="32">
        <f>ROUND(ROUND(L22,2)*ROUND(G22,3),2)</f>
      </c>
      <c s="36" t="s">
        <v>138</v>
      </c>
      <c>
        <f>(M22*21)/100</f>
      </c>
      <c t="s">
        <v>27</v>
      </c>
    </row>
    <row r="23" spans="1:5" ht="12.75">
      <c r="A23" s="35" t="s">
        <v>56</v>
      </c>
      <c r="E23" s="39" t="s">
        <v>1000</v>
      </c>
    </row>
    <row r="24" spans="1:5" ht="12.75">
      <c r="A24" s="35" t="s">
        <v>58</v>
      </c>
      <c r="E24" s="40" t="s">
        <v>52</v>
      </c>
    </row>
    <row r="25" spans="1:5" ht="38.25">
      <c r="A25" t="s">
        <v>59</v>
      </c>
      <c r="E25" s="39" t="s">
        <v>1001</v>
      </c>
    </row>
    <row r="26" spans="1:16" ht="12.75">
      <c r="A26" t="s">
        <v>49</v>
      </c>
      <c s="34" t="s">
        <v>70</v>
      </c>
      <c s="34" t="s">
        <v>1002</v>
      </c>
      <c s="35" t="s">
        <v>52</v>
      </c>
      <c s="6" t="s">
        <v>1003</v>
      </c>
      <c s="36" t="s">
        <v>63</v>
      </c>
      <c s="37">
        <v>3</v>
      </c>
      <c s="36">
        <v>0</v>
      </c>
      <c s="36">
        <f>ROUND(G26*H26,6)</f>
      </c>
      <c r="L26" s="38">
        <v>0</v>
      </c>
      <c s="32">
        <f>ROUND(ROUND(L26,2)*ROUND(G26,3),2)</f>
      </c>
      <c s="36" t="s">
        <v>138</v>
      </c>
      <c>
        <f>(M26*21)/100</f>
      </c>
      <c t="s">
        <v>27</v>
      </c>
    </row>
    <row r="27" spans="1:5" ht="12.75">
      <c r="A27" s="35" t="s">
        <v>56</v>
      </c>
      <c r="E27" s="39" t="s">
        <v>1003</v>
      </c>
    </row>
    <row r="28" spans="1:5" ht="12.75">
      <c r="A28" s="35" t="s">
        <v>58</v>
      </c>
      <c r="E28" s="40" t="s">
        <v>52</v>
      </c>
    </row>
    <row r="29" spans="1:5" ht="51">
      <c r="A29" t="s">
        <v>59</v>
      </c>
      <c r="E29" s="39" t="s">
        <v>993</v>
      </c>
    </row>
    <row r="30" spans="1:16" ht="12.75">
      <c r="A30" t="s">
        <v>49</v>
      </c>
      <c s="34" t="s">
        <v>73</v>
      </c>
      <c s="34" t="s">
        <v>1004</v>
      </c>
      <c s="35" t="s">
        <v>52</v>
      </c>
      <c s="6" t="s">
        <v>1005</v>
      </c>
      <c s="36" t="s">
        <v>63</v>
      </c>
      <c s="37">
        <v>1</v>
      </c>
      <c s="36">
        <v>0</v>
      </c>
      <c s="36">
        <f>ROUND(G30*H30,6)</f>
      </c>
      <c r="L30" s="38">
        <v>0</v>
      </c>
      <c s="32">
        <f>ROUND(ROUND(L30,2)*ROUND(G30,3),2)</f>
      </c>
      <c s="36" t="s">
        <v>138</v>
      </c>
      <c>
        <f>(M30*21)/100</f>
      </c>
      <c t="s">
        <v>27</v>
      </c>
    </row>
    <row r="31" spans="1:5" ht="12.75">
      <c r="A31" s="35" t="s">
        <v>56</v>
      </c>
      <c r="E31" s="39" t="s">
        <v>1005</v>
      </c>
    </row>
    <row r="32" spans="1:5" ht="12.75">
      <c r="A32" s="35" t="s">
        <v>58</v>
      </c>
      <c r="E32" s="40" t="s">
        <v>52</v>
      </c>
    </row>
    <row r="33" spans="1:5" ht="51">
      <c r="A33" t="s">
        <v>59</v>
      </c>
      <c r="E33" s="39" t="s">
        <v>993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537</v>
      </c>
      <c s="41">
        <f>Rekapitulace!C15</f>
      </c>
      <c s="20" t="s">
        <v>0</v>
      </c>
      <c t="s">
        <v>23</v>
      </c>
      <c t="s">
        <v>27</v>
      </c>
    </row>
    <row r="4" spans="1:16" ht="32" customHeight="1">
      <c r="A4" s="24" t="s">
        <v>20</v>
      </c>
      <c s="25" t="s">
        <v>28</v>
      </c>
      <c s="27" t="s">
        <v>537</v>
      </c>
      <c r="E4" s="26" t="s">
        <v>538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COUNTIFS(L8:L415,"=0",A8:A415,"P")+COUNTIFS(L8:L415,"",A8:A415,"P")+SUM(Q8:Q415)</f>
      </c>
    </row>
    <row r="8" spans="1:13" ht="12.75">
      <c r="A8" t="s">
        <v>44</v>
      </c>
      <c r="C8" s="28" t="s">
        <v>1008</v>
      </c>
      <c r="E8" s="30" t="s">
        <v>1007</v>
      </c>
      <c r="J8" s="29">
        <f>0+J9+J86+J159+J264+J281+J290+J295+J324+J345+J350+J387+J404+J409+J414</f>
      </c>
      <c s="29">
        <f>0+K9+K86+K159+K264+K281+K290+K295+K324+K345+K350+K387+K404+K409+K414</f>
      </c>
      <c s="29">
        <f>0+L9+L86+L159+L264+L281+L290+L295+L324+L345+L350+L387+L404+L409+L414</f>
      </c>
      <c s="29">
        <f>0+M9+M86+M159+M264+M281+M290+M295+M324+M345+M350+M387+M404+M409+M414</f>
      </c>
    </row>
    <row r="9" spans="1:13" ht="12.75">
      <c r="A9" t="s">
        <v>46</v>
      </c>
      <c r="C9" s="31" t="s">
        <v>50</v>
      </c>
      <c r="E9" s="33" t="s">
        <v>109</v>
      </c>
      <c r="J9" s="32">
        <f>0</f>
      </c>
      <c s="32">
        <f>0</f>
      </c>
      <c s="32">
        <f>0+L10+L14+L18+L22+L26+L30+L34+L38+L42+L46+L50+L54+L58+L62+L66+L70+L74+L78+L82</f>
      </c>
      <c s="32">
        <f>0+M10+M14+M18+M22+M26+M30+M34+M38+M42+M46+M50+M54+M58+M62+M66+M70+M74+M78+M82</f>
      </c>
    </row>
    <row r="10" spans="1:16" ht="12.75">
      <c r="A10" t="s">
        <v>49</v>
      </c>
      <c s="34" t="s">
        <v>50</v>
      </c>
      <c s="34" t="s">
        <v>1009</v>
      </c>
      <c s="35" t="s">
        <v>52</v>
      </c>
      <c s="6" t="s">
        <v>1010</v>
      </c>
      <c s="36" t="s">
        <v>792</v>
      </c>
      <c s="37">
        <v>4.2</v>
      </c>
      <c s="36">
        <v>0.001</v>
      </c>
      <c s="36">
        <f>ROUND(G10*H10,6)</f>
      </c>
      <c r="L10" s="38">
        <v>0</v>
      </c>
      <c s="32">
        <f>ROUND(ROUND(L10,2)*ROUND(G10,3),2)</f>
      </c>
      <c s="36" t="s">
        <v>598</v>
      </c>
      <c>
        <f>(M10*21)/100</f>
      </c>
      <c t="s">
        <v>27</v>
      </c>
    </row>
    <row r="11" spans="1:5" ht="12.75">
      <c r="A11" s="35" t="s">
        <v>56</v>
      </c>
      <c r="E11" s="39" t="s">
        <v>1010</v>
      </c>
    </row>
    <row r="12" spans="1:5" ht="12.75">
      <c r="A12" s="35" t="s">
        <v>58</v>
      </c>
      <c r="E12" s="40" t="s">
        <v>1011</v>
      </c>
    </row>
    <row r="13" spans="1:5" ht="12.75">
      <c r="A13" t="s">
        <v>59</v>
      </c>
      <c r="E13" s="39" t="s">
        <v>52</v>
      </c>
    </row>
    <row r="14" spans="1:16" ht="12.75">
      <c r="A14" t="s">
        <v>49</v>
      </c>
      <c s="34" t="s">
        <v>27</v>
      </c>
      <c s="34" t="s">
        <v>1012</v>
      </c>
      <c s="35" t="s">
        <v>52</v>
      </c>
      <c s="6" t="s">
        <v>1013</v>
      </c>
      <c s="36" t="s">
        <v>116</v>
      </c>
      <c s="37">
        <v>6</v>
      </c>
      <c s="36">
        <v>0.21</v>
      </c>
      <c s="36">
        <f>ROUND(G14*H14,6)</f>
      </c>
      <c r="L14" s="38">
        <v>0</v>
      </c>
      <c s="32">
        <f>ROUND(ROUND(L14,2)*ROUND(G14,3),2)</f>
      </c>
      <c s="36" t="s">
        <v>598</v>
      </c>
      <c>
        <f>(M14*21)/100</f>
      </c>
      <c t="s">
        <v>27</v>
      </c>
    </row>
    <row r="15" spans="1:5" ht="12.75">
      <c r="A15" s="35" t="s">
        <v>56</v>
      </c>
      <c r="E15" s="39" t="s">
        <v>1013</v>
      </c>
    </row>
    <row r="16" spans="1:5" ht="12.75">
      <c r="A16" s="35" t="s">
        <v>58</v>
      </c>
      <c r="E16" s="40" t="s">
        <v>1014</v>
      </c>
    </row>
    <row r="17" spans="1:5" ht="12.75">
      <c r="A17" t="s">
        <v>59</v>
      </c>
      <c r="E17" s="39" t="s">
        <v>52</v>
      </c>
    </row>
    <row r="18" spans="1:16" ht="25.5">
      <c r="A18" t="s">
        <v>49</v>
      </c>
      <c s="34" t="s">
        <v>66</v>
      </c>
      <c s="34" t="s">
        <v>1015</v>
      </c>
      <c s="35" t="s">
        <v>52</v>
      </c>
      <c s="6" t="s">
        <v>1016</v>
      </c>
      <c s="36" t="s">
        <v>112</v>
      </c>
      <c s="37">
        <v>100</v>
      </c>
      <c s="36">
        <v>4.1E-05</v>
      </c>
      <c s="36">
        <f>ROUND(G18*H18,6)</f>
      </c>
      <c r="L18" s="38">
        <v>0</v>
      </c>
      <c s="32">
        <f>ROUND(ROUND(L18,2)*ROUND(G18,3),2)</f>
      </c>
      <c s="36" t="s">
        <v>598</v>
      </c>
      <c>
        <f>(M18*21)/100</f>
      </c>
      <c t="s">
        <v>27</v>
      </c>
    </row>
    <row r="19" spans="1:5" ht="25.5">
      <c r="A19" s="35" t="s">
        <v>56</v>
      </c>
      <c r="E19" s="39" t="s">
        <v>1016</v>
      </c>
    </row>
    <row r="20" spans="1:5" ht="12.75">
      <c r="A20" s="35" t="s">
        <v>58</v>
      </c>
      <c r="E20" s="40" t="s">
        <v>1017</v>
      </c>
    </row>
    <row r="21" spans="1:5" ht="293.25">
      <c r="A21" t="s">
        <v>59</v>
      </c>
      <c r="E21" s="39" t="s">
        <v>1018</v>
      </c>
    </row>
    <row r="22" spans="1:16" ht="12.75">
      <c r="A22" t="s">
        <v>49</v>
      </c>
      <c s="34" t="s">
        <v>70</v>
      </c>
      <c s="34" t="s">
        <v>1019</v>
      </c>
      <c s="35" t="s">
        <v>52</v>
      </c>
      <c s="6" t="s">
        <v>1020</v>
      </c>
      <c s="36" t="s">
        <v>54</v>
      </c>
      <c s="37">
        <v>17.6</v>
      </c>
      <c s="36">
        <v>0</v>
      </c>
      <c s="36">
        <f>ROUND(G22*H22,6)</f>
      </c>
      <c r="L22" s="38">
        <v>0</v>
      </c>
      <c s="32">
        <f>ROUND(ROUND(L22,2)*ROUND(G22,3),2)</f>
      </c>
      <c s="36" t="s">
        <v>598</v>
      </c>
      <c>
        <f>(M22*21)/100</f>
      </c>
      <c t="s">
        <v>27</v>
      </c>
    </row>
    <row r="23" spans="1:5" ht="12.75">
      <c r="A23" s="35" t="s">
        <v>56</v>
      </c>
      <c r="E23" s="39" t="s">
        <v>1020</v>
      </c>
    </row>
    <row r="24" spans="1:5" ht="12.75">
      <c r="A24" s="35" t="s">
        <v>58</v>
      </c>
      <c r="E24" s="40" t="s">
        <v>1021</v>
      </c>
    </row>
    <row r="25" spans="1:5" ht="38.25">
      <c r="A25" t="s">
        <v>59</v>
      </c>
      <c r="E25" s="39" t="s">
        <v>1022</v>
      </c>
    </row>
    <row r="26" spans="1:16" ht="25.5">
      <c r="A26" t="s">
        <v>49</v>
      </c>
      <c s="34" t="s">
        <v>73</v>
      </c>
      <c s="34" t="s">
        <v>1023</v>
      </c>
      <c s="35" t="s">
        <v>52</v>
      </c>
      <c s="6" t="s">
        <v>1024</v>
      </c>
      <c s="36" t="s">
        <v>54</v>
      </c>
      <c s="37">
        <v>17.6</v>
      </c>
      <c s="36">
        <v>0</v>
      </c>
      <c s="36">
        <f>ROUND(G26*H26,6)</f>
      </c>
      <c r="L26" s="38">
        <v>0</v>
      </c>
      <c s="32">
        <f>ROUND(ROUND(L26,2)*ROUND(G26,3),2)</f>
      </c>
      <c s="36" t="s">
        <v>598</v>
      </c>
      <c>
        <f>(M26*21)/100</f>
      </c>
      <c t="s">
        <v>27</v>
      </c>
    </row>
    <row r="27" spans="1:5" ht="25.5">
      <c r="A27" s="35" t="s">
        <v>56</v>
      </c>
      <c r="E27" s="39" t="s">
        <v>1024</v>
      </c>
    </row>
    <row r="28" spans="1:5" ht="12.75">
      <c r="A28" s="35" t="s">
        <v>58</v>
      </c>
      <c r="E28" s="40" t="s">
        <v>1025</v>
      </c>
    </row>
    <row r="29" spans="1:5" ht="38.25">
      <c r="A29" t="s">
        <v>59</v>
      </c>
      <c r="E29" s="39" t="s">
        <v>1022</v>
      </c>
    </row>
    <row r="30" spans="1:16" ht="25.5">
      <c r="A30" t="s">
        <v>49</v>
      </c>
      <c s="34" t="s">
        <v>76</v>
      </c>
      <c s="34" t="s">
        <v>1026</v>
      </c>
      <c s="35" t="s">
        <v>52</v>
      </c>
      <c s="6" t="s">
        <v>1027</v>
      </c>
      <c s="36" t="s">
        <v>116</v>
      </c>
      <c s="37">
        <v>35.3</v>
      </c>
      <c s="36">
        <v>0</v>
      </c>
      <c s="36">
        <f>ROUND(G30*H30,6)</f>
      </c>
      <c r="L30" s="38">
        <v>0</v>
      </c>
      <c s="32">
        <f>ROUND(ROUND(L30,2)*ROUND(G30,3),2)</f>
      </c>
      <c s="36" t="s">
        <v>598</v>
      </c>
      <c>
        <f>(M30*21)/100</f>
      </c>
      <c t="s">
        <v>27</v>
      </c>
    </row>
    <row r="31" spans="1:5" ht="25.5">
      <c r="A31" s="35" t="s">
        <v>56</v>
      </c>
      <c r="E31" s="39" t="s">
        <v>1027</v>
      </c>
    </row>
    <row r="32" spans="1:5" ht="25.5">
      <c r="A32" s="35" t="s">
        <v>58</v>
      </c>
      <c r="E32" s="40" t="s">
        <v>1028</v>
      </c>
    </row>
    <row r="33" spans="1:5" ht="76.5">
      <c r="A33" t="s">
        <v>59</v>
      </c>
      <c r="E33" s="39" t="s">
        <v>1029</v>
      </c>
    </row>
    <row r="34" spans="1:16" ht="25.5">
      <c r="A34" t="s">
        <v>49</v>
      </c>
      <c s="34" t="s">
        <v>79</v>
      </c>
      <c s="34" t="s">
        <v>601</v>
      </c>
      <c s="35" t="s">
        <v>52</v>
      </c>
      <c s="6" t="s">
        <v>602</v>
      </c>
      <c s="36" t="s">
        <v>116</v>
      </c>
      <c s="37">
        <v>0.33</v>
      </c>
      <c s="36">
        <v>0</v>
      </c>
      <c s="36">
        <f>ROUND(G34*H34,6)</f>
      </c>
      <c r="L34" s="38">
        <v>0</v>
      </c>
      <c s="32">
        <f>ROUND(ROUND(L34,2)*ROUND(G34,3),2)</f>
      </c>
      <c s="36" t="s">
        <v>598</v>
      </c>
      <c>
        <f>(M34*21)/100</f>
      </c>
      <c t="s">
        <v>27</v>
      </c>
    </row>
    <row r="35" spans="1:5" ht="38.25">
      <c r="A35" s="35" t="s">
        <v>56</v>
      </c>
      <c r="E35" s="39" t="s">
        <v>603</v>
      </c>
    </row>
    <row r="36" spans="1:5" ht="12.75">
      <c r="A36" s="35" t="s">
        <v>58</v>
      </c>
      <c r="E36" s="40" t="s">
        <v>1030</v>
      </c>
    </row>
    <row r="37" spans="1:5" ht="38.25">
      <c r="A37" t="s">
        <v>59</v>
      </c>
      <c r="E37" s="39" t="s">
        <v>605</v>
      </c>
    </row>
    <row r="38" spans="1:16" ht="12.75">
      <c r="A38" t="s">
        <v>49</v>
      </c>
      <c s="34" t="s">
        <v>82</v>
      </c>
      <c s="34" t="s">
        <v>1031</v>
      </c>
      <c s="35" t="s">
        <v>52</v>
      </c>
      <c s="6" t="s">
        <v>1032</v>
      </c>
      <c s="36" t="s">
        <v>116</v>
      </c>
      <c s="37">
        <v>3.634</v>
      </c>
      <c s="36">
        <v>0</v>
      </c>
      <c s="36">
        <f>ROUND(G38*H38,6)</f>
      </c>
      <c r="L38" s="38">
        <v>0</v>
      </c>
      <c s="32">
        <f>ROUND(ROUND(L38,2)*ROUND(G38,3),2)</f>
      </c>
      <c s="36" t="s">
        <v>598</v>
      </c>
      <c>
        <f>(M38*21)/100</f>
      </c>
      <c t="s">
        <v>27</v>
      </c>
    </row>
    <row r="39" spans="1:5" ht="12.75">
      <c r="A39" s="35" t="s">
        <v>56</v>
      </c>
      <c r="E39" s="39" t="s">
        <v>1032</v>
      </c>
    </row>
    <row r="40" spans="1:5" ht="38.25">
      <c r="A40" s="35" t="s">
        <v>58</v>
      </c>
      <c r="E40" s="40" t="s">
        <v>1033</v>
      </c>
    </row>
    <row r="41" spans="1:5" ht="89.25">
      <c r="A41" t="s">
        <v>59</v>
      </c>
      <c r="E41" s="39" t="s">
        <v>1034</v>
      </c>
    </row>
    <row r="42" spans="1:16" ht="38.25">
      <c r="A42" t="s">
        <v>49</v>
      </c>
      <c s="34" t="s">
        <v>85</v>
      </c>
      <c s="34" t="s">
        <v>610</v>
      </c>
      <c s="35" t="s">
        <v>52</v>
      </c>
      <c s="6" t="s">
        <v>611</v>
      </c>
      <c s="36" t="s">
        <v>116</v>
      </c>
      <c s="37">
        <v>39.264</v>
      </c>
      <c s="36">
        <v>0</v>
      </c>
      <c s="36">
        <f>ROUND(G42*H42,6)</f>
      </c>
      <c r="L42" s="38">
        <v>0</v>
      </c>
      <c s="32">
        <f>ROUND(ROUND(L42,2)*ROUND(G42,3),2)</f>
      </c>
      <c s="36" t="s">
        <v>598</v>
      </c>
      <c>
        <f>(M42*21)/100</f>
      </c>
      <c t="s">
        <v>27</v>
      </c>
    </row>
    <row r="43" spans="1:5" ht="38.25">
      <c r="A43" s="35" t="s">
        <v>56</v>
      </c>
      <c r="E43" s="39" t="s">
        <v>612</v>
      </c>
    </row>
    <row r="44" spans="1:5" ht="12.75">
      <c r="A44" s="35" t="s">
        <v>58</v>
      </c>
      <c r="E44" s="40" t="s">
        <v>1035</v>
      </c>
    </row>
    <row r="45" spans="1:5" ht="63.75">
      <c r="A45" t="s">
        <v>59</v>
      </c>
      <c r="E45" s="39" t="s">
        <v>614</v>
      </c>
    </row>
    <row r="46" spans="1:16" ht="25.5">
      <c r="A46" t="s">
        <v>49</v>
      </c>
      <c s="34" t="s">
        <v>88</v>
      </c>
      <c s="34" t="s">
        <v>619</v>
      </c>
      <c s="35" t="s">
        <v>52</v>
      </c>
      <c s="6" t="s">
        <v>620</v>
      </c>
      <c s="36" t="s">
        <v>116</v>
      </c>
      <c s="37">
        <v>39.264</v>
      </c>
      <c s="36">
        <v>0</v>
      </c>
      <c s="36">
        <f>ROUND(G46*H46,6)</f>
      </c>
      <c r="L46" s="38">
        <v>0</v>
      </c>
      <c s="32">
        <f>ROUND(ROUND(L46,2)*ROUND(G46,3),2)</f>
      </c>
      <c s="36" t="s">
        <v>598</v>
      </c>
      <c>
        <f>(M46*21)/100</f>
      </c>
      <c t="s">
        <v>27</v>
      </c>
    </row>
    <row r="47" spans="1:5" ht="25.5">
      <c r="A47" s="35" t="s">
        <v>56</v>
      </c>
      <c r="E47" s="39" t="s">
        <v>620</v>
      </c>
    </row>
    <row r="48" spans="1:5" ht="12.75">
      <c r="A48" s="35" t="s">
        <v>58</v>
      </c>
      <c r="E48" s="40" t="s">
        <v>1036</v>
      </c>
    </row>
    <row r="49" spans="1:5" ht="153">
      <c r="A49" t="s">
        <v>59</v>
      </c>
      <c r="E49" s="39" t="s">
        <v>622</v>
      </c>
    </row>
    <row r="50" spans="1:16" ht="25.5">
      <c r="A50" t="s">
        <v>49</v>
      </c>
      <c s="34" t="s">
        <v>91</v>
      </c>
      <c s="34" t="s">
        <v>623</v>
      </c>
      <c s="35" t="s">
        <v>52</v>
      </c>
      <c s="6" t="s">
        <v>624</v>
      </c>
      <c s="36" t="s">
        <v>116</v>
      </c>
      <c s="37">
        <v>12.21</v>
      </c>
      <c s="36">
        <v>0</v>
      </c>
      <c s="36">
        <f>ROUND(G50*H50,6)</f>
      </c>
      <c r="L50" s="38">
        <v>0</v>
      </c>
      <c s="32">
        <f>ROUND(ROUND(L50,2)*ROUND(G50,3),2)</f>
      </c>
      <c s="36" t="s">
        <v>598</v>
      </c>
      <c>
        <f>(M50*21)/100</f>
      </c>
      <c t="s">
        <v>27</v>
      </c>
    </row>
    <row r="51" spans="1:5" ht="25.5">
      <c r="A51" s="35" t="s">
        <v>56</v>
      </c>
      <c r="E51" s="39" t="s">
        <v>624</v>
      </c>
    </row>
    <row r="52" spans="1:5" ht="51">
      <c r="A52" s="35" t="s">
        <v>58</v>
      </c>
      <c r="E52" s="40" t="s">
        <v>1037</v>
      </c>
    </row>
    <row r="53" spans="1:5" ht="216.75">
      <c r="A53" t="s">
        <v>59</v>
      </c>
      <c r="E53" s="39" t="s">
        <v>626</v>
      </c>
    </row>
    <row r="54" spans="1:16" ht="25.5">
      <c r="A54" t="s">
        <v>49</v>
      </c>
      <c s="34" t="s">
        <v>94</v>
      </c>
      <c s="34" t="s">
        <v>1038</v>
      </c>
      <c s="35" t="s">
        <v>52</v>
      </c>
      <c s="6" t="s">
        <v>1039</v>
      </c>
      <c s="36" t="s">
        <v>112</v>
      </c>
      <c s="37">
        <v>60</v>
      </c>
      <c s="36">
        <v>0</v>
      </c>
      <c s="36">
        <f>ROUND(G54*H54,6)</f>
      </c>
      <c r="L54" s="38">
        <v>0</v>
      </c>
      <c s="32">
        <f>ROUND(ROUND(L54,2)*ROUND(G54,3),2)</f>
      </c>
      <c s="36" t="s">
        <v>598</v>
      </c>
      <c>
        <f>(M54*21)/100</f>
      </c>
      <c t="s">
        <v>27</v>
      </c>
    </row>
    <row r="55" spans="1:5" ht="25.5">
      <c r="A55" s="35" t="s">
        <v>56</v>
      </c>
      <c r="E55" s="39" t="s">
        <v>1039</v>
      </c>
    </row>
    <row r="56" spans="1:5" ht="63.75">
      <c r="A56" s="35" t="s">
        <v>58</v>
      </c>
      <c r="E56" s="42" t="s">
        <v>1040</v>
      </c>
    </row>
    <row r="57" spans="1:5" ht="165.75">
      <c r="A57" t="s">
        <v>59</v>
      </c>
      <c r="E57" s="39" t="s">
        <v>1041</v>
      </c>
    </row>
    <row r="58" spans="1:16" ht="25.5">
      <c r="A58" t="s">
        <v>49</v>
      </c>
      <c s="34" t="s">
        <v>97</v>
      </c>
      <c s="34" t="s">
        <v>1042</v>
      </c>
      <c s="35" t="s">
        <v>52</v>
      </c>
      <c s="6" t="s">
        <v>1043</v>
      </c>
      <c s="36" t="s">
        <v>112</v>
      </c>
      <c s="37">
        <v>2.22</v>
      </c>
      <c s="36">
        <v>0</v>
      </c>
      <c s="36">
        <f>ROUND(G58*H58,6)</f>
      </c>
      <c r="L58" s="38">
        <v>0</v>
      </c>
      <c s="32">
        <f>ROUND(ROUND(L58,2)*ROUND(G58,3),2)</f>
      </c>
      <c s="36" t="s">
        <v>598</v>
      </c>
      <c>
        <f>(M58*21)/100</f>
      </c>
      <c t="s">
        <v>27</v>
      </c>
    </row>
    <row r="59" spans="1:5" ht="25.5">
      <c r="A59" s="35" t="s">
        <v>56</v>
      </c>
      <c r="E59" s="39" t="s">
        <v>1043</v>
      </c>
    </row>
    <row r="60" spans="1:5" ht="25.5">
      <c r="A60" s="35" t="s">
        <v>58</v>
      </c>
      <c r="E60" s="42" t="s">
        <v>1044</v>
      </c>
    </row>
    <row r="61" spans="1:5" ht="127.5">
      <c r="A61" t="s">
        <v>59</v>
      </c>
      <c r="E61" s="39" t="s">
        <v>1045</v>
      </c>
    </row>
    <row r="62" spans="1:16" ht="25.5">
      <c r="A62" t="s">
        <v>49</v>
      </c>
      <c s="34" t="s">
        <v>100</v>
      </c>
      <c s="34" t="s">
        <v>1046</v>
      </c>
      <c s="35" t="s">
        <v>52</v>
      </c>
      <c s="6" t="s">
        <v>1047</v>
      </c>
      <c s="36" t="s">
        <v>112</v>
      </c>
      <c s="37">
        <v>10</v>
      </c>
      <c s="36">
        <v>0</v>
      </c>
      <c s="36">
        <f>ROUND(G62*H62,6)</f>
      </c>
      <c r="L62" s="38">
        <v>0</v>
      </c>
      <c s="32">
        <f>ROUND(ROUND(L62,2)*ROUND(G62,3),2)</f>
      </c>
      <c s="36" t="s">
        <v>598</v>
      </c>
      <c>
        <f>(M62*21)/100</f>
      </c>
      <c t="s">
        <v>27</v>
      </c>
    </row>
    <row r="63" spans="1:5" ht="25.5">
      <c r="A63" s="35" t="s">
        <v>56</v>
      </c>
      <c r="E63" s="39" t="s">
        <v>1047</v>
      </c>
    </row>
    <row r="64" spans="1:5" ht="25.5">
      <c r="A64" s="35" t="s">
        <v>58</v>
      </c>
      <c r="E64" s="42" t="s">
        <v>1048</v>
      </c>
    </row>
    <row r="65" spans="1:5" ht="127.5">
      <c r="A65" t="s">
        <v>59</v>
      </c>
      <c r="E65" s="39" t="s">
        <v>1049</v>
      </c>
    </row>
    <row r="66" spans="1:16" ht="25.5">
      <c r="A66" t="s">
        <v>49</v>
      </c>
      <c s="34" t="s">
        <v>103</v>
      </c>
      <c s="34" t="s">
        <v>1050</v>
      </c>
      <c s="35" t="s">
        <v>52</v>
      </c>
      <c s="6" t="s">
        <v>1051</v>
      </c>
      <c s="36" t="s">
        <v>112</v>
      </c>
      <c s="37">
        <v>60</v>
      </c>
      <c s="36">
        <v>0</v>
      </c>
      <c s="36">
        <f>ROUND(G66*H66,6)</f>
      </c>
      <c r="L66" s="38">
        <v>0</v>
      </c>
      <c s="32">
        <f>ROUND(ROUND(L66,2)*ROUND(G66,3),2)</f>
      </c>
      <c s="36" t="s">
        <v>598</v>
      </c>
      <c>
        <f>(M66*21)/100</f>
      </c>
      <c t="s">
        <v>27</v>
      </c>
    </row>
    <row r="67" spans="1:5" ht="25.5">
      <c r="A67" s="35" t="s">
        <v>56</v>
      </c>
      <c r="E67" s="39" t="s">
        <v>1051</v>
      </c>
    </row>
    <row r="68" spans="1:5" ht="25.5">
      <c r="A68" s="35" t="s">
        <v>58</v>
      </c>
      <c r="E68" s="40" t="s">
        <v>1052</v>
      </c>
    </row>
    <row r="69" spans="1:5" ht="127.5">
      <c r="A69" t="s">
        <v>59</v>
      </c>
      <c r="E69" s="39" t="s">
        <v>1053</v>
      </c>
    </row>
    <row r="70" spans="1:16" ht="12.75">
      <c r="A70" t="s">
        <v>49</v>
      </c>
      <c s="34" t="s">
        <v>152</v>
      </c>
      <c s="34" t="s">
        <v>1054</v>
      </c>
      <c s="35" t="s">
        <v>52</v>
      </c>
      <c s="6" t="s">
        <v>1055</v>
      </c>
      <c s="36" t="s">
        <v>112</v>
      </c>
      <c s="37">
        <v>60</v>
      </c>
      <c s="36">
        <v>0</v>
      </c>
      <c s="36">
        <f>ROUND(G70*H70,6)</f>
      </c>
      <c r="L70" s="38">
        <v>0</v>
      </c>
      <c s="32">
        <f>ROUND(ROUND(L70,2)*ROUND(G70,3),2)</f>
      </c>
      <c s="36" t="s">
        <v>598</v>
      </c>
      <c>
        <f>(M70*21)/100</f>
      </c>
      <c t="s">
        <v>27</v>
      </c>
    </row>
    <row r="71" spans="1:5" ht="12.75">
      <c r="A71" s="35" t="s">
        <v>56</v>
      </c>
      <c r="E71" s="39" t="s">
        <v>1055</v>
      </c>
    </row>
    <row r="72" spans="1:5" ht="12.75">
      <c r="A72" s="35" t="s">
        <v>58</v>
      </c>
      <c r="E72" s="40" t="s">
        <v>1056</v>
      </c>
    </row>
    <row r="73" spans="1:5" ht="165.75">
      <c r="A73" t="s">
        <v>59</v>
      </c>
      <c r="E73" s="39" t="s">
        <v>1057</v>
      </c>
    </row>
    <row r="74" spans="1:16" ht="12.75">
      <c r="A74" t="s">
        <v>49</v>
      </c>
      <c s="34" t="s">
        <v>157</v>
      </c>
      <c s="34" t="s">
        <v>1058</v>
      </c>
      <c s="35" t="s">
        <v>52</v>
      </c>
      <c s="6" t="s">
        <v>1059</v>
      </c>
      <c s="36" t="s">
        <v>112</v>
      </c>
      <c s="37">
        <v>60</v>
      </c>
      <c s="36">
        <v>0</v>
      </c>
      <c s="36">
        <f>ROUND(G74*H74,6)</f>
      </c>
      <c r="L74" s="38">
        <v>0</v>
      </c>
      <c s="32">
        <f>ROUND(ROUND(L74,2)*ROUND(G74,3),2)</f>
      </c>
      <c s="36" t="s">
        <v>598</v>
      </c>
      <c>
        <f>(M74*21)/100</f>
      </c>
      <c t="s">
        <v>27</v>
      </c>
    </row>
    <row r="75" spans="1:5" ht="12.75">
      <c r="A75" s="35" t="s">
        <v>56</v>
      </c>
      <c r="E75" s="39" t="s">
        <v>1059</v>
      </c>
    </row>
    <row r="76" spans="1:5" ht="12.75">
      <c r="A76" s="35" t="s">
        <v>58</v>
      </c>
      <c r="E76" s="40" t="s">
        <v>1056</v>
      </c>
    </row>
    <row r="77" spans="1:5" ht="51">
      <c r="A77" t="s">
        <v>59</v>
      </c>
      <c r="E77" s="39" t="s">
        <v>1060</v>
      </c>
    </row>
    <row r="78" spans="1:16" ht="12.75">
      <c r="A78" t="s">
        <v>49</v>
      </c>
      <c s="34" t="s">
        <v>160</v>
      </c>
      <c s="34" t="s">
        <v>1061</v>
      </c>
      <c s="35" t="s">
        <v>52</v>
      </c>
      <c s="6" t="s">
        <v>1062</v>
      </c>
      <c s="36" t="s">
        <v>116</v>
      </c>
      <c s="37">
        <v>60</v>
      </c>
      <c s="36">
        <v>0</v>
      </c>
      <c s="36">
        <f>ROUND(G78*H78,6)</f>
      </c>
      <c r="L78" s="38">
        <v>0</v>
      </c>
      <c s="32">
        <f>ROUND(ROUND(L78,2)*ROUND(G78,3),2)</f>
      </c>
      <c s="36" t="s">
        <v>598</v>
      </c>
      <c>
        <f>(M78*21)/100</f>
      </c>
      <c t="s">
        <v>27</v>
      </c>
    </row>
    <row r="79" spans="1:5" ht="12.75">
      <c r="A79" s="35" t="s">
        <v>56</v>
      </c>
      <c r="E79" s="39" t="s">
        <v>1062</v>
      </c>
    </row>
    <row r="80" spans="1:5" ht="12.75">
      <c r="A80" s="35" t="s">
        <v>58</v>
      </c>
      <c r="E80" s="40" t="s">
        <v>1056</v>
      </c>
    </row>
    <row r="81" spans="1:5" ht="12.75">
      <c r="A81" t="s">
        <v>59</v>
      </c>
      <c r="E81" s="39" t="s">
        <v>52</v>
      </c>
    </row>
    <row r="82" spans="1:16" ht="12.75">
      <c r="A82" t="s">
        <v>49</v>
      </c>
      <c s="34" t="s">
        <v>264</v>
      </c>
      <c s="34" t="s">
        <v>1063</v>
      </c>
      <c s="35" t="s">
        <v>52</v>
      </c>
      <c s="6" t="s">
        <v>1064</v>
      </c>
      <c s="36" t="s">
        <v>354</v>
      </c>
      <c s="37">
        <v>23.077</v>
      </c>
      <c s="36">
        <v>1</v>
      </c>
      <c s="36">
        <f>ROUND(G82*H82,6)</f>
      </c>
      <c r="L82" s="38">
        <v>0</v>
      </c>
      <c s="32">
        <f>ROUND(ROUND(L82,2)*ROUND(G82,3),2)</f>
      </c>
      <c s="36" t="s">
        <v>598</v>
      </c>
      <c>
        <f>(M82*21)/100</f>
      </c>
      <c t="s">
        <v>27</v>
      </c>
    </row>
    <row r="83" spans="1:5" ht="12.75">
      <c r="A83" s="35" t="s">
        <v>56</v>
      </c>
      <c r="E83" s="39" t="s">
        <v>1064</v>
      </c>
    </row>
    <row r="84" spans="1:5" ht="25.5">
      <c r="A84" s="35" t="s">
        <v>58</v>
      </c>
      <c r="E84" s="40" t="s">
        <v>1065</v>
      </c>
    </row>
    <row r="85" spans="1:5" ht="12.75">
      <c r="A85" t="s">
        <v>59</v>
      </c>
      <c r="E85" s="39" t="s">
        <v>52</v>
      </c>
    </row>
    <row r="86" spans="1:13" ht="12.75">
      <c r="A86" t="s">
        <v>46</v>
      </c>
      <c r="C86" s="31" t="s">
        <v>27</v>
      </c>
      <c r="E86" s="33" t="s">
        <v>633</v>
      </c>
      <c r="J86" s="32">
        <f>0</f>
      </c>
      <c s="32">
        <f>0</f>
      </c>
      <c s="32">
        <f>0+L87+L91+L95+L99+L103+L107+L111+L115+L119+L123+L127+L131+L135+L139+L143+L147+L151+L155</f>
      </c>
      <c s="32">
        <f>0+M87+M91+M95+M99+M103+M107+M111+M115+M119+M123+M127+M131+M135+M139+M143+M147+M151+M155</f>
      </c>
    </row>
    <row r="87" spans="1:16" ht="12.75">
      <c r="A87" t="s">
        <v>49</v>
      </c>
      <c s="34" t="s">
        <v>163</v>
      </c>
      <c s="34" t="s">
        <v>1066</v>
      </c>
      <c s="35" t="s">
        <v>52</v>
      </c>
      <c s="6" t="s">
        <v>1067</v>
      </c>
      <c s="36" t="s">
        <v>54</v>
      </c>
      <c s="37">
        <v>25</v>
      </c>
      <c s="36">
        <v>0.001163</v>
      </c>
      <c s="36">
        <f>ROUND(G87*H87,6)</f>
      </c>
      <c r="L87" s="38">
        <v>0</v>
      </c>
      <c s="32">
        <f>ROUND(ROUND(L87,2)*ROUND(G87,3),2)</f>
      </c>
      <c s="36" t="s">
        <v>598</v>
      </c>
      <c>
        <f>(M87*21)/100</f>
      </c>
      <c t="s">
        <v>27</v>
      </c>
    </row>
    <row r="88" spans="1:5" ht="12.75">
      <c r="A88" s="35" t="s">
        <v>56</v>
      </c>
      <c r="E88" s="39" t="s">
        <v>1067</v>
      </c>
    </row>
    <row r="89" spans="1:5" ht="12.75">
      <c r="A89" s="35" t="s">
        <v>58</v>
      </c>
      <c r="E89" s="40" t="s">
        <v>1068</v>
      </c>
    </row>
    <row r="90" spans="1:5" ht="51">
      <c r="A90" t="s">
        <v>59</v>
      </c>
      <c r="E90" s="39" t="s">
        <v>1069</v>
      </c>
    </row>
    <row r="91" spans="1:16" ht="25.5">
      <c r="A91" t="s">
        <v>49</v>
      </c>
      <c s="34" t="s">
        <v>166</v>
      </c>
      <c s="34" t="s">
        <v>1070</v>
      </c>
      <c s="35" t="s">
        <v>52</v>
      </c>
      <c s="6" t="s">
        <v>1071</v>
      </c>
      <c s="36" t="s">
        <v>54</v>
      </c>
      <c s="37">
        <v>30</v>
      </c>
      <c s="36">
        <v>0.000541</v>
      </c>
      <c s="36">
        <f>ROUND(G91*H91,6)</f>
      </c>
      <c r="L91" s="38">
        <v>0</v>
      </c>
      <c s="32">
        <f>ROUND(ROUND(L91,2)*ROUND(G91,3),2)</f>
      </c>
      <c s="36" t="s">
        <v>598</v>
      </c>
      <c>
        <f>(M91*21)/100</f>
      </c>
      <c t="s">
        <v>27</v>
      </c>
    </row>
    <row r="92" spans="1:5" ht="25.5">
      <c r="A92" s="35" t="s">
        <v>56</v>
      </c>
      <c r="E92" s="39" t="s">
        <v>1071</v>
      </c>
    </row>
    <row r="93" spans="1:5" ht="12.75">
      <c r="A93" s="35" t="s">
        <v>58</v>
      </c>
      <c r="E93" s="40" t="s">
        <v>1072</v>
      </c>
    </row>
    <row r="94" spans="1:5" ht="12.75">
      <c r="A94" t="s">
        <v>59</v>
      </c>
      <c r="E94" s="39" t="s">
        <v>52</v>
      </c>
    </row>
    <row r="95" spans="1:16" ht="12.75">
      <c r="A95" t="s">
        <v>49</v>
      </c>
      <c s="34" t="s">
        <v>169</v>
      </c>
      <c s="34" t="s">
        <v>1073</v>
      </c>
      <c s="35" t="s">
        <v>52</v>
      </c>
      <c s="6" t="s">
        <v>1074</v>
      </c>
      <c s="36" t="s">
        <v>54</v>
      </c>
      <c s="37">
        <v>30</v>
      </c>
      <c s="36">
        <v>0</v>
      </c>
      <c s="36">
        <f>ROUND(G95*H95,6)</f>
      </c>
      <c r="L95" s="38">
        <v>0</v>
      </c>
      <c s="32">
        <f>ROUND(ROUND(L95,2)*ROUND(G95,3),2)</f>
      </c>
      <c s="36" t="s">
        <v>598</v>
      </c>
      <c>
        <f>(M95*21)/100</f>
      </c>
      <c t="s">
        <v>27</v>
      </c>
    </row>
    <row r="96" spans="1:5" ht="12.75">
      <c r="A96" s="35" t="s">
        <v>56</v>
      </c>
      <c r="E96" s="39" t="s">
        <v>1074</v>
      </c>
    </row>
    <row r="97" spans="1:5" ht="12.75">
      <c r="A97" s="35" t="s">
        <v>58</v>
      </c>
      <c r="E97" s="40" t="s">
        <v>1075</v>
      </c>
    </row>
    <row r="98" spans="1:5" ht="12.75">
      <c r="A98" t="s">
        <v>59</v>
      </c>
      <c r="E98" s="39" t="s">
        <v>52</v>
      </c>
    </row>
    <row r="99" spans="1:16" ht="12.75">
      <c r="A99" t="s">
        <v>49</v>
      </c>
      <c s="34" t="s">
        <v>175</v>
      </c>
      <c s="34" t="s">
        <v>1076</v>
      </c>
      <c s="35" t="s">
        <v>52</v>
      </c>
      <c s="6" t="s">
        <v>1077</v>
      </c>
      <c s="36" t="s">
        <v>116</v>
      </c>
      <c s="37">
        <v>0.252</v>
      </c>
      <c s="36">
        <v>2.501872</v>
      </c>
      <c s="36">
        <f>ROUND(G99*H99,6)</f>
      </c>
      <c r="L99" s="38">
        <v>0</v>
      </c>
      <c s="32">
        <f>ROUND(ROUND(L99,2)*ROUND(G99,3),2)</f>
      </c>
      <c s="36" t="s">
        <v>598</v>
      </c>
      <c>
        <f>(M99*21)/100</f>
      </c>
      <c t="s">
        <v>27</v>
      </c>
    </row>
    <row r="100" spans="1:5" ht="12.75">
      <c r="A100" s="35" t="s">
        <v>56</v>
      </c>
      <c r="E100" s="39" t="s">
        <v>1077</v>
      </c>
    </row>
    <row r="101" spans="1:5" ht="12.75">
      <c r="A101" s="35" t="s">
        <v>58</v>
      </c>
      <c r="E101" s="40" t="s">
        <v>1078</v>
      </c>
    </row>
    <row r="102" spans="1:5" ht="89.25">
      <c r="A102" t="s">
        <v>59</v>
      </c>
      <c r="E102" s="39" t="s">
        <v>1079</v>
      </c>
    </row>
    <row r="103" spans="1:16" ht="12.75">
      <c r="A103" t="s">
        <v>49</v>
      </c>
      <c s="34" t="s">
        <v>178</v>
      </c>
      <c s="34" t="s">
        <v>642</v>
      </c>
      <c s="35" t="s">
        <v>52</v>
      </c>
      <c s="6" t="s">
        <v>643</v>
      </c>
      <c s="36" t="s">
        <v>112</v>
      </c>
      <c s="37">
        <v>1.08</v>
      </c>
      <c s="36">
        <v>0.002692</v>
      </c>
      <c s="36">
        <f>ROUND(G103*H103,6)</f>
      </c>
      <c r="L103" s="38">
        <v>0</v>
      </c>
      <c s="32">
        <f>ROUND(ROUND(L103,2)*ROUND(G103,3),2)</f>
      </c>
      <c s="36" t="s">
        <v>598</v>
      </c>
      <c>
        <f>(M103*21)/100</f>
      </c>
      <c t="s">
        <v>27</v>
      </c>
    </row>
    <row r="104" spans="1:5" ht="12.75">
      <c r="A104" s="35" t="s">
        <v>56</v>
      </c>
      <c r="E104" s="39" t="s">
        <v>643</v>
      </c>
    </row>
    <row r="105" spans="1:5" ht="12.75">
      <c r="A105" s="35" t="s">
        <v>58</v>
      </c>
      <c r="E105" s="40" t="s">
        <v>1080</v>
      </c>
    </row>
    <row r="106" spans="1:5" ht="38.25">
      <c r="A106" t="s">
        <v>59</v>
      </c>
      <c r="E106" s="39" t="s">
        <v>645</v>
      </c>
    </row>
    <row r="107" spans="1:16" ht="12.75">
      <c r="A107" t="s">
        <v>49</v>
      </c>
      <c s="34" t="s">
        <v>181</v>
      </c>
      <c s="34" t="s">
        <v>646</v>
      </c>
      <c s="35" t="s">
        <v>52</v>
      </c>
      <c s="6" t="s">
        <v>647</v>
      </c>
      <c s="36" t="s">
        <v>112</v>
      </c>
      <c s="37">
        <v>1.08</v>
      </c>
      <c s="36">
        <v>0</v>
      </c>
      <c s="36">
        <f>ROUND(G107*H107,6)</f>
      </c>
      <c r="L107" s="38">
        <v>0</v>
      </c>
      <c s="32">
        <f>ROUND(ROUND(L107,2)*ROUND(G107,3),2)</f>
      </c>
      <c s="36" t="s">
        <v>598</v>
      </c>
      <c>
        <f>(M107*21)/100</f>
      </c>
      <c t="s">
        <v>27</v>
      </c>
    </row>
    <row r="108" spans="1:5" ht="12.75">
      <c r="A108" s="35" t="s">
        <v>56</v>
      </c>
      <c r="E108" s="39" t="s">
        <v>647</v>
      </c>
    </row>
    <row r="109" spans="1:5" ht="12.75">
      <c r="A109" s="35" t="s">
        <v>58</v>
      </c>
      <c r="E109" s="40" t="s">
        <v>1081</v>
      </c>
    </row>
    <row r="110" spans="1:5" ht="38.25">
      <c r="A110" t="s">
        <v>59</v>
      </c>
      <c r="E110" s="39" t="s">
        <v>645</v>
      </c>
    </row>
    <row r="111" spans="1:16" ht="12.75">
      <c r="A111" t="s">
        <v>49</v>
      </c>
      <c s="34" t="s">
        <v>184</v>
      </c>
      <c s="34" t="s">
        <v>1082</v>
      </c>
      <c s="35" t="s">
        <v>52</v>
      </c>
      <c s="6" t="s">
        <v>1083</v>
      </c>
      <c s="36" t="s">
        <v>63</v>
      </c>
      <c s="37">
        <v>6</v>
      </c>
      <c s="36">
        <v>0.119838</v>
      </c>
      <c s="36">
        <f>ROUND(G111*H111,6)</f>
      </c>
      <c r="L111" s="38">
        <v>0</v>
      </c>
      <c s="32">
        <f>ROUND(ROUND(L111,2)*ROUND(G111,3),2)</f>
      </c>
      <c s="36" t="s">
        <v>598</v>
      </c>
      <c>
        <f>(M111*21)/100</f>
      </c>
      <c t="s">
        <v>27</v>
      </c>
    </row>
    <row r="112" spans="1:5" ht="12.75">
      <c r="A112" s="35" t="s">
        <v>56</v>
      </c>
      <c r="E112" s="39" t="s">
        <v>1083</v>
      </c>
    </row>
    <row r="113" spans="1:5" ht="12.75">
      <c r="A113" s="35" t="s">
        <v>58</v>
      </c>
      <c r="E113" s="40" t="s">
        <v>708</v>
      </c>
    </row>
    <row r="114" spans="1:5" ht="25.5">
      <c r="A114" t="s">
        <v>59</v>
      </c>
      <c r="E114" s="39" t="s">
        <v>1084</v>
      </c>
    </row>
    <row r="115" spans="1:16" ht="25.5">
      <c r="A115" t="s">
        <v>49</v>
      </c>
      <c s="34" t="s">
        <v>187</v>
      </c>
      <c s="34" t="s">
        <v>1085</v>
      </c>
      <c s="35" t="s">
        <v>52</v>
      </c>
      <c s="6" t="s">
        <v>1086</v>
      </c>
      <c s="36" t="s">
        <v>116</v>
      </c>
      <c s="37">
        <v>0.192</v>
      </c>
      <c s="36">
        <v>2.501872</v>
      </c>
      <c s="36">
        <f>ROUND(G115*H115,6)</f>
      </c>
      <c r="L115" s="38">
        <v>0</v>
      </c>
      <c s="32">
        <f>ROUND(ROUND(L115,2)*ROUND(G115,3),2)</f>
      </c>
      <c s="36" t="s">
        <v>598</v>
      </c>
      <c>
        <f>(M115*21)/100</f>
      </c>
      <c t="s">
        <v>27</v>
      </c>
    </row>
    <row r="116" spans="1:5" ht="25.5">
      <c r="A116" s="35" t="s">
        <v>56</v>
      </c>
      <c r="E116" s="39" t="s">
        <v>1086</v>
      </c>
    </row>
    <row r="117" spans="1:5" ht="12.75">
      <c r="A117" s="35" t="s">
        <v>58</v>
      </c>
      <c r="E117" s="40" t="s">
        <v>1087</v>
      </c>
    </row>
    <row r="118" spans="1:5" ht="89.25">
      <c r="A118" t="s">
        <v>59</v>
      </c>
      <c r="E118" s="39" t="s">
        <v>1079</v>
      </c>
    </row>
    <row r="119" spans="1:16" ht="12.75">
      <c r="A119" t="s">
        <v>49</v>
      </c>
      <c s="34" t="s">
        <v>190</v>
      </c>
      <c s="34" t="s">
        <v>1088</v>
      </c>
      <c s="35" t="s">
        <v>52</v>
      </c>
      <c s="6" t="s">
        <v>1089</v>
      </c>
      <c s="36" t="s">
        <v>112</v>
      </c>
      <c s="37">
        <v>1.92</v>
      </c>
      <c s="36">
        <v>0.002637</v>
      </c>
      <c s="36">
        <f>ROUND(G119*H119,6)</f>
      </c>
      <c r="L119" s="38">
        <v>0</v>
      </c>
      <c s="32">
        <f>ROUND(ROUND(L119,2)*ROUND(G119,3),2)</f>
      </c>
      <c s="36" t="s">
        <v>598</v>
      </c>
      <c>
        <f>(M119*21)/100</f>
      </c>
      <c t="s">
        <v>27</v>
      </c>
    </row>
    <row r="120" spans="1:5" ht="12.75">
      <c r="A120" s="35" t="s">
        <v>56</v>
      </c>
      <c r="E120" s="39" t="s">
        <v>1089</v>
      </c>
    </row>
    <row r="121" spans="1:5" ht="12.75">
      <c r="A121" s="35" t="s">
        <v>58</v>
      </c>
      <c r="E121" s="40" t="s">
        <v>1090</v>
      </c>
    </row>
    <row r="122" spans="1:5" ht="38.25">
      <c r="A122" t="s">
        <v>59</v>
      </c>
      <c r="E122" s="39" t="s">
        <v>645</v>
      </c>
    </row>
    <row r="123" spans="1:16" ht="12.75">
      <c r="A123" t="s">
        <v>49</v>
      </c>
      <c s="34" t="s">
        <v>193</v>
      </c>
      <c s="34" t="s">
        <v>1091</v>
      </c>
      <c s="35" t="s">
        <v>52</v>
      </c>
      <c s="6" t="s">
        <v>1092</v>
      </c>
      <c s="36" t="s">
        <v>112</v>
      </c>
      <c s="37">
        <v>1.92</v>
      </c>
      <c s="36">
        <v>0</v>
      </c>
      <c s="36">
        <f>ROUND(G123*H123,6)</f>
      </c>
      <c r="L123" s="38">
        <v>0</v>
      </c>
      <c s="32">
        <f>ROUND(ROUND(L123,2)*ROUND(G123,3),2)</f>
      </c>
      <c s="36" t="s">
        <v>598</v>
      </c>
      <c>
        <f>(M123*21)/100</f>
      </c>
      <c t="s">
        <v>27</v>
      </c>
    </row>
    <row r="124" spans="1:5" ht="12.75">
      <c r="A124" s="35" t="s">
        <v>56</v>
      </c>
      <c r="E124" s="39" t="s">
        <v>1092</v>
      </c>
    </row>
    <row r="125" spans="1:5" ht="12.75">
      <c r="A125" s="35" t="s">
        <v>58</v>
      </c>
      <c r="E125" s="40" t="s">
        <v>1093</v>
      </c>
    </row>
    <row r="126" spans="1:5" ht="38.25">
      <c r="A126" t="s">
        <v>59</v>
      </c>
      <c r="E126" s="39" t="s">
        <v>645</v>
      </c>
    </row>
    <row r="127" spans="1:16" ht="25.5">
      <c r="A127" t="s">
        <v>49</v>
      </c>
      <c s="34" t="s">
        <v>196</v>
      </c>
      <c s="34" t="s">
        <v>1094</v>
      </c>
      <c s="35" t="s">
        <v>52</v>
      </c>
      <c s="6" t="s">
        <v>1095</v>
      </c>
      <c s="36" t="s">
        <v>69</v>
      </c>
      <c s="37">
        <v>10</v>
      </c>
      <c s="36">
        <v>0.000291</v>
      </c>
      <c s="36">
        <f>ROUND(G127*H127,6)</f>
      </c>
      <c r="L127" s="38">
        <v>0</v>
      </c>
      <c s="32">
        <f>ROUND(ROUND(L127,2)*ROUND(G127,3),2)</f>
      </c>
      <c s="36" t="s">
        <v>598</v>
      </c>
      <c>
        <f>(M127*21)/100</f>
      </c>
      <c t="s">
        <v>27</v>
      </c>
    </row>
    <row r="128" spans="1:5" ht="25.5">
      <c r="A128" s="35" t="s">
        <v>56</v>
      </c>
      <c r="E128" s="39" t="s">
        <v>1095</v>
      </c>
    </row>
    <row r="129" spans="1:5" ht="38.25">
      <c r="A129" s="35" t="s">
        <v>58</v>
      </c>
      <c r="E129" s="42" t="s">
        <v>1096</v>
      </c>
    </row>
    <row r="130" spans="1:5" ht="293.25">
      <c r="A130" t="s">
        <v>59</v>
      </c>
      <c r="E130" s="39" t="s">
        <v>1097</v>
      </c>
    </row>
    <row r="131" spans="1:16" ht="25.5">
      <c r="A131" t="s">
        <v>49</v>
      </c>
      <c s="34" t="s">
        <v>199</v>
      </c>
      <c s="34" t="s">
        <v>1098</v>
      </c>
      <c s="35" t="s">
        <v>52</v>
      </c>
      <c s="6" t="s">
        <v>1099</v>
      </c>
      <c s="36" t="s">
        <v>54</v>
      </c>
      <c s="37">
        <v>30</v>
      </c>
      <c s="36">
        <v>0.03701</v>
      </c>
      <c s="36">
        <f>ROUND(G131*H131,6)</f>
      </c>
      <c r="L131" s="38">
        <v>0</v>
      </c>
      <c s="32">
        <f>ROUND(ROUND(L131,2)*ROUND(G131,3),2)</f>
      </c>
      <c s="36" t="s">
        <v>598</v>
      </c>
      <c>
        <f>(M131*21)/100</f>
      </c>
      <c t="s">
        <v>27</v>
      </c>
    </row>
    <row r="132" spans="1:5" ht="25.5">
      <c r="A132" s="35" t="s">
        <v>56</v>
      </c>
      <c r="E132" s="39" t="s">
        <v>1099</v>
      </c>
    </row>
    <row r="133" spans="1:5" ht="12.75">
      <c r="A133" s="35" t="s">
        <v>58</v>
      </c>
      <c r="E133" s="40" t="s">
        <v>1075</v>
      </c>
    </row>
    <row r="134" spans="1:5" ht="153">
      <c r="A134" t="s">
        <v>59</v>
      </c>
      <c r="E134" s="39" t="s">
        <v>1100</v>
      </c>
    </row>
    <row r="135" spans="1:16" ht="25.5">
      <c r="A135" t="s">
        <v>49</v>
      </c>
      <c s="34" t="s">
        <v>202</v>
      </c>
      <c s="34" t="s">
        <v>1101</v>
      </c>
      <c s="35" t="s">
        <v>52</v>
      </c>
      <c s="6" t="s">
        <v>1102</v>
      </c>
      <c s="36" t="s">
        <v>63</v>
      </c>
      <c s="37">
        <v>10</v>
      </c>
      <c s="36">
        <v>0.000707</v>
      </c>
      <c s="36">
        <f>ROUND(G135*H135,6)</f>
      </c>
      <c r="L135" s="38">
        <v>0</v>
      </c>
      <c s="32">
        <f>ROUND(ROUND(L135,2)*ROUND(G135,3),2)</f>
      </c>
      <c s="36" t="s">
        <v>598</v>
      </c>
      <c>
        <f>(M135*21)/100</f>
      </c>
      <c t="s">
        <v>27</v>
      </c>
    </row>
    <row r="136" spans="1:5" ht="25.5">
      <c r="A136" s="35" t="s">
        <v>56</v>
      </c>
      <c r="E136" s="39" t="s">
        <v>1102</v>
      </c>
    </row>
    <row r="137" spans="1:5" ht="12.75">
      <c r="A137" s="35" t="s">
        <v>58</v>
      </c>
      <c r="E137" s="40" t="s">
        <v>1103</v>
      </c>
    </row>
    <row r="138" spans="1:5" ht="51">
      <c r="A138" t="s">
        <v>59</v>
      </c>
      <c r="E138" s="39" t="s">
        <v>1104</v>
      </c>
    </row>
    <row r="139" spans="1:16" ht="25.5">
      <c r="A139" t="s">
        <v>49</v>
      </c>
      <c s="34" t="s">
        <v>205</v>
      </c>
      <c s="34" t="s">
        <v>1105</v>
      </c>
      <c s="35" t="s">
        <v>52</v>
      </c>
      <c s="6" t="s">
        <v>1106</v>
      </c>
      <c s="36" t="s">
        <v>54</v>
      </c>
      <c s="37">
        <v>30</v>
      </c>
      <c s="36">
        <v>0.00079</v>
      </c>
      <c s="36">
        <f>ROUND(G139*H139,6)</f>
      </c>
      <c r="L139" s="38">
        <v>0</v>
      </c>
      <c s="32">
        <f>ROUND(ROUND(L139,2)*ROUND(G139,3),2)</f>
      </c>
      <c s="36" t="s">
        <v>598</v>
      </c>
      <c>
        <f>(M139*21)/100</f>
      </c>
      <c t="s">
        <v>27</v>
      </c>
    </row>
    <row r="140" spans="1:5" ht="25.5">
      <c r="A140" s="35" t="s">
        <v>56</v>
      </c>
      <c r="E140" s="39" t="s">
        <v>1106</v>
      </c>
    </row>
    <row r="141" spans="1:5" ht="12.75">
      <c r="A141" s="35" t="s">
        <v>58</v>
      </c>
      <c r="E141" s="40" t="s">
        <v>1107</v>
      </c>
    </row>
    <row r="142" spans="1:5" ht="12.75">
      <c r="A142" t="s">
        <v>59</v>
      </c>
      <c r="E142" s="39" t="s">
        <v>52</v>
      </c>
    </row>
    <row r="143" spans="1:16" ht="12.75">
      <c r="A143" t="s">
        <v>49</v>
      </c>
      <c s="34" t="s">
        <v>267</v>
      </c>
      <c s="34" t="s">
        <v>1108</v>
      </c>
      <c s="35" t="s">
        <v>52</v>
      </c>
      <c s="6" t="s">
        <v>1109</v>
      </c>
      <c s="36" t="s">
        <v>354</v>
      </c>
      <c s="37">
        <v>0.849</v>
      </c>
      <c s="36">
        <v>1</v>
      </c>
      <c s="36">
        <f>ROUND(G143*H143,6)</f>
      </c>
      <c r="L143" s="38">
        <v>0</v>
      </c>
      <c s="32">
        <f>ROUND(ROUND(L143,2)*ROUND(G143,3),2)</f>
      </c>
      <c s="36" t="s">
        <v>598</v>
      </c>
      <c>
        <f>(M143*21)/100</f>
      </c>
      <c t="s">
        <v>27</v>
      </c>
    </row>
    <row r="144" spans="1:5" ht="12.75">
      <c r="A144" s="35" t="s">
        <v>56</v>
      </c>
      <c r="E144" s="39" t="s">
        <v>1109</v>
      </c>
    </row>
    <row r="145" spans="1:5" ht="12.75">
      <c r="A145" s="35" t="s">
        <v>58</v>
      </c>
      <c r="E145" s="40" t="s">
        <v>1110</v>
      </c>
    </row>
    <row r="146" spans="1:5" ht="12.75">
      <c r="A146" t="s">
        <v>59</v>
      </c>
      <c r="E146" s="39" t="s">
        <v>52</v>
      </c>
    </row>
    <row r="147" spans="1:16" ht="12.75">
      <c r="A147" t="s">
        <v>49</v>
      </c>
      <c s="34" t="s">
        <v>345</v>
      </c>
      <c s="34" t="s">
        <v>1111</v>
      </c>
      <c s="35" t="s">
        <v>52</v>
      </c>
      <c s="6" t="s">
        <v>837</v>
      </c>
      <c s="36" t="s">
        <v>354</v>
      </c>
      <c s="37">
        <v>0.098</v>
      </c>
      <c s="36">
        <v>0.25</v>
      </c>
      <c s="36">
        <f>ROUND(G147*H147,6)</f>
      </c>
      <c r="L147" s="38">
        <v>0</v>
      </c>
      <c s="32">
        <f>ROUND(ROUND(L147,2)*ROUND(G147,3),2)</f>
      </c>
      <c s="36" t="s">
        <v>138</v>
      </c>
      <c>
        <f>(M147*21)/100</f>
      </c>
      <c t="s">
        <v>27</v>
      </c>
    </row>
    <row r="148" spans="1:5" ht="12.75">
      <c r="A148" s="35" t="s">
        <v>56</v>
      </c>
      <c r="E148" s="39" t="s">
        <v>837</v>
      </c>
    </row>
    <row r="149" spans="1:5" ht="25.5">
      <c r="A149" s="35" t="s">
        <v>58</v>
      </c>
      <c r="E149" s="42" t="s">
        <v>1112</v>
      </c>
    </row>
    <row r="150" spans="1:5" ht="12.75">
      <c r="A150" t="s">
        <v>59</v>
      </c>
      <c r="E150" s="39" t="s">
        <v>52</v>
      </c>
    </row>
    <row r="151" spans="1:16" ht="12.75">
      <c r="A151" t="s">
        <v>49</v>
      </c>
      <c s="34" t="s">
        <v>362</v>
      </c>
      <c s="34" t="s">
        <v>1113</v>
      </c>
      <c s="35" t="s">
        <v>52</v>
      </c>
      <c s="6" t="s">
        <v>1114</v>
      </c>
      <c s="36" t="s">
        <v>54</v>
      </c>
      <c s="37">
        <v>33</v>
      </c>
      <c s="36">
        <v>0.01948</v>
      </c>
      <c s="36">
        <f>ROUND(G151*H151,6)</f>
      </c>
      <c r="L151" s="38">
        <v>0</v>
      </c>
      <c s="32">
        <f>ROUND(ROUND(L151,2)*ROUND(G151,3),2)</f>
      </c>
      <c s="36" t="s">
        <v>138</v>
      </c>
      <c>
        <f>(M151*21)/100</f>
      </c>
      <c t="s">
        <v>27</v>
      </c>
    </row>
    <row r="152" spans="1:5" ht="12.75">
      <c r="A152" s="35" t="s">
        <v>56</v>
      </c>
      <c r="E152" s="39" t="s">
        <v>1114</v>
      </c>
    </row>
    <row r="153" spans="1:5" ht="12.75">
      <c r="A153" s="35" t="s">
        <v>58</v>
      </c>
      <c r="E153" s="40" t="s">
        <v>1115</v>
      </c>
    </row>
    <row r="154" spans="1:5" ht="12.75">
      <c r="A154" t="s">
        <v>59</v>
      </c>
      <c r="E154" s="39" t="s">
        <v>52</v>
      </c>
    </row>
    <row r="155" spans="1:16" ht="12.75">
      <c r="A155" t="s">
        <v>49</v>
      </c>
      <c s="34" t="s">
        <v>952</v>
      </c>
      <c s="34" t="s">
        <v>1116</v>
      </c>
      <c s="35" t="s">
        <v>52</v>
      </c>
      <c s="6" t="s">
        <v>1117</v>
      </c>
      <c s="36" t="s">
        <v>63</v>
      </c>
      <c s="37">
        <v>6</v>
      </c>
      <c s="36">
        <v>0</v>
      </c>
      <c s="36">
        <f>ROUND(G155*H155,6)</f>
      </c>
      <c r="L155" s="38">
        <v>0</v>
      </c>
      <c s="32">
        <f>ROUND(ROUND(L155,2)*ROUND(G155,3),2)</f>
      </c>
      <c s="36" t="s">
        <v>138</v>
      </c>
      <c>
        <f>(M155*21)/100</f>
      </c>
      <c t="s">
        <v>27</v>
      </c>
    </row>
    <row r="156" spans="1:5" ht="12.75">
      <c r="A156" s="35" t="s">
        <v>56</v>
      </c>
      <c r="E156" s="39" t="s">
        <v>1117</v>
      </c>
    </row>
    <row r="157" spans="1:5" ht="12.75">
      <c r="A157" s="35" t="s">
        <v>58</v>
      </c>
      <c r="E157" s="40" t="s">
        <v>708</v>
      </c>
    </row>
    <row r="158" spans="1:5" ht="12.75">
      <c r="A158" t="s">
        <v>59</v>
      </c>
      <c r="E158" s="39" t="s">
        <v>52</v>
      </c>
    </row>
    <row r="159" spans="1:13" ht="12.75">
      <c r="A159" t="s">
        <v>46</v>
      </c>
      <c r="C159" s="31" t="s">
        <v>26</v>
      </c>
      <c r="E159" s="33" t="s">
        <v>653</v>
      </c>
      <c r="J159" s="32">
        <f>0</f>
      </c>
      <c s="32">
        <f>0</f>
      </c>
      <c s="32">
        <f>0+L160+L164+L168+L172+L176+L180+L184+L188+L192+L196+L200+L204+L208+L212+L216+L220+L224+L228+L232+L236+L240+L244+L248+L252+L256+L260</f>
      </c>
      <c s="32">
        <f>0+M160+M164+M168+M172+M176+M180+M184+M188+M192+M196+M200+M204+M208+M212+M216+M220+M224+M228+M232+M236+M240+M244+M248+M252+M256+M260</f>
      </c>
    </row>
    <row r="160" spans="1:16" ht="25.5">
      <c r="A160" t="s">
        <v>49</v>
      </c>
      <c s="34" t="s">
        <v>208</v>
      </c>
      <c s="34" t="s">
        <v>1118</v>
      </c>
      <c s="35" t="s">
        <v>52</v>
      </c>
      <c s="6" t="s">
        <v>1119</v>
      </c>
      <c s="36" t="s">
        <v>116</v>
      </c>
      <c s="37">
        <v>1.655</v>
      </c>
      <c s="36">
        <v>2.501872</v>
      </c>
      <c s="36">
        <f>ROUND(G160*H160,6)</f>
      </c>
      <c r="L160" s="38">
        <v>0</v>
      </c>
      <c s="32">
        <f>ROUND(ROUND(L160,2)*ROUND(G160,3),2)</f>
      </c>
      <c s="36" t="s">
        <v>598</v>
      </c>
      <c>
        <f>(M160*21)/100</f>
      </c>
      <c t="s">
        <v>27</v>
      </c>
    </row>
    <row r="161" spans="1:5" ht="25.5">
      <c r="A161" s="35" t="s">
        <v>56</v>
      </c>
      <c r="E161" s="39" t="s">
        <v>1119</v>
      </c>
    </row>
    <row r="162" spans="1:5" ht="12.75">
      <c r="A162" s="35" t="s">
        <v>58</v>
      </c>
      <c r="E162" s="40" t="s">
        <v>1120</v>
      </c>
    </row>
    <row r="163" spans="1:5" ht="165.75">
      <c r="A163" t="s">
        <v>59</v>
      </c>
      <c r="E163" s="39" t="s">
        <v>1121</v>
      </c>
    </row>
    <row r="164" spans="1:16" ht="12.75">
      <c r="A164" t="s">
        <v>49</v>
      </c>
      <c s="34" t="s">
        <v>211</v>
      </c>
      <c s="34" t="s">
        <v>1122</v>
      </c>
      <c s="35" t="s">
        <v>52</v>
      </c>
      <c s="6" t="s">
        <v>1123</v>
      </c>
      <c s="36" t="s">
        <v>112</v>
      </c>
      <c s="37">
        <v>8.275</v>
      </c>
      <c s="36">
        <v>0.003462</v>
      </c>
      <c s="36">
        <f>ROUND(G164*H164,6)</f>
      </c>
      <c r="L164" s="38">
        <v>0</v>
      </c>
      <c s="32">
        <f>ROUND(ROUND(L164,2)*ROUND(G164,3),2)</f>
      </c>
      <c s="36" t="s">
        <v>598</v>
      </c>
      <c>
        <f>(M164*21)/100</f>
      </c>
      <c t="s">
        <v>27</v>
      </c>
    </row>
    <row r="165" spans="1:5" ht="12.75">
      <c r="A165" s="35" t="s">
        <v>56</v>
      </c>
      <c r="E165" s="39" t="s">
        <v>1123</v>
      </c>
    </row>
    <row r="166" spans="1:5" ht="12.75">
      <c r="A166" s="35" t="s">
        <v>58</v>
      </c>
      <c r="E166" s="40" t="s">
        <v>1124</v>
      </c>
    </row>
    <row r="167" spans="1:5" ht="127.5">
      <c r="A167" t="s">
        <v>59</v>
      </c>
      <c r="E167" s="39" t="s">
        <v>1125</v>
      </c>
    </row>
    <row r="168" spans="1:16" ht="12.75">
      <c r="A168" t="s">
        <v>49</v>
      </c>
      <c s="34" t="s">
        <v>214</v>
      </c>
      <c s="34" t="s">
        <v>1126</v>
      </c>
      <c s="35" t="s">
        <v>52</v>
      </c>
      <c s="6" t="s">
        <v>1127</v>
      </c>
      <c s="36" t="s">
        <v>112</v>
      </c>
      <c s="37">
        <v>8.275</v>
      </c>
      <c s="36">
        <v>0</v>
      </c>
      <c s="36">
        <f>ROUND(G168*H168,6)</f>
      </c>
      <c r="L168" s="38">
        <v>0</v>
      </c>
      <c s="32">
        <f>ROUND(ROUND(L168,2)*ROUND(G168,3),2)</f>
      </c>
      <c s="36" t="s">
        <v>598</v>
      </c>
      <c>
        <f>(M168*21)/100</f>
      </c>
      <c t="s">
        <v>27</v>
      </c>
    </row>
    <row r="169" spans="1:5" ht="12.75">
      <c r="A169" s="35" t="s">
        <v>56</v>
      </c>
      <c r="E169" s="39" t="s">
        <v>1127</v>
      </c>
    </row>
    <row r="170" spans="1:5" ht="12.75">
      <c r="A170" s="35" t="s">
        <v>58</v>
      </c>
      <c r="E170" s="40" t="s">
        <v>1128</v>
      </c>
    </row>
    <row r="171" spans="1:5" ht="127.5">
      <c r="A171" t="s">
        <v>59</v>
      </c>
      <c r="E171" s="39" t="s">
        <v>1125</v>
      </c>
    </row>
    <row r="172" spans="1:16" ht="25.5">
      <c r="A172" t="s">
        <v>49</v>
      </c>
      <c s="34" t="s">
        <v>217</v>
      </c>
      <c s="34" t="s">
        <v>1129</v>
      </c>
      <c s="35" t="s">
        <v>52</v>
      </c>
      <c s="6" t="s">
        <v>1130</v>
      </c>
      <c s="36" t="s">
        <v>354</v>
      </c>
      <c s="37">
        <v>0.166</v>
      </c>
      <c s="36">
        <v>1.049222</v>
      </c>
      <c s="36">
        <f>ROUND(G172*H172,6)</f>
      </c>
      <c r="L172" s="38">
        <v>0</v>
      </c>
      <c s="32">
        <f>ROUND(ROUND(L172,2)*ROUND(G172,3),2)</f>
      </c>
      <c s="36" t="s">
        <v>598</v>
      </c>
      <c>
        <f>(M172*21)/100</f>
      </c>
      <c t="s">
        <v>27</v>
      </c>
    </row>
    <row r="173" spans="1:5" ht="25.5">
      <c r="A173" s="35" t="s">
        <v>56</v>
      </c>
      <c r="E173" s="39" t="s">
        <v>1130</v>
      </c>
    </row>
    <row r="174" spans="1:5" ht="12.75">
      <c r="A174" s="35" t="s">
        <v>58</v>
      </c>
      <c r="E174" s="40" t="s">
        <v>1131</v>
      </c>
    </row>
    <row r="175" spans="1:5" ht="12.75">
      <c r="A175" t="s">
        <v>59</v>
      </c>
      <c r="E175" s="39" t="s">
        <v>52</v>
      </c>
    </row>
    <row r="176" spans="1:16" ht="12.75">
      <c r="A176" t="s">
        <v>49</v>
      </c>
      <c s="34" t="s">
        <v>222</v>
      </c>
      <c s="34" t="s">
        <v>1132</v>
      </c>
      <c s="35" t="s">
        <v>52</v>
      </c>
      <c s="6" t="s">
        <v>1133</v>
      </c>
      <c s="36" t="s">
        <v>116</v>
      </c>
      <c s="37">
        <v>14</v>
      </c>
      <c s="36">
        <v>2.50187</v>
      </c>
      <c s="36">
        <f>ROUND(G176*H176,6)</f>
      </c>
      <c r="L176" s="38">
        <v>0</v>
      </c>
      <c s="32">
        <f>ROUND(ROUND(L176,2)*ROUND(G176,3),2)</f>
      </c>
      <c s="36" t="s">
        <v>598</v>
      </c>
      <c>
        <f>(M176*21)/100</f>
      </c>
      <c t="s">
        <v>27</v>
      </c>
    </row>
    <row r="177" spans="1:5" ht="12.75">
      <c r="A177" s="35" t="s">
        <v>56</v>
      </c>
      <c r="E177" s="39" t="s">
        <v>1133</v>
      </c>
    </row>
    <row r="178" spans="1:5" ht="12.75">
      <c r="A178" s="35" t="s">
        <v>58</v>
      </c>
      <c r="E178" s="40" t="s">
        <v>1134</v>
      </c>
    </row>
    <row r="179" spans="1:5" ht="12.75">
      <c r="A179" t="s">
        <v>59</v>
      </c>
      <c r="E179" s="39" t="s">
        <v>1135</v>
      </c>
    </row>
    <row r="180" spans="1:16" ht="12.75">
      <c r="A180" t="s">
        <v>49</v>
      </c>
      <c s="34" t="s">
        <v>225</v>
      </c>
      <c s="34" t="s">
        <v>1136</v>
      </c>
      <c s="35" t="s">
        <v>52</v>
      </c>
      <c s="6" t="s">
        <v>1137</v>
      </c>
      <c s="36" t="s">
        <v>112</v>
      </c>
      <c s="37">
        <v>67.779</v>
      </c>
      <c s="36">
        <v>0.002375</v>
      </c>
      <c s="36">
        <f>ROUND(G180*H180,6)</f>
      </c>
      <c r="L180" s="38">
        <v>0</v>
      </c>
      <c s="32">
        <f>ROUND(ROUND(L180,2)*ROUND(G180,3),2)</f>
      </c>
      <c s="36" t="s">
        <v>598</v>
      </c>
      <c>
        <f>(M180*21)/100</f>
      </c>
      <c t="s">
        <v>27</v>
      </c>
    </row>
    <row r="181" spans="1:5" ht="12.75">
      <c r="A181" s="35" t="s">
        <v>56</v>
      </c>
      <c r="E181" s="39" t="s">
        <v>1137</v>
      </c>
    </row>
    <row r="182" spans="1:5" ht="25.5">
      <c r="A182" s="35" t="s">
        <v>58</v>
      </c>
      <c r="E182" s="40" t="s">
        <v>1138</v>
      </c>
    </row>
    <row r="183" spans="1:5" ht="38.25">
      <c r="A183" t="s">
        <v>59</v>
      </c>
      <c r="E183" s="39" t="s">
        <v>1139</v>
      </c>
    </row>
    <row r="184" spans="1:16" ht="12.75">
      <c r="A184" t="s">
        <v>49</v>
      </c>
      <c s="34" t="s">
        <v>228</v>
      </c>
      <c s="34" t="s">
        <v>1140</v>
      </c>
      <c s="35" t="s">
        <v>52</v>
      </c>
      <c s="6" t="s">
        <v>1141</v>
      </c>
      <c s="36" t="s">
        <v>112</v>
      </c>
      <c s="37">
        <v>67.779</v>
      </c>
      <c s="36">
        <v>0</v>
      </c>
      <c s="36">
        <f>ROUND(G184*H184,6)</f>
      </c>
      <c r="L184" s="38">
        <v>0</v>
      </c>
      <c s="32">
        <f>ROUND(ROUND(L184,2)*ROUND(G184,3),2)</f>
      </c>
      <c s="36" t="s">
        <v>598</v>
      </c>
      <c>
        <f>(M184*21)/100</f>
      </c>
      <c t="s">
        <v>27</v>
      </c>
    </row>
    <row r="185" spans="1:5" ht="12.75">
      <c r="A185" s="35" t="s">
        <v>56</v>
      </c>
      <c r="E185" s="39" t="s">
        <v>1141</v>
      </c>
    </row>
    <row r="186" spans="1:5" ht="12.75">
      <c r="A186" s="35" t="s">
        <v>58</v>
      </c>
      <c r="E186" s="40" t="s">
        <v>1142</v>
      </c>
    </row>
    <row r="187" spans="1:5" ht="38.25">
      <c r="A187" t="s">
        <v>59</v>
      </c>
      <c r="E187" s="39" t="s">
        <v>1139</v>
      </c>
    </row>
    <row r="188" spans="1:16" ht="12.75">
      <c r="A188" t="s">
        <v>49</v>
      </c>
      <c s="34" t="s">
        <v>231</v>
      </c>
      <c s="34" t="s">
        <v>1143</v>
      </c>
      <c s="35" t="s">
        <v>52</v>
      </c>
      <c s="6" t="s">
        <v>1144</v>
      </c>
      <c s="36" t="s">
        <v>354</v>
      </c>
      <c s="37">
        <v>5</v>
      </c>
      <c s="36">
        <v>1.04359</v>
      </c>
      <c s="36">
        <f>ROUND(G188*H188,6)</f>
      </c>
      <c r="L188" s="38">
        <v>0</v>
      </c>
      <c s="32">
        <f>ROUND(ROUND(L188,2)*ROUND(G188,3),2)</f>
      </c>
      <c s="36" t="s">
        <v>598</v>
      </c>
      <c>
        <f>(M188*21)/100</f>
      </c>
      <c t="s">
        <v>27</v>
      </c>
    </row>
    <row r="189" spans="1:5" ht="12.75">
      <c r="A189" s="35" t="s">
        <v>56</v>
      </c>
      <c r="E189" s="39" t="s">
        <v>1144</v>
      </c>
    </row>
    <row r="190" spans="1:5" ht="12.75">
      <c r="A190" s="35" t="s">
        <v>58</v>
      </c>
      <c r="E190" s="40" t="s">
        <v>1145</v>
      </c>
    </row>
    <row r="191" spans="1:5" ht="12.75">
      <c r="A191" t="s">
        <v>59</v>
      </c>
      <c r="E191" s="39" t="s">
        <v>1146</v>
      </c>
    </row>
    <row r="192" spans="1:16" ht="25.5">
      <c r="A192" t="s">
        <v>49</v>
      </c>
      <c s="34" t="s">
        <v>238</v>
      </c>
      <c s="34" t="s">
        <v>1147</v>
      </c>
      <c s="35" t="s">
        <v>52</v>
      </c>
      <c s="6" t="s">
        <v>1148</v>
      </c>
      <c s="36" t="s">
        <v>63</v>
      </c>
      <c s="37">
        <v>1</v>
      </c>
      <c s="36">
        <v>0</v>
      </c>
      <c s="36">
        <f>ROUND(G192*H192,6)</f>
      </c>
      <c r="L192" s="38">
        <v>0</v>
      </c>
      <c s="32">
        <f>ROUND(ROUND(L192,2)*ROUND(G192,3),2)</f>
      </c>
      <c s="36" t="s">
        <v>598</v>
      </c>
      <c>
        <f>(M192*21)/100</f>
      </c>
      <c t="s">
        <v>27</v>
      </c>
    </row>
    <row r="193" spans="1:5" ht="25.5">
      <c r="A193" s="35" t="s">
        <v>56</v>
      </c>
      <c r="E193" s="39" t="s">
        <v>1148</v>
      </c>
    </row>
    <row r="194" spans="1:5" ht="12.75">
      <c r="A194" s="35" t="s">
        <v>58</v>
      </c>
      <c r="E194" s="40" t="s">
        <v>702</v>
      </c>
    </row>
    <row r="195" spans="1:5" ht="63.75">
      <c r="A195" t="s">
        <v>59</v>
      </c>
      <c r="E195" s="39" t="s">
        <v>1149</v>
      </c>
    </row>
    <row r="196" spans="1:16" ht="12.75">
      <c r="A196" t="s">
        <v>49</v>
      </c>
      <c s="34" t="s">
        <v>241</v>
      </c>
      <c s="34" t="s">
        <v>1150</v>
      </c>
      <c s="35" t="s">
        <v>52</v>
      </c>
      <c s="6" t="s">
        <v>1151</v>
      </c>
      <c s="36" t="s">
        <v>63</v>
      </c>
      <c s="37">
        <v>15</v>
      </c>
      <c s="36">
        <v>0.0012</v>
      </c>
      <c s="36">
        <f>ROUND(G196*H196,6)</f>
      </c>
      <c r="L196" s="38">
        <v>0</v>
      </c>
      <c s="32">
        <f>ROUND(ROUND(L196,2)*ROUND(G196,3),2)</f>
      </c>
      <c s="36" t="s">
        <v>598</v>
      </c>
      <c>
        <f>(M196*21)/100</f>
      </c>
      <c t="s">
        <v>27</v>
      </c>
    </row>
    <row r="197" spans="1:5" ht="12.75">
      <c r="A197" s="35" t="s">
        <v>56</v>
      </c>
      <c r="E197" s="39" t="s">
        <v>1151</v>
      </c>
    </row>
    <row r="198" spans="1:5" ht="12.75">
      <c r="A198" s="35" t="s">
        <v>58</v>
      </c>
      <c r="E198" s="40" t="s">
        <v>1152</v>
      </c>
    </row>
    <row r="199" spans="1:5" ht="76.5">
      <c r="A199" t="s">
        <v>59</v>
      </c>
      <c r="E199" s="39" t="s">
        <v>1153</v>
      </c>
    </row>
    <row r="200" spans="1:16" ht="25.5">
      <c r="A200" t="s">
        <v>49</v>
      </c>
      <c s="34" t="s">
        <v>244</v>
      </c>
      <c s="34" t="s">
        <v>1154</v>
      </c>
      <c s="35" t="s">
        <v>52</v>
      </c>
      <c s="6" t="s">
        <v>1155</v>
      </c>
      <c s="36" t="s">
        <v>54</v>
      </c>
      <c s="37">
        <v>79</v>
      </c>
      <c s="36">
        <v>0</v>
      </c>
      <c s="36">
        <f>ROUND(G200*H200,6)</f>
      </c>
      <c r="L200" s="38">
        <v>0</v>
      </c>
      <c s="32">
        <f>ROUND(ROUND(L200,2)*ROUND(G200,3),2)</f>
      </c>
      <c s="36" t="s">
        <v>598</v>
      </c>
      <c>
        <f>(M200*21)/100</f>
      </c>
      <c t="s">
        <v>27</v>
      </c>
    </row>
    <row r="201" spans="1:5" ht="25.5">
      <c r="A201" s="35" t="s">
        <v>56</v>
      </c>
      <c r="E201" s="39" t="s">
        <v>1155</v>
      </c>
    </row>
    <row r="202" spans="1:5" ht="38.25">
      <c r="A202" s="35" t="s">
        <v>58</v>
      </c>
      <c r="E202" s="40" t="s">
        <v>1156</v>
      </c>
    </row>
    <row r="203" spans="1:5" ht="25.5">
      <c r="A203" t="s">
        <v>59</v>
      </c>
      <c r="E203" s="39" t="s">
        <v>1157</v>
      </c>
    </row>
    <row r="204" spans="1:16" ht="25.5">
      <c r="A204" t="s">
        <v>49</v>
      </c>
      <c s="34" t="s">
        <v>247</v>
      </c>
      <c s="34" t="s">
        <v>1158</v>
      </c>
      <c s="35" t="s">
        <v>52</v>
      </c>
      <c s="6" t="s">
        <v>1159</v>
      </c>
      <c s="36" t="s">
        <v>63</v>
      </c>
      <c s="37">
        <v>1</v>
      </c>
      <c s="36">
        <v>0</v>
      </c>
      <c s="36">
        <f>ROUND(G204*H204,6)</f>
      </c>
      <c r="L204" s="38">
        <v>0</v>
      </c>
      <c s="32">
        <f>ROUND(ROUND(L204,2)*ROUND(G204,3),2)</f>
      </c>
      <c s="36" t="s">
        <v>598</v>
      </c>
      <c>
        <f>(M204*21)/100</f>
      </c>
      <c t="s">
        <v>27</v>
      </c>
    </row>
    <row r="205" spans="1:5" ht="25.5">
      <c r="A205" s="35" t="s">
        <v>56</v>
      </c>
      <c r="E205" s="39" t="s">
        <v>1159</v>
      </c>
    </row>
    <row r="206" spans="1:5" ht="12.75">
      <c r="A206" s="35" t="s">
        <v>58</v>
      </c>
      <c r="E206" s="40" t="s">
        <v>702</v>
      </c>
    </row>
    <row r="207" spans="1:5" ht="38.25">
      <c r="A207" t="s">
        <v>59</v>
      </c>
      <c r="E207" s="39" t="s">
        <v>1160</v>
      </c>
    </row>
    <row r="208" spans="1:16" ht="12.75">
      <c r="A208" t="s">
        <v>49</v>
      </c>
      <c s="34" t="s">
        <v>248</v>
      </c>
      <c s="34" t="s">
        <v>1161</v>
      </c>
      <c s="35" t="s">
        <v>52</v>
      </c>
      <c s="6" t="s">
        <v>1162</v>
      </c>
      <c s="36" t="s">
        <v>63</v>
      </c>
      <c s="37">
        <v>1</v>
      </c>
      <c s="36">
        <v>0</v>
      </c>
      <c s="36">
        <f>ROUND(G208*H208,6)</f>
      </c>
      <c r="L208" s="38">
        <v>0</v>
      </c>
      <c s="32">
        <f>ROUND(ROUND(L208,2)*ROUND(G208,3),2)</f>
      </c>
      <c s="36" t="s">
        <v>598</v>
      </c>
      <c>
        <f>(M208*21)/100</f>
      </c>
      <c t="s">
        <v>27</v>
      </c>
    </row>
    <row r="209" spans="1:5" ht="12.75">
      <c r="A209" s="35" t="s">
        <v>56</v>
      </c>
      <c r="E209" s="39" t="s">
        <v>1162</v>
      </c>
    </row>
    <row r="210" spans="1:5" ht="12.75">
      <c r="A210" s="35" t="s">
        <v>58</v>
      </c>
      <c r="E210" s="40" t="s">
        <v>702</v>
      </c>
    </row>
    <row r="211" spans="1:5" ht="38.25">
      <c r="A211" t="s">
        <v>59</v>
      </c>
      <c r="E211" s="39" t="s">
        <v>1160</v>
      </c>
    </row>
    <row r="212" spans="1:16" ht="12.75">
      <c r="A212" t="s">
        <v>49</v>
      </c>
      <c s="34" t="s">
        <v>249</v>
      </c>
      <c s="34" t="s">
        <v>1163</v>
      </c>
      <c s="35" t="s">
        <v>52</v>
      </c>
      <c s="6" t="s">
        <v>1164</v>
      </c>
      <c s="36" t="s">
        <v>63</v>
      </c>
      <c s="37">
        <v>32</v>
      </c>
      <c s="36">
        <v>0.00054</v>
      </c>
      <c s="36">
        <f>ROUND(G212*H212,6)</f>
      </c>
      <c r="L212" s="38">
        <v>0</v>
      </c>
      <c s="32">
        <f>ROUND(ROUND(L212,2)*ROUND(G212,3),2)</f>
      </c>
      <c s="36" t="s">
        <v>138</v>
      </c>
      <c>
        <f>(M212*21)/100</f>
      </c>
      <c t="s">
        <v>27</v>
      </c>
    </row>
    <row r="213" spans="1:5" ht="12.75">
      <c r="A213" s="35" t="s">
        <v>56</v>
      </c>
      <c r="E213" s="39" t="s">
        <v>1164</v>
      </c>
    </row>
    <row r="214" spans="1:5" ht="12.75">
      <c r="A214" s="35" t="s">
        <v>58</v>
      </c>
      <c r="E214" s="40" t="s">
        <v>1165</v>
      </c>
    </row>
    <row r="215" spans="1:5" ht="12.75">
      <c r="A215" t="s">
        <v>59</v>
      </c>
      <c r="E215" s="39" t="s">
        <v>52</v>
      </c>
    </row>
    <row r="216" spans="1:16" ht="12.75">
      <c r="A216" t="s">
        <v>49</v>
      </c>
      <c s="34" t="s">
        <v>341</v>
      </c>
      <c s="34" t="s">
        <v>833</v>
      </c>
      <c s="35" t="s">
        <v>52</v>
      </c>
      <c s="6" t="s">
        <v>1166</v>
      </c>
      <c s="36" t="s">
        <v>63</v>
      </c>
      <c s="37">
        <v>29</v>
      </c>
      <c s="36">
        <v>0.0199</v>
      </c>
      <c s="36">
        <f>ROUND(G216*H216,6)</f>
      </c>
      <c r="L216" s="38">
        <v>0</v>
      </c>
      <c s="32">
        <f>ROUND(ROUND(L216,2)*ROUND(G216,3),2)</f>
      </c>
      <c s="36" t="s">
        <v>138</v>
      </c>
      <c>
        <f>(M216*21)/100</f>
      </c>
      <c t="s">
        <v>27</v>
      </c>
    </row>
    <row r="217" spans="1:5" ht="12.75">
      <c r="A217" s="35" t="s">
        <v>56</v>
      </c>
      <c r="E217" s="39" t="s">
        <v>1166</v>
      </c>
    </row>
    <row r="218" spans="1:5" ht="38.25">
      <c r="A218" s="35" t="s">
        <v>58</v>
      </c>
      <c r="E218" s="40" t="s">
        <v>1167</v>
      </c>
    </row>
    <row r="219" spans="1:5" ht="12.75">
      <c r="A219" t="s">
        <v>59</v>
      </c>
      <c r="E219" s="39" t="s">
        <v>52</v>
      </c>
    </row>
    <row r="220" spans="1:16" ht="25.5">
      <c r="A220" t="s">
        <v>49</v>
      </c>
      <c s="34" t="s">
        <v>350</v>
      </c>
      <c s="34" t="s">
        <v>1168</v>
      </c>
      <c s="35" t="s">
        <v>52</v>
      </c>
      <c s="6" t="s">
        <v>1169</v>
      </c>
      <c s="36" t="s">
        <v>63</v>
      </c>
      <c s="37">
        <v>16</v>
      </c>
      <c s="36">
        <v>0.17489</v>
      </c>
      <c s="36">
        <f>ROUND(G220*H220,6)</f>
      </c>
      <c r="L220" s="38">
        <v>0</v>
      </c>
      <c s="32">
        <f>ROUND(ROUND(L220,2)*ROUND(G220,3),2)</f>
      </c>
      <c s="36" t="s">
        <v>138</v>
      </c>
      <c>
        <f>(M220*21)/100</f>
      </c>
      <c t="s">
        <v>27</v>
      </c>
    </row>
    <row r="221" spans="1:5" ht="25.5">
      <c r="A221" s="35" t="s">
        <v>56</v>
      </c>
      <c r="E221" s="39" t="s">
        <v>1169</v>
      </c>
    </row>
    <row r="222" spans="1:5" ht="12.75">
      <c r="A222" s="35" t="s">
        <v>58</v>
      </c>
      <c r="E222" s="40" t="s">
        <v>1170</v>
      </c>
    </row>
    <row r="223" spans="1:5" ht="127.5">
      <c r="A223" t="s">
        <v>59</v>
      </c>
      <c r="E223" s="39" t="s">
        <v>1171</v>
      </c>
    </row>
    <row r="224" spans="1:16" ht="25.5">
      <c r="A224" t="s">
        <v>49</v>
      </c>
      <c s="34" t="s">
        <v>356</v>
      </c>
      <c s="34" t="s">
        <v>1172</v>
      </c>
      <c s="35" t="s">
        <v>52</v>
      </c>
      <c s="6" t="s">
        <v>1173</v>
      </c>
      <c s="36" t="s">
        <v>63</v>
      </c>
      <c s="37">
        <v>15</v>
      </c>
      <c s="36">
        <v>0</v>
      </c>
      <c s="36">
        <f>ROUND(G224*H224,6)</f>
      </c>
      <c r="L224" s="38">
        <v>0</v>
      </c>
      <c s="32">
        <f>ROUND(ROUND(L224,2)*ROUND(G224,3),2)</f>
      </c>
      <c s="36" t="s">
        <v>138</v>
      </c>
      <c>
        <f>(M224*21)/100</f>
      </c>
      <c t="s">
        <v>27</v>
      </c>
    </row>
    <row r="225" spans="1:5" ht="25.5">
      <c r="A225" s="35" t="s">
        <v>56</v>
      </c>
      <c r="E225" s="39" t="s">
        <v>1173</v>
      </c>
    </row>
    <row r="226" spans="1:5" ht="12.75">
      <c r="A226" s="35" t="s">
        <v>58</v>
      </c>
      <c r="E226" s="40" t="s">
        <v>1174</v>
      </c>
    </row>
    <row r="227" spans="1:5" ht="127.5">
      <c r="A227" t="s">
        <v>59</v>
      </c>
      <c r="E227" s="39" t="s">
        <v>1171</v>
      </c>
    </row>
    <row r="228" spans="1:16" ht="12.75">
      <c r="A228" t="s">
        <v>49</v>
      </c>
      <c s="34" t="s">
        <v>359</v>
      </c>
      <c s="34" t="s">
        <v>1175</v>
      </c>
      <c s="35" t="s">
        <v>52</v>
      </c>
      <c s="6" t="s">
        <v>1176</v>
      </c>
      <c s="36" t="s">
        <v>63</v>
      </c>
      <c s="37">
        <v>1</v>
      </c>
      <c s="36">
        <v>0</v>
      </c>
      <c s="36">
        <f>ROUND(G228*H228,6)</f>
      </c>
      <c r="L228" s="38">
        <v>0</v>
      </c>
      <c s="32">
        <f>ROUND(ROUND(L228,2)*ROUND(G228,3),2)</f>
      </c>
      <c s="36" t="s">
        <v>138</v>
      </c>
      <c>
        <f>(M228*21)/100</f>
      </c>
      <c t="s">
        <v>27</v>
      </c>
    </row>
    <row r="229" spans="1:5" ht="12.75">
      <c r="A229" s="35" t="s">
        <v>56</v>
      </c>
      <c r="E229" s="39" t="s">
        <v>1176</v>
      </c>
    </row>
    <row r="230" spans="1:5" ht="12.75">
      <c r="A230" s="35" t="s">
        <v>58</v>
      </c>
      <c r="E230" s="40" t="s">
        <v>702</v>
      </c>
    </row>
    <row r="231" spans="1:5" ht="12.75">
      <c r="A231" t="s">
        <v>59</v>
      </c>
      <c r="E231" s="39" t="s">
        <v>52</v>
      </c>
    </row>
    <row r="232" spans="1:16" ht="12.75">
      <c r="A232" t="s">
        <v>49</v>
      </c>
      <c s="34" t="s">
        <v>365</v>
      </c>
      <c s="34" t="s">
        <v>786</v>
      </c>
      <c s="35" t="s">
        <v>52</v>
      </c>
      <c s="6" t="s">
        <v>1177</v>
      </c>
      <c s="36" t="s">
        <v>63</v>
      </c>
      <c s="37">
        <v>1</v>
      </c>
      <c s="36">
        <v>0</v>
      </c>
      <c s="36">
        <f>ROUND(G232*H232,6)</f>
      </c>
      <c r="L232" s="38">
        <v>0</v>
      </c>
      <c s="32">
        <f>ROUND(ROUND(L232,2)*ROUND(G232,3),2)</f>
      </c>
      <c s="36" t="s">
        <v>138</v>
      </c>
      <c>
        <f>(M232*21)/100</f>
      </c>
      <c t="s">
        <v>27</v>
      </c>
    </row>
    <row r="233" spans="1:5" ht="12.75">
      <c r="A233" s="35" t="s">
        <v>56</v>
      </c>
      <c r="E233" s="39" t="s">
        <v>1177</v>
      </c>
    </row>
    <row r="234" spans="1:5" ht="12.75">
      <c r="A234" s="35" t="s">
        <v>58</v>
      </c>
      <c r="E234" s="40" t="s">
        <v>702</v>
      </c>
    </row>
    <row r="235" spans="1:5" ht="12.75">
      <c r="A235" t="s">
        <v>59</v>
      </c>
      <c r="E235" s="39" t="s">
        <v>52</v>
      </c>
    </row>
    <row r="236" spans="1:16" ht="12.75">
      <c r="A236" t="s">
        <v>49</v>
      </c>
      <c s="34" t="s">
        <v>976</v>
      </c>
      <c s="34" t="s">
        <v>1178</v>
      </c>
      <c s="35" t="s">
        <v>52</v>
      </c>
      <c s="6" t="s">
        <v>1179</v>
      </c>
      <c s="36" t="s">
        <v>63</v>
      </c>
      <c s="37">
        <v>16</v>
      </c>
      <c s="36">
        <v>0</v>
      </c>
      <c s="36">
        <f>ROUND(G236*H236,6)</f>
      </c>
      <c r="L236" s="38">
        <v>0</v>
      </c>
      <c s="32">
        <f>ROUND(ROUND(L236,2)*ROUND(G236,3),2)</f>
      </c>
      <c s="36" t="s">
        <v>138</v>
      </c>
      <c>
        <f>(M236*21)/100</f>
      </c>
      <c t="s">
        <v>27</v>
      </c>
    </row>
    <row r="237" spans="1:5" ht="12.75">
      <c r="A237" s="35" t="s">
        <v>56</v>
      </c>
      <c r="E237" s="39" t="s">
        <v>1179</v>
      </c>
    </row>
    <row r="238" spans="1:5" ht="12.75">
      <c r="A238" s="35" t="s">
        <v>58</v>
      </c>
      <c r="E238" s="40" t="s">
        <v>1170</v>
      </c>
    </row>
    <row r="239" spans="1:5" ht="12.75">
      <c r="A239" t="s">
        <v>59</v>
      </c>
      <c r="E239" s="39" t="s">
        <v>52</v>
      </c>
    </row>
    <row r="240" spans="1:16" ht="12.75">
      <c r="A240" t="s">
        <v>49</v>
      </c>
      <c s="34" t="s">
        <v>981</v>
      </c>
      <c s="34" t="s">
        <v>745</v>
      </c>
      <c s="35" t="s">
        <v>52</v>
      </c>
      <c s="6" t="s">
        <v>1180</v>
      </c>
      <c s="36" t="s">
        <v>63</v>
      </c>
      <c s="37">
        <v>15</v>
      </c>
      <c s="36">
        <v>0</v>
      </c>
      <c s="36">
        <f>ROUND(G240*H240,6)</f>
      </c>
      <c r="L240" s="38">
        <v>0</v>
      </c>
      <c s="32">
        <f>ROUND(ROUND(L240,2)*ROUND(G240,3),2)</f>
      </c>
      <c s="36" t="s">
        <v>138</v>
      </c>
      <c>
        <f>(M240*21)/100</f>
      </c>
      <c t="s">
        <v>27</v>
      </c>
    </row>
    <row r="241" spans="1:5" ht="12.75">
      <c r="A241" s="35" t="s">
        <v>56</v>
      </c>
      <c r="E241" s="39" t="s">
        <v>1180</v>
      </c>
    </row>
    <row r="242" spans="1:5" ht="12.75">
      <c r="A242" s="35" t="s">
        <v>58</v>
      </c>
      <c r="E242" s="40" t="s">
        <v>1174</v>
      </c>
    </row>
    <row r="243" spans="1:5" ht="12.75">
      <c r="A243" t="s">
        <v>59</v>
      </c>
      <c r="E243" s="39" t="s">
        <v>52</v>
      </c>
    </row>
    <row r="244" spans="1:16" ht="12.75">
      <c r="A244" t="s">
        <v>49</v>
      </c>
      <c s="34" t="s">
        <v>776</v>
      </c>
      <c s="34" t="s">
        <v>1181</v>
      </c>
      <c s="35" t="s">
        <v>52</v>
      </c>
      <c s="6" t="s">
        <v>1182</v>
      </c>
      <c s="36" t="s">
        <v>63</v>
      </c>
      <c s="37">
        <v>15</v>
      </c>
      <c s="36">
        <v>0.0006</v>
      </c>
      <c s="36">
        <f>ROUND(G244*H244,6)</f>
      </c>
      <c r="L244" s="38">
        <v>0</v>
      </c>
      <c s="32">
        <f>ROUND(ROUND(L244,2)*ROUND(G244,3),2)</f>
      </c>
      <c s="36" t="s">
        <v>138</v>
      </c>
      <c>
        <f>(M244*21)/100</f>
      </c>
      <c t="s">
        <v>27</v>
      </c>
    </row>
    <row r="245" spans="1:5" ht="12.75">
      <c r="A245" s="35" t="s">
        <v>56</v>
      </c>
      <c r="E245" s="39" t="s">
        <v>1183</v>
      </c>
    </row>
    <row r="246" spans="1:5" ht="12.75">
      <c r="A246" s="35" t="s">
        <v>58</v>
      </c>
      <c r="E246" s="40" t="s">
        <v>1174</v>
      </c>
    </row>
    <row r="247" spans="1:5" ht="12.75">
      <c r="A247" t="s">
        <v>59</v>
      </c>
      <c r="E247" s="39" t="s">
        <v>52</v>
      </c>
    </row>
    <row r="248" spans="1:16" ht="25.5">
      <c r="A248" t="s">
        <v>49</v>
      </c>
      <c s="34" t="s">
        <v>781</v>
      </c>
      <c s="34" t="s">
        <v>1184</v>
      </c>
      <c s="35" t="s">
        <v>52</v>
      </c>
      <c s="6" t="s">
        <v>1185</v>
      </c>
      <c s="36" t="s">
        <v>116</v>
      </c>
      <c s="37">
        <v>2</v>
      </c>
      <c s="36">
        <v>0</v>
      </c>
      <c s="36">
        <f>ROUND(G248*H248,6)</f>
      </c>
      <c r="L248" s="38">
        <v>0</v>
      </c>
      <c s="32">
        <f>ROUND(ROUND(L248,2)*ROUND(G248,3),2)</f>
      </c>
      <c s="36" t="s">
        <v>138</v>
      </c>
      <c>
        <f>(M248*21)/100</f>
      </c>
      <c t="s">
        <v>27</v>
      </c>
    </row>
    <row r="249" spans="1:5" ht="25.5">
      <c r="A249" s="35" t="s">
        <v>56</v>
      </c>
      <c r="E249" s="39" t="s">
        <v>1185</v>
      </c>
    </row>
    <row r="250" spans="1:5" ht="12.75">
      <c r="A250" s="35" t="s">
        <v>58</v>
      </c>
      <c r="E250" s="40" t="s">
        <v>1186</v>
      </c>
    </row>
    <row r="251" spans="1:5" ht="12.75">
      <c r="A251" t="s">
        <v>59</v>
      </c>
      <c r="E251" s="39" t="s">
        <v>52</v>
      </c>
    </row>
    <row r="252" spans="1:16" ht="12.75">
      <c r="A252" t="s">
        <v>49</v>
      </c>
      <c s="34" t="s">
        <v>352</v>
      </c>
      <c s="34" t="s">
        <v>790</v>
      </c>
      <c s="35" t="s">
        <v>52</v>
      </c>
      <c s="6" t="s">
        <v>1187</v>
      </c>
      <c s="36" t="s">
        <v>63</v>
      </c>
      <c s="37">
        <v>62</v>
      </c>
      <c s="36">
        <v>0.0006</v>
      </c>
      <c s="36">
        <f>ROUND(G252*H252,6)</f>
      </c>
      <c r="L252" s="38">
        <v>0</v>
      </c>
      <c s="32">
        <f>ROUND(ROUND(L252,2)*ROUND(G252,3),2)</f>
      </c>
      <c s="36" t="s">
        <v>138</v>
      </c>
      <c>
        <f>(M252*21)/100</f>
      </c>
      <c t="s">
        <v>27</v>
      </c>
    </row>
    <row r="253" spans="1:5" ht="12.75">
      <c r="A253" s="35" t="s">
        <v>56</v>
      </c>
      <c r="E253" s="39" t="s">
        <v>1187</v>
      </c>
    </row>
    <row r="254" spans="1:5" ht="51">
      <c r="A254" s="35" t="s">
        <v>58</v>
      </c>
      <c r="E254" s="40" t="s">
        <v>1188</v>
      </c>
    </row>
    <row r="255" spans="1:5" ht="12.75">
      <c r="A255" t="s">
        <v>59</v>
      </c>
      <c r="E255" s="39" t="s">
        <v>52</v>
      </c>
    </row>
    <row r="256" spans="1:16" ht="12.75">
      <c r="A256" t="s">
        <v>49</v>
      </c>
      <c s="34" t="s">
        <v>828</v>
      </c>
      <c s="34" t="s">
        <v>1189</v>
      </c>
      <c s="35" t="s">
        <v>52</v>
      </c>
      <c s="6" t="s">
        <v>1190</v>
      </c>
      <c s="36" t="s">
        <v>63</v>
      </c>
      <c s="37">
        <v>16</v>
      </c>
      <c s="36">
        <v>0.0071</v>
      </c>
      <c s="36">
        <f>ROUND(G256*H256,6)</f>
      </c>
      <c r="L256" s="38">
        <v>0</v>
      </c>
      <c s="32">
        <f>ROUND(ROUND(L256,2)*ROUND(G256,3),2)</f>
      </c>
      <c s="36" t="s">
        <v>138</v>
      </c>
      <c>
        <f>(M256*21)/100</f>
      </c>
      <c t="s">
        <v>27</v>
      </c>
    </row>
    <row r="257" spans="1:5" ht="12.75">
      <c r="A257" s="35" t="s">
        <v>56</v>
      </c>
      <c r="E257" s="39" t="s">
        <v>1190</v>
      </c>
    </row>
    <row r="258" spans="1:5" ht="12.75">
      <c r="A258" s="35" t="s">
        <v>58</v>
      </c>
      <c r="E258" s="40" t="s">
        <v>1170</v>
      </c>
    </row>
    <row r="259" spans="1:5" ht="12.75">
      <c r="A259" t="s">
        <v>59</v>
      </c>
      <c r="E259" s="39" t="s">
        <v>52</v>
      </c>
    </row>
    <row r="260" spans="1:16" ht="12.75">
      <c r="A260" t="s">
        <v>49</v>
      </c>
      <c s="34" t="s">
        <v>952</v>
      </c>
      <c s="34" t="s">
        <v>1116</v>
      </c>
      <c s="35" t="s">
        <v>52</v>
      </c>
      <c s="6" t="s">
        <v>1191</v>
      </c>
      <c s="36" t="s">
        <v>63</v>
      </c>
      <c s="37">
        <v>15</v>
      </c>
      <c s="36">
        <v>0</v>
      </c>
      <c s="36">
        <f>ROUND(G260*H260,6)</f>
      </c>
      <c r="L260" s="38">
        <v>0</v>
      </c>
      <c s="32">
        <f>ROUND(ROUND(L260,2)*ROUND(G260,3),2)</f>
      </c>
      <c s="36" t="s">
        <v>138</v>
      </c>
      <c>
        <f>(M260*21)/100</f>
      </c>
      <c t="s">
        <v>27</v>
      </c>
    </row>
    <row r="261" spans="1:5" ht="12.75">
      <c r="A261" s="35" t="s">
        <v>56</v>
      </c>
      <c r="E261" s="39" t="s">
        <v>1191</v>
      </c>
    </row>
    <row r="262" spans="1:5" ht="12.75">
      <c r="A262" s="35" t="s">
        <v>58</v>
      </c>
      <c r="E262" s="40" t="s">
        <v>1152</v>
      </c>
    </row>
    <row r="263" spans="1:5" ht="12.75">
      <c r="A263" t="s">
        <v>59</v>
      </c>
      <c r="E263" s="39" t="s">
        <v>52</v>
      </c>
    </row>
    <row r="264" spans="1:13" ht="12.75">
      <c r="A264" t="s">
        <v>46</v>
      </c>
      <c r="C264" s="31" t="s">
        <v>1192</v>
      </c>
      <c r="E264" s="33" t="s">
        <v>1193</v>
      </c>
      <c r="J264" s="32">
        <f>0</f>
      </c>
      <c s="32">
        <f>0</f>
      </c>
      <c s="32">
        <f>0+L265+L269+L273+L277</f>
      </c>
      <c s="32">
        <f>0+M265+M269+M273+M277</f>
      </c>
    </row>
    <row r="265" spans="1:16" ht="12.75">
      <c r="A265" t="s">
        <v>49</v>
      </c>
      <c s="34" t="s">
        <v>234</v>
      </c>
      <c s="34" t="s">
        <v>1194</v>
      </c>
      <c s="35" t="s">
        <v>52</v>
      </c>
      <c s="6" t="s">
        <v>1195</v>
      </c>
      <c s="36" t="s">
        <v>54</v>
      </c>
      <c s="37">
        <v>60</v>
      </c>
      <c s="36">
        <v>0.00128</v>
      </c>
      <c s="36">
        <f>ROUND(G265*H265,6)</f>
      </c>
      <c r="L265" s="38">
        <v>0</v>
      </c>
      <c s="32">
        <f>ROUND(ROUND(L265,2)*ROUND(G265,3),2)</f>
      </c>
      <c s="36" t="s">
        <v>598</v>
      </c>
      <c>
        <f>(M265*21)/100</f>
      </c>
      <c t="s">
        <v>27</v>
      </c>
    </row>
    <row r="266" spans="1:5" ht="12.75">
      <c r="A266" s="35" t="s">
        <v>56</v>
      </c>
      <c r="E266" s="39" t="s">
        <v>1195</v>
      </c>
    </row>
    <row r="267" spans="1:5" ht="12.75">
      <c r="A267" s="35" t="s">
        <v>58</v>
      </c>
      <c r="E267" s="40" t="s">
        <v>1196</v>
      </c>
    </row>
    <row r="268" spans="1:5" ht="12.75">
      <c r="A268" t="s">
        <v>59</v>
      </c>
      <c r="E268" s="39" t="s">
        <v>52</v>
      </c>
    </row>
    <row r="269" spans="1:16" ht="25.5">
      <c r="A269" t="s">
        <v>49</v>
      </c>
      <c s="34" t="s">
        <v>237</v>
      </c>
      <c s="34" t="s">
        <v>1197</v>
      </c>
      <c s="35" t="s">
        <v>52</v>
      </c>
      <c s="6" t="s">
        <v>1198</v>
      </c>
      <c s="36" t="s">
        <v>54</v>
      </c>
      <c s="37">
        <v>6.18</v>
      </c>
      <c s="36">
        <v>0.00019</v>
      </c>
      <c s="36">
        <f>ROUND(G269*H269,6)</f>
      </c>
      <c r="L269" s="38">
        <v>0</v>
      </c>
      <c s="32">
        <f>ROUND(ROUND(L269,2)*ROUND(G269,3),2)</f>
      </c>
      <c s="36" t="s">
        <v>598</v>
      </c>
      <c>
        <f>(M269*21)/100</f>
      </c>
      <c t="s">
        <v>27</v>
      </c>
    </row>
    <row r="270" spans="1:5" ht="25.5">
      <c r="A270" s="35" t="s">
        <v>56</v>
      </c>
      <c r="E270" s="39" t="s">
        <v>1198</v>
      </c>
    </row>
    <row r="271" spans="1:5" ht="25.5">
      <c r="A271" s="35" t="s">
        <v>58</v>
      </c>
      <c r="E271" s="40" t="s">
        <v>1199</v>
      </c>
    </row>
    <row r="272" spans="1:5" ht="12.75">
      <c r="A272" t="s">
        <v>59</v>
      </c>
      <c r="E272" s="39" t="s">
        <v>52</v>
      </c>
    </row>
    <row r="273" spans="1:16" ht="12.75">
      <c r="A273" t="s">
        <v>49</v>
      </c>
      <c s="34" t="s">
        <v>252</v>
      </c>
      <c s="34" t="s">
        <v>1200</v>
      </c>
      <c s="35" t="s">
        <v>52</v>
      </c>
      <c s="6" t="s">
        <v>1201</v>
      </c>
      <c s="36" t="s">
        <v>54</v>
      </c>
      <c s="37">
        <v>6</v>
      </c>
      <c s="36">
        <v>0.13538</v>
      </c>
      <c s="36">
        <f>ROUND(G273*H273,6)</f>
      </c>
      <c r="L273" s="38">
        <v>0</v>
      </c>
      <c s="32">
        <f>ROUND(ROUND(L273,2)*ROUND(G273,3),2)</f>
      </c>
      <c s="36" t="s">
        <v>598</v>
      </c>
      <c>
        <f>(M273*21)/100</f>
      </c>
      <c t="s">
        <v>27</v>
      </c>
    </row>
    <row r="274" spans="1:5" ht="12.75">
      <c r="A274" s="35" t="s">
        <v>56</v>
      </c>
      <c r="E274" s="39" t="s">
        <v>1201</v>
      </c>
    </row>
    <row r="275" spans="1:5" ht="12.75">
      <c r="A275" s="35" t="s">
        <v>58</v>
      </c>
      <c r="E275" s="40" t="s">
        <v>1202</v>
      </c>
    </row>
    <row r="276" spans="1:5" ht="12.75">
      <c r="A276" t="s">
        <v>59</v>
      </c>
      <c r="E276" s="39" t="s">
        <v>52</v>
      </c>
    </row>
    <row r="277" spans="1:16" ht="25.5">
      <c r="A277" t="s">
        <v>49</v>
      </c>
      <c s="34" t="s">
        <v>809</v>
      </c>
      <c s="34" t="s">
        <v>1203</v>
      </c>
      <c s="35" t="s">
        <v>52</v>
      </c>
      <c s="6" t="s">
        <v>1204</v>
      </c>
      <c s="36" t="s">
        <v>54</v>
      </c>
      <c s="37">
        <v>60</v>
      </c>
      <c s="36">
        <v>0</v>
      </c>
      <c s="36">
        <f>ROUND(G277*H277,6)</f>
      </c>
      <c r="L277" s="38">
        <v>0</v>
      </c>
      <c s="32">
        <f>ROUND(ROUND(L277,2)*ROUND(G277,3),2)</f>
      </c>
      <c s="36" t="s">
        <v>138</v>
      </c>
      <c>
        <f>(M277*21)/100</f>
      </c>
      <c t="s">
        <v>27</v>
      </c>
    </row>
    <row r="278" spans="1:5" ht="25.5">
      <c r="A278" s="35" t="s">
        <v>56</v>
      </c>
      <c r="E278" s="39" t="s">
        <v>1204</v>
      </c>
    </row>
    <row r="279" spans="1:5" ht="12.75">
      <c r="A279" s="35" t="s">
        <v>58</v>
      </c>
      <c r="E279" s="40" t="s">
        <v>1196</v>
      </c>
    </row>
    <row r="280" spans="1:5" ht="12.75">
      <c r="A280" t="s">
        <v>59</v>
      </c>
      <c r="E280" s="39" t="s">
        <v>52</v>
      </c>
    </row>
    <row r="281" spans="1:13" ht="12.75">
      <c r="A281" t="s">
        <v>46</v>
      </c>
      <c r="C281" s="31" t="s">
        <v>70</v>
      </c>
      <c r="E281" s="33" t="s">
        <v>1205</v>
      </c>
      <c r="J281" s="32">
        <f>0</f>
      </c>
      <c s="32">
        <f>0</f>
      </c>
      <c s="32">
        <f>0+L282+L286</f>
      </c>
      <c s="32">
        <f>0+M282+M286</f>
      </c>
    </row>
    <row r="282" spans="1:16" ht="25.5">
      <c r="A282" t="s">
        <v>49</v>
      </c>
      <c s="34" t="s">
        <v>257</v>
      </c>
      <c s="34" t="s">
        <v>1206</v>
      </c>
      <c s="35" t="s">
        <v>52</v>
      </c>
      <c s="6" t="s">
        <v>1207</v>
      </c>
      <c s="36" t="s">
        <v>112</v>
      </c>
      <c s="37">
        <v>100</v>
      </c>
      <c s="36">
        <v>0.00041</v>
      </c>
      <c s="36">
        <f>ROUND(G282*H282,6)</f>
      </c>
      <c r="L282" s="38">
        <v>0</v>
      </c>
      <c s="32">
        <f>ROUND(ROUND(L282,2)*ROUND(G282,3),2)</f>
      </c>
      <c s="36" t="s">
        <v>598</v>
      </c>
      <c>
        <f>(M282*21)/100</f>
      </c>
      <c t="s">
        <v>27</v>
      </c>
    </row>
    <row r="283" spans="1:5" ht="25.5">
      <c r="A283" s="35" t="s">
        <v>56</v>
      </c>
      <c r="E283" s="39" t="s">
        <v>1207</v>
      </c>
    </row>
    <row r="284" spans="1:5" ht="12.75">
      <c r="A284" s="35" t="s">
        <v>58</v>
      </c>
      <c r="E284" s="40" t="s">
        <v>1017</v>
      </c>
    </row>
    <row r="285" spans="1:5" ht="12.75">
      <c r="A285" t="s">
        <v>59</v>
      </c>
      <c r="E285" s="39" t="s">
        <v>52</v>
      </c>
    </row>
    <row r="286" spans="1:16" ht="25.5">
      <c r="A286" t="s">
        <v>49</v>
      </c>
      <c s="34" t="s">
        <v>261</v>
      </c>
      <c s="34" t="s">
        <v>1208</v>
      </c>
      <c s="35" t="s">
        <v>52</v>
      </c>
      <c s="6" t="s">
        <v>1209</v>
      </c>
      <c s="36" t="s">
        <v>112</v>
      </c>
      <c s="37">
        <v>100</v>
      </c>
      <c s="36">
        <v>0.12966</v>
      </c>
      <c s="36">
        <f>ROUND(G286*H286,6)</f>
      </c>
      <c r="L286" s="38">
        <v>0</v>
      </c>
      <c s="32">
        <f>ROUND(ROUND(L286,2)*ROUND(G286,3),2)</f>
      </c>
      <c s="36" t="s">
        <v>598</v>
      </c>
      <c>
        <f>(M286*21)/100</f>
      </c>
      <c t="s">
        <v>27</v>
      </c>
    </row>
    <row r="287" spans="1:5" ht="25.5">
      <c r="A287" s="35" t="s">
        <v>56</v>
      </c>
      <c r="E287" s="39" t="s">
        <v>1209</v>
      </c>
    </row>
    <row r="288" spans="1:5" ht="12.75">
      <c r="A288" s="35" t="s">
        <v>58</v>
      </c>
      <c r="E288" s="40" t="s">
        <v>1017</v>
      </c>
    </row>
    <row r="289" spans="1:5" ht="38.25">
      <c r="A289" t="s">
        <v>59</v>
      </c>
      <c r="E289" s="39" t="s">
        <v>1210</v>
      </c>
    </row>
    <row r="290" spans="1:13" ht="12.75">
      <c r="A290" t="s">
        <v>46</v>
      </c>
      <c r="C290" s="31" t="s">
        <v>73</v>
      </c>
      <c r="E290" s="33" t="s">
        <v>699</v>
      </c>
      <c r="J290" s="32">
        <f>0</f>
      </c>
      <c s="32">
        <f>0</f>
      </c>
      <c s="32">
        <f>0+L291</f>
      </c>
      <c s="32">
        <f>0+M291</f>
      </c>
    </row>
    <row r="291" spans="1:16" ht="25.5">
      <c r="A291" t="s">
        <v>49</v>
      </c>
      <c s="34" t="s">
        <v>270</v>
      </c>
      <c s="34" t="s">
        <v>738</v>
      </c>
      <c s="35" t="s">
        <v>52</v>
      </c>
      <c s="6" t="s">
        <v>739</v>
      </c>
      <c s="36" t="s">
        <v>112</v>
      </c>
      <c s="37">
        <v>14.5</v>
      </c>
      <c s="36">
        <v>0.283615</v>
      </c>
      <c s="36">
        <f>ROUND(G291*H291,6)</f>
      </c>
      <c r="L291" s="38">
        <v>0</v>
      </c>
      <c s="32">
        <f>ROUND(ROUND(L291,2)*ROUND(G291,3),2)</f>
      </c>
      <c s="36" t="s">
        <v>598</v>
      </c>
      <c>
        <f>(M291*21)/100</f>
      </c>
      <c t="s">
        <v>27</v>
      </c>
    </row>
    <row r="292" spans="1:5" ht="25.5">
      <c r="A292" s="35" t="s">
        <v>56</v>
      </c>
      <c r="E292" s="39" t="s">
        <v>739</v>
      </c>
    </row>
    <row r="293" spans="1:5" ht="12.75">
      <c r="A293" s="35" t="s">
        <v>58</v>
      </c>
      <c r="E293" s="40" t="s">
        <v>1211</v>
      </c>
    </row>
    <row r="294" spans="1:5" ht="12.75">
      <c r="A294" t="s">
        <v>59</v>
      </c>
      <c r="E294" s="39" t="s">
        <v>52</v>
      </c>
    </row>
    <row r="295" spans="1:13" ht="12.75">
      <c r="A295" t="s">
        <v>46</v>
      </c>
      <c r="C295" s="31" t="s">
        <v>753</v>
      </c>
      <c r="E295" s="33" t="s">
        <v>754</v>
      </c>
      <c r="J295" s="32">
        <f>0</f>
      </c>
      <c s="32">
        <f>0</f>
      </c>
      <c s="32">
        <f>0+L296+L300+L304+L308+L312+L316+L320</f>
      </c>
      <c s="32">
        <f>0+M296+M300+M304+M308+M312+M316+M320</f>
      </c>
    </row>
    <row r="296" spans="1:16" ht="12.75">
      <c r="A296" t="s">
        <v>49</v>
      </c>
      <c s="34" t="s">
        <v>26</v>
      </c>
      <c s="34" t="s">
        <v>755</v>
      </c>
      <c s="35" t="s">
        <v>52</v>
      </c>
      <c s="6" t="s">
        <v>756</v>
      </c>
      <c s="36" t="s">
        <v>354</v>
      </c>
      <c s="37">
        <v>0.02</v>
      </c>
      <c s="36">
        <v>1</v>
      </c>
      <c s="36">
        <f>ROUND(G296*H296,6)</f>
      </c>
      <c r="L296" s="38">
        <v>0</v>
      </c>
      <c s="32">
        <f>ROUND(ROUND(L296,2)*ROUND(G296,3),2)</f>
      </c>
      <c s="36" t="s">
        <v>598</v>
      </c>
      <c>
        <f>(M296*21)/100</f>
      </c>
      <c t="s">
        <v>27</v>
      </c>
    </row>
    <row r="297" spans="1:5" ht="12.75">
      <c r="A297" s="35" t="s">
        <v>56</v>
      </c>
      <c r="E297" s="39" t="s">
        <v>756</v>
      </c>
    </row>
    <row r="298" spans="1:5" ht="12.75">
      <c r="A298" s="35" t="s">
        <v>58</v>
      </c>
      <c r="E298" s="40" t="s">
        <v>1212</v>
      </c>
    </row>
    <row r="299" spans="1:5" ht="12.75">
      <c r="A299" t="s">
        <v>59</v>
      </c>
      <c r="E299" s="39" t="s">
        <v>52</v>
      </c>
    </row>
    <row r="300" spans="1:16" ht="12.75">
      <c r="A300" t="s">
        <v>49</v>
      </c>
      <c s="34" t="s">
        <v>172</v>
      </c>
      <c s="34" t="s">
        <v>1213</v>
      </c>
      <c s="35" t="s">
        <v>52</v>
      </c>
      <c s="6" t="s">
        <v>1214</v>
      </c>
      <c s="36" t="s">
        <v>792</v>
      </c>
      <c s="37">
        <v>75</v>
      </c>
      <c s="36">
        <v>0.001</v>
      </c>
      <c s="36">
        <f>ROUND(G300*H300,6)</f>
      </c>
      <c r="L300" s="38">
        <v>0</v>
      </c>
      <c s="32">
        <f>ROUND(ROUND(L300,2)*ROUND(G300,3),2)</f>
      </c>
      <c s="36" t="s">
        <v>598</v>
      </c>
      <c>
        <f>(M300*21)/100</f>
      </c>
      <c t="s">
        <v>27</v>
      </c>
    </row>
    <row r="301" spans="1:5" ht="12.75">
      <c r="A301" s="35" t="s">
        <v>56</v>
      </c>
      <c r="E301" s="39" t="s">
        <v>1214</v>
      </c>
    </row>
    <row r="302" spans="1:5" ht="12.75">
      <c r="A302" s="35" t="s">
        <v>58</v>
      </c>
      <c r="E302" s="40" t="s">
        <v>1215</v>
      </c>
    </row>
    <row r="303" spans="1:5" ht="12.75">
      <c r="A303" t="s">
        <v>59</v>
      </c>
      <c r="E303" s="39" t="s">
        <v>52</v>
      </c>
    </row>
    <row r="304" spans="1:16" ht="12.75">
      <c r="A304" t="s">
        <v>49</v>
      </c>
      <c s="34" t="s">
        <v>273</v>
      </c>
      <c s="34" t="s">
        <v>1216</v>
      </c>
      <c s="35" t="s">
        <v>52</v>
      </c>
      <c s="6" t="s">
        <v>1217</v>
      </c>
      <c s="36" t="s">
        <v>112</v>
      </c>
      <c s="37">
        <v>78.75</v>
      </c>
      <c s="36">
        <v>0.0006</v>
      </c>
      <c s="36">
        <f>ROUND(G304*H304,6)</f>
      </c>
      <c r="L304" s="38">
        <v>0</v>
      </c>
      <c s="32">
        <f>ROUND(ROUND(L304,2)*ROUND(G304,3),2)</f>
      </c>
      <c s="36" t="s">
        <v>598</v>
      </c>
      <c>
        <f>(M304*21)/100</f>
      </c>
      <c t="s">
        <v>27</v>
      </c>
    </row>
    <row r="305" spans="1:5" ht="12.75">
      <c r="A305" s="35" t="s">
        <v>56</v>
      </c>
      <c r="E305" s="39" t="s">
        <v>1217</v>
      </c>
    </row>
    <row r="306" spans="1:5" ht="25.5">
      <c r="A306" s="35" t="s">
        <v>58</v>
      </c>
      <c r="E306" s="40" t="s">
        <v>1218</v>
      </c>
    </row>
    <row r="307" spans="1:5" ht="12.75">
      <c r="A307" t="s">
        <v>59</v>
      </c>
      <c r="E307" s="39" t="s">
        <v>52</v>
      </c>
    </row>
    <row r="308" spans="1:16" ht="25.5">
      <c r="A308" t="s">
        <v>49</v>
      </c>
      <c s="34" t="s">
        <v>276</v>
      </c>
      <c s="34" t="s">
        <v>758</v>
      </c>
      <c s="35" t="s">
        <v>52</v>
      </c>
      <c s="6" t="s">
        <v>759</v>
      </c>
      <c s="36" t="s">
        <v>112</v>
      </c>
      <c s="37">
        <v>50</v>
      </c>
      <c s="36">
        <v>0</v>
      </c>
      <c s="36">
        <f>ROUND(G308*H308,6)</f>
      </c>
      <c r="L308" s="38">
        <v>0</v>
      </c>
      <c s="32">
        <f>ROUND(ROUND(L308,2)*ROUND(G308,3),2)</f>
      </c>
      <c s="36" t="s">
        <v>598</v>
      </c>
      <c>
        <f>(M308*21)/100</f>
      </c>
      <c t="s">
        <v>27</v>
      </c>
    </row>
    <row r="309" spans="1:5" ht="25.5">
      <c r="A309" s="35" t="s">
        <v>56</v>
      </c>
      <c r="E309" s="39" t="s">
        <v>759</v>
      </c>
    </row>
    <row r="310" spans="1:5" ht="12.75">
      <c r="A310" s="35" t="s">
        <v>58</v>
      </c>
      <c r="E310" s="40" t="s">
        <v>716</v>
      </c>
    </row>
    <row r="311" spans="1:5" ht="25.5">
      <c r="A311" t="s">
        <v>59</v>
      </c>
      <c r="E311" s="39" t="s">
        <v>761</v>
      </c>
    </row>
    <row r="312" spans="1:16" ht="25.5">
      <c r="A312" t="s">
        <v>49</v>
      </c>
      <c s="34" t="s">
        <v>279</v>
      </c>
      <c s="34" t="s">
        <v>1219</v>
      </c>
      <c s="35" t="s">
        <v>52</v>
      </c>
      <c s="6" t="s">
        <v>1220</v>
      </c>
      <c s="36" t="s">
        <v>112</v>
      </c>
      <c s="37">
        <v>100</v>
      </c>
      <c s="36">
        <v>3.5E-05</v>
      </c>
      <c s="36">
        <f>ROUND(G312*H312,6)</f>
      </c>
      <c r="L312" s="38">
        <v>0</v>
      </c>
      <c s="32">
        <f>ROUND(ROUND(L312,2)*ROUND(G312,3),2)</f>
      </c>
      <c s="36" t="s">
        <v>598</v>
      </c>
      <c>
        <f>(M312*21)/100</f>
      </c>
      <c t="s">
        <v>27</v>
      </c>
    </row>
    <row r="313" spans="1:5" ht="25.5">
      <c r="A313" s="35" t="s">
        <v>56</v>
      </c>
      <c r="E313" s="39" t="s">
        <v>1220</v>
      </c>
    </row>
    <row r="314" spans="1:5" ht="12.75">
      <c r="A314" s="35" t="s">
        <v>58</v>
      </c>
      <c r="E314" s="40" t="s">
        <v>1221</v>
      </c>
    </row>
    <row r="315" spans="1:5" ht="25.5">
      <c r="A315" t="s">
        <v>59</v>
      </c>
      <c r="E315" s="39" t="s">
        <v>761</v>
      </c>
    </row>
    <row r="316" spans="1:16" ht="12.75">
      <c r="A316" t="s">
        <v>49</v>
      </c>
      <c s="34" t="s">
        <v>284</v>
      </c>
      <c s="34" t="s">
        <v>1222</v>
      </c>
      <c s="35" t="s">
        <v>52</v>
      </c>
      <c s="6" t="s">
        <v>1223</v>
      </c>
      <c s="36" t="s">
        <v>112</v>
      </c>
      <c s="37">
        <v>75</v>
      </c>
      <c s="36">
        <v>0</v>
      </c>
      <c s="36">
        <f>ROUND(G316*H316,6)</f>
      </c>
      <c r="L316" s="38">
        <v>0</v>
      </c>
      <c s="32">
        <f>ROUND(ROUND(L316,2)*ROUND(G316,3),2)</f>
      </c>
      <c s="36" t="s">
        <v>598</v>
      </c>
      <c>
        <f>(M316*21)/100</f>
      </c>
      <c t="s">
        <v>27</v>
      </c>
    </row>
    <row r="317" spans="1:5" ht="12.75">
      <c r="A317" s="35" t="s">
        <v>56</v>
      </c>
      <c r="E317" s="39" t="s">
        <v>1223</v>
      </c>
    </row>
    <row r="318" spans="1:5" ht="12.75">
      <c r="A318" s="35" t="s">
        <v>58</v>
      </c>
      <c r="E318" s="40" t="s">
        <v>1224</v>
      </c>
    </row>
    <row r="319" spans="1:5" ht="25.5">
      <c r="A319" t="s">
        <v>59</v>
      </c>
      <c r="E319" s="39" t="s">
        <v>1225</v>
      </c>
    </row>
    <row r="320" spans="1:16" ht="38.25">
      <c r="A320" t="s">
        <v>49</v>
      </c>
      <c s="34" t="s">
        <v>324</v>
      </c>
      <c s="34" t="s">
        <v>777</v>
      </c>
      <c s="35" t="s">
        <v>52</v>
      </c>
      <c s="6" t="s">
        <v>778</v>
      </c>
      <c s="36" t="s">
        <v>354</v>
      </c>
      <c s="37">
        <v>0.145</v>
      </c>
      <c s="36">
        <v>0</v>
      </c>
      <c s="36">
        <f>ROUND(G320*H320,6)</f>
      </c>
      <c r="L320" s="38">
        <v>0</v>
      </c>
      <c s="32">
        <f>ROUND(ROUND(L320,2)*ROUND(G320,3),2)</f>
      </c>
      <c s="36" t="s">
        <v>598</v>
      </c>
      <c>
        <f>(M320*21)/100</f>
      </c>
      <c t="s">
        <v>27</v>
      </c>
    </row>
    <row r="321" spans="1:5" ht="38.25">
      <c r="A321" s="35" t="s">
        <v>56</v>
      </c>
      <c r="E321" s="39" t="s">
        <v>779</v>
      </c>
    </row>
    <row r="322" spans="1:5" ht="12.75">
      <c r="A322" s="35" t="s">
        <v>58</v>
      </c>
      <c r="E322" s="40" t="s">
        <v>52</v>
      </c>
    </row>
    <row r="323" spans="1:5" ht="114.75">
      <c r="A323" t="s">
        <v>59</v>
      </c>
      <c r="E323" s="39" t="s">
        <v>780</v>
      </c>
    </row>
    <row r="324" spans="1:13" ht="12.75">
      <c r="A324" t="s">
        <v>46</v>
      </c>
      <c r="C324" s="31" t="s">
        <v>813</v>
      </c>
      <c r="E324" s="33" t="s">
        <v>814</v>
      </c>
      <c r="J324" s="32">
        <f>0</f>
      </c>
      <c s="32">
        <f>0</f>
      </c>
      <c s="32">
        <f>0+L325+L329+L333+L337+L341</f>
      </c>
      <c s="32">
        <f>0+M325+M329+M333+M337+M341</f>
      </c>
    </row>
    <row r="325" spans="1:16" ht="25.5">
      <c r="A325" t="s">
        <v>49</v>
      </c>
      <c s="34" t="s">
        <v>287</v>
      </c>
      <c s="34" t="s">
        <v>1226</v>
      </c>
      <c s="35" t="s">
        <v>52</v>
      </c>
      <c s="6" t="s">
        <v>1227</v>
      </c>
      <c s="36" t="s">
        <v>792</v>
      </c>
      <c s="37">
        <v>220</v>
      </c>
      <c s="36">
        <v>4.7E-05</v>
      </c>
      <c s="36">
        <f>ROUND(G325*H325,6)</f>
      </c>
      <c r="L325" s="38">
        <v>0</v>
      </c>
      <c s="32">
        <f>ROUND(ROUND(L325,2)*ROUND(G325,3),2)</f>
      </c>
      <c s="36" t="s">
        <v>598</v>
      </c>
      <c>
        <f>(M325*21)/100</f>
      </c>
      <c t="s">
        <v>27</v>
      </c>
    </row>
    <row r="326" spans="1:5" ht="25.5">
      <c r="A326" s="35" t="s">
        <v>56</v>
      </c>
      <c r="E326" s="39" t="s">
        <v>1227</v>
      </c>
    </row>
    <row r="327" spans="1:5" ht="12.75">
      <c r="A327" s="35" t="s">
        <v>58</v>
      </c>
      <c r="E327" s="40" t="s">
        <v>1228</v>
      </c>
    </row>
    <row r="328" spans="1:5" ht="12.75">
      <c r="A328" t="s">
        <v>59</v>
      </c>
      <c r="E328" s="39" t="s">
        <v>1229</v>
      </c>
    </row>
    <row r="329" spans="1:16" ht="25.5">
      <c r="A329" t="s">
        <v>49</v>
      </c>
      <c s="34" t="s">
        <v>290</v>
      </c>
      <c s="34" t="s">
        <v>1230</v>
      </c>
      <c s="35" t="s">
        <v>52</v>
      </c>
      <c s="6" t="s">
        <v>1231</v>
      </c>
      <c s="36" t="s">
        <v>792</v>
      </c>
      <c s="37">
        <v>200</v>
      </c>
      <c s="36">
        <v>0</v>
      </c>
      <c s="36">
        <f>ROUND(G329*H329,6)</f>
      </c>
      <c r="L329" s="38">
        <v>0</v>
      </c>
      <c s="32">
        <f>ROUND(ROUND(L329,2)*ROUND(G329,3),2)</f>
      </c>
      <c s="36" t="s">
        <v>598</v>
      </c>
      <c>
        <f>(M329*21)/100</f>
      </c>
      <c t="s">
        <v>27</v>
      </c>
    </row>
    <row r="330" spans="1:5" ht="25.5">
      <c r="A330" s="35" t="s">
        <v>56</v>
      </c>
      <c r="E330" s="39" t="s">
        <v>1231</v>
      </c>
    </row>
    <row r="331" spans="1:5" ht="12.75">
      <c r="A331" s="35" t="s">
        <v>58</v>
      </c>
      <c r="E331" s="40" t="s">
        <v>1232</v>
      </c>
    </row>
    <row r="332" spans="1:5" ht="63.75">
      <c r="A332" t="s">
        <v>59</v>
      </c>
      <c r="E332" s="39" t="s">
        <v>1233</v>
      </c>
    </row>
    <row r="333" spans="1:16" ht="25.5">
      <c r="A333" t="s">
        <v>49</v>
      </c>
      <c s="34" t="s">
        <v>47</v>
      </c>
      <c s="34" t="s">
        <v>1234</v>
      </c>
      <c s="35" t="s">
        <v>52</v>
      </c>
      <c s="6" t="s">
        <v>1235</v>
      </c>
      <c s="36" t="s">
        <v>354</v>
      </c>
      <c s="37">
        <v>0.606</v>
      </c>
      <c s="36">
        <v>0</v>
      </c>
      <c s="36">
        <f>ROUND(G333*H333,6)</f>
      </c>
      <c r="L333" s="38">
        <v>0</v>
      </c>
      <c s="32">
        <f>ROUND(ROUND(L333,2)*ROUND(G333,3),2)</f>
      </c>
      <c s="36" t="s">
        <v>598</v>
      </c>
      <c>
        <f>(M333*21)/100</f>
      </c>
      <c t="s">
        <v>27</v>
      </c>
    </row>
    <row r="334" spans="1:5" ht="25.5">
      <c r="A334" s="35" t="s">
        <v>56</v>
      </c>
      <c r="E334" s="39" t="s">
        <v>1235</v>
      </c>
    </row>
    <row r="335" spans="1:5" ht="12.75">
      <c r="A335" s="35" t="s">
        <v>58</v>
      </c>
      <c r="E335" s="40" t="s">
        <v>52</v>
      </c>
    </row>
    <row r="336" spans="1:5" ht="114.75">
      <c r="A336" t="s">
        <v>59</v>
      </c>
      <c r="E336" s="39" t="s">
        <v>827</v>
      </c>
    </row>
    <row r="337" spans="1:16" ht="12.75">
      <c r="A337" t="s">
        <v>49</v>
      </c>
      <c s="34" t="s">
        <v>345</v>
      </c>
      <c s="34" t="s">
        <v>1111</v>
      </c>
      <c s="35" t="s">
        <v>52</v>
      </c>
      <c s="6" t="s">
        <v>837</v>
      </c>
      <c s="36" t="s">
        <v>1236</v>
      </c>
      <c s="37">
        <v>1</v>
      </c>
      <c s="36">
        <v>0.25</v>
      </c>
      <c s="36">
        <f>ROUND(G337*H337,6)</f>
      </c>
      <c r="L337" s="38">
        <v>0</v>
      </c>
      <c s="32">
        <f>ROUND(ROUND(L337,2)*ROUND(G337,3),2)</f>
      </c>
      <c s="36" t="s">
        <v>138</v>
      </c>
      <c>
        <f>(M337*21)/100</f>
      </c>
      <c t="s">
        <v>27</v>
      </c>
    </row>
    <row r="338" spans="1:5" ht="12.75">
      <c r="A338" s="35" t="s">
        <v>56</v>
      </c>
      <c r="E338" s="39" t="s">
        <v>837</v>
      </c>
    </row>
    <row r="339" spans="1:5" ht="12.75">
      <c r="A339" s="35" t="s">
        <v>58</v>
      </c>
      <c r="E339" s="40" t="s">
        <v>702</v>
      </c>
    </row>
    <row r="340" spans="1:5" ht="12.75">
      <c r="A340" t="s">
        <v>59</v>
      </c>
      <c r="E340" s="39" t="s">
        <v>52</v>
      </c>
    </row>
    <row r="341" spans="1:16" ht="12.75">
      <c r="A341" t="s">
        <v>49</v>
      </c>
      <c s="34" t="s">
        <v>356</v>
      </c>
      <c s="34" t="s">
        <v>1172</v>
      </c>
      <c s="35" t="s">
        <v>52</v>
      </c>
      <c s="6" t="s">
        <v>1237</v>
      </c>
      <c s="36" t="s">
        <v>354</v>
      </c>
      <c s="37">
        <v>0.345</v>
      </c>
      <c s="36">
        <v>1</v>
      </c>
      <c s="36">
        <f>ROUND(G341*H341,6)</f>
      </c>
      <c r="L341" s="38">
        <v>0</v>
      </c>
      <c s="32">
        <f>ROUND(ROUND(L341,2)*ROUND(G341,3),2)</f>
      </c>
      <c s="36" t="s">
        <v>138</v>
      </c>
      <c>
        <f>(M341*21)/100</f>
      </c>
      <c t="s">
        <v>27</v>
      </c>
    </row>
    <row r="342" spans="1:5" ht="12.75">
      <c r="A342" s="35" t="s">
        <v>56</v>
      </c>
      <c r="E342" s="39" t="s">
        <v>1237</v>
      </c>
    </row>
    <row r="343" spans="1:5" ht="12.75">
      <c r="A343" s="35" t="s">
        <v>58</v>
      </c>
      <c r="E343" s="40" t="s">
        <v>1238</v>
      </c>
    </row>
    <row r="344" spans="1:5" ht="12.75">
      <c r="A344" t="s">
        <v>59</v>
      </c>
      <c r="E344" s="39" t="s">
        <v>52</v>
      </c>
    </row>
    <row r="345" spans="1:13" ht="12.75">
      <c r="A345" t="s">
        <v>46</v>
      </c>
      <c r="C345" s="31" t="s">
        <v>79</v>
      </c>
      <c r="E345" s="33" t="s">
        <v>1239</v>
      </c>
      <c r="J345" s="32">
        <f>0</f>
      </c>
      <c s="32">
        <f>0</f>
      </c>
      <c s="32">
        <f>0+L346</f>
      </c>
      <c s="32">
        <f>0+M346</f>
      </c>
    </row>
    <row r="346" spans="1:16" ht="12.75">
      <c r="A346" t="s">
        <v>49</v>
      </c>
      <c s="34" t="s">
        <v>956</v>
      </c>
      <c s="34" t="s">
        <v>1240</v>
      </c>
      <c s="35" t="s">
        <v>52</v>
      </c>
      <c s="6" t="s">
        <v>1241</v>
      </c>
      <c s="36" t="s">
        <v>63</v>
      </c>
      <c s="37">
        <v>1</v>
      </c>
      <c s="36">
        <v>0.0029</v>
      </c>
      <c s="36">
        <f>ROUND(G346*H346,6)</f>
      </c>
      <c r="L346" s="38">
        <v>0</v>
      </c>
      <c s="32">
        <f>ROUND(ROUND(L346,2)*ROUND(G346,3),2)</f>
      </c>
      <c s="36" t="s">
        <v>138</v>
      </c>
      <c>
        <f>(M346*21)/100</f>
      </c>
      <c t="s">
        <v>27</v>
      </c>
    </row>
    <row r="347" spans="1:5" ht="12.75">
      <c r="A347" s="35" t="s">
        <v>56</v>
      </c>
      <c r="E347" s="39" t="s">
        <v>1241</v>
      </c>
    </row>
    <row r="348" spans="1:5" ht="12.75">
      <c r="A348" s="35" t="s">
        <v>58</v>
      </c>
      <c r="E348" s="40" t="s">
        <v>702</v>
      </c>
    </row>
    <row r="349" spans="1:5" ht="127.5">
      <c r="A349" t="s">
        <v>59</v>
      </c>
      <c r="E349" s="39" t="s">
        <v>1242</v>
      </c>
    </row>
    <row r="350" spans="1:13" ht="12.75">
      <c r="A350" t="s">
        <v>46</v>
      </c>
      <c r="C350" s="31" t="s">
        <v>82</v>
      </c>
      <c r="E350" s="33" t="s">
        <v>1243</v>
      </c>
      <c r="J350" s="32">
        <f>0</f>
      </c>
      <c s="32">
        <f>0</f>
      </c>
      <c s="32">
        <f>0+L351+L355+L359+L363+L367+L371+L375+L379+L383</f>
      </c>
      <c s="32">
        <f>0+M351+M355+M359+M363+M367+M371+M375+M379+M383</f>
      </c>
    </row>
    <row r="351" spans="1:16" ht="25.5">
      <c r="A351" t="s">
        <v>49</v>
      </c>
      <c s="34" t="s">
        <v>293</v>
      </c>
      <c s="34" t="s">
        <v>1244</v>
      </c>
      <c s="35" t="s">
        <v>52</v>
      </c>
      <c s="6" t="s">
        <v>1245</v>
      </c>
      <c s="36" t="s">
        <v>112</v>
      </c>
      <c s="37">
        <v>100</v>
      </c>
      <c s="36">
        <v>0</v>
      </c>
      <c s="36">
        <f>ROUND(G351*H351,6)</f>
      </c>
      <c r="L351" s="38">
        <v>0</v>
      </c>
      <c s="32">
        <f>ROUND(ROUND(L351,2)*ROUND(G351,3),2)</f>
      </c>
      <c s="36" t="s">
        <v>598</v>
      </c>
      <c>
        <f>(M351*21)/100</f>
      </c>
      <c t="s">
        <v>27</v>
      </c>
    </row>
    <row r="352" spans="1:5" ht="25.5">
      <c r="A352" s="35" t="s">
        <v>56</v>
      </c>
      <c r="E352" s="39" t="s">
        <v>1245</v>
      </c>
    </row>
    <row r="353" spans="1:5" ht="12.75">
      <c r="A353" s="35" t="s">
        <v>58</v>
      </c>
      <c r="E353" s="40" t="s">
        <v>1017</v>
      </c>
    </row>
    <row r="354" spans="1:5" ht="76.5">
      <c r="A354" t="s">
        <v>59</v>
      </c>
      <c r="E354" s="39" t="s">
        <v>1246</v>
      </c>
    </row>
    <row r="355" spans="1:16" ht="12.75">
      <c r="A355" t="s">
        <v>49</v>
      </c>
      <c s="34" t="s">
        <v>296</v>
      </c>
      <c s="34" t="s">
        <v>1247</v>
      </c>
      <c s="35" t="s">
        <v>52</v>
      </c>
      <c s="6" t="s">
        <v>1248</v>
      </c>
      <c s="36" t="s">
        <v>116</v>
      </c>
      <c s="37">
        <v>3.62</v>
      </c>
      <c s="36">
        <v>0</v>
      </c>
      <c s="36">
        <f>ROUND(G355*H355,6)</f>
      </c>
      <c r="L355" s="38">
        <v>0</v>
      </c>
      <c s="32">
        <f>ROUND(ROUND(L355,2)*ROUND(G355,3),2)</f>
      </c>
      <c s="36" t="s">
        <v>598</v>
      </c>
      <c>
        <f>(M355*21)/100</f>
      </c>
      <c t="s">
        <v>27</v>
      </c>
    </row>
    <row r="356" spans="1:5" ht="12.75">
      <c r="A356" s="35" t="s">
        <v>56</v>
      </c>
      <c r="E356" s="39" t="s">
        <v>1248</v>
      </c>
    </row>
    <row r="357" spans="1:5" ht="12.75">
      <c r="A357" s="35" t="s">
        <v>58</v>
      </c>
      <c r="E357" s="40" t="s">
        <v>1249</v>
      </c>
    </row>
    <row r="358" spans="1:5" ht="12.75">
      <c r="A358" t="s">
        <v>59</v>
      </c>
      <c r="E358" s="39" t="s">
        <v>52</v>
      </c>
    </row>
    <row r="359" spans="1:16" ht="12.75">
      <c r="A359" t="s">
        <v>49</v>
      </c>
      <c s="34" t="s">
        <v>299</v>
      </c>
      <c s="34" t="s">
        <v>1250</v>
      </c>
      <c s="35" t="s">
        <v>52</v>
      </c>
      <c s="6" t="s">
        <v>1251</v>
      </c>
      <c s="36" t="s">
        <v>116</v>
      </c>
      <c s="37">
        <v>3.62</v>
      </c>
      <c s="36">
        <v>0</v>
      </c>
      <c s="36">
        <f>ROUND(G359*H359,6)</f>
      </c>
      <c r="L359" s="38">
        <v>0</v>
      </c>
      <c s="32">
        <f>ROUND(ROUND(L359,2)*ROUND(G359,3),2)</f>
      </c>
      <c s="36" t="s">
        <v>598</v>
      </c>
      <c>
        <f>(M359*21)/100</f>
      </c>
      <c t="s">
        <v>27</v>
      </c>
    </row>
    <row r="360" spans="1:5" ht="12.75">
      <c r="A360" s="35" t="s">
        <v>56</v>
      </c>
      <c r="E360" s="39" t="s">
        <v>1251</v>
      </c>
    </row>
    <row r="361" spans="1:5" ht="12.75">
      <c r="A361" s="35" t="s">
        <v>58</v>
      </c>
      <c r="E361" s="40" t="s">
        <v>1252</v>
      </c>
    </row>
    <row r="362" spans="1:5" ht="12.75">
      <c r="A362" t="s">
        <v>59</v>
      </c>
      <c r="E362" s="39" t="s">
        <v>52</v>
      </c>
    </row>
    <row r="363" spans="1:16" ht="12.75">
      <c r="A363" t="s">
        <v>49</v>
      </c>
      <c s="34" t="s">
        <v>302</v>
      </c>
      <c s="34" t="s">
        <v>1253</v>
      </c>
      <c s="35" t="s">
        <v>52</v>
      </c>
      <c s="6" t="s">
        <v>1254</v>
      </c>
      <c s="36" t="s">
        <v>54</v>
      </c>
      <c s="37">
        <v>65</v>
      </c>
      <c s="36">
        <v>0</v>
      </c>
      <c s="36">
        <f>ROUND(G363*H363,6)</f>
      </c>
      <c r="L363" s="38">
        <v>0</v>
      </c>
      <c s="32">
        <f>ROUND(ROUND(L363,2)*ROUND(G363,3),2)</f>
      </c>
      <c s="36" t="s">
        <v>598</v>
      </c>
      <c>
        <f>(M363*21)/100</f>
      </c>
      <c t="s">
        <v>27</v>
      </c>
    </row>
    <row r="364" spans="1:5" ht="12.75">
      <c r="A364" s="35" t="s">
        <v>56</v>
      </c>
      <c r="E364" s="39" t="s">
        <v>1254</v>
      </c>
    </row>
    <row r="365" spans="1:5" ht="12.75">
      <c r="A365" s="35" t="s">
        <v>58</v>
      </c>
      <c r="E365" s="40" t="s">
        <v>1255</v>
      </c>
    </row>
    <row r="366" spans="1:5" ht="38.25">
      <c r="A366" t="s">
        <v>59</v>
      </c>
      <c r="E366" s="39" t="s">
        <v>1256</v>
      </c>
    </row>
    <row r="367" spans="1:16" ht="12.75">
      <c r="A367" t="s">
        <v>49</v>
      </c>
      <c s="34" t="s">
        <v>305</v>
      </c>
      <c s="34" t="s">
        <v>1257</v>
      </c>
      <c s="35" t="s">
        <v>52</v>
      </c>
      <c s="6" t="s">
        <v>1258</v>
      </c>
      <c s="36" t="s">
        <v>63</v>
      </c>
      <c s="37">
        <v>1</v>
      </c>
      <c s="36">
        <v>0</v>
      </c>
      <c s="36">
        <f>ROUND(G367*H367,6)</f>
      </c>
      <c r="L367" s="38">
        <v>0</v>
      </c>
      <c s="32">
        <f>ROUND(ROUND(L367,2)*ROUND(G367,3),2)</f>
      </c>
      <c s="36" t="s">
        <v>598</v>
      </c>
      <c>
        <f>(M367*21)/100</f>
      </c>
      <c t="s">
        <v>27</v>
      </c>
    </row>
    <row r="368" spans="1:5" ht="12.75">
      <c r="A368" s="35" t="s">
        <v>56</v>
      </c>
      <c r="E368" s="39" t="s">
        <v>1258</v>
      </c>
    </row>
    <row r="369" spans="1:5" ht="12.75">
      <c r="A369" s="35" t="s">
        <v>58</v>
      </c>
      <c r="E369" s="40" t="s">
        <v>702</v>
      </c>
    </row>
    <row r="370" spans="1:5" ht="25.5">
      <c r="A370" t="s">
        <v>59</v>
      </c>
      <c r="E370" s="39" t="s">
        <v>1259</v>
      </c>
    </row>
    <row r="371" spans="1:16" ht="12.75">
      <c r="A371" t="s">
        <v>49</v>
      </c>
      <c s="34" t="s">
        <v>310</v>
      </c>
      <c s="34" t="s">
        <v>1260</v>
      </c>
      <c s="35" t="s">
        <v>52</v>
      </c>
      <c s="6" t="s">
        <v>1261</v>
      </c>
      <c s="36" t="s">
        <v>63</v>
      </c>
      <c s="37">
        <v>1</v>
      </c>
      <c s="36">
        <v>0</v>
      </c>
      <c s="36">
        <f>ROUND(G371*H371,6)</f>
      </c>
      <c r="L371" s="38">
        <v>0</v>
      </c>
      <c s="32">
        <f>ROUND(ROUND(L371,2)*ROUND(G371,3),2)</f>
      </c>
      <c s="36" t="s">
        <v>598</v>
      </c>
      <c>
        <f>(M371*21)/100</f>
      </c>
      <c t="s">
        <v>27</v>
      </c>
    </row>
    <row r="372" spans="1:5" ht="12.75">
      <c r="A372" s="35" t="s">
        <v>56</v>
      </c>
      <c r="E372" s="39" t="s">
        <v>1261</v>
      </c>
    </row>
    <row r="373" spans="1:5" ht="12.75">
      <c r="A373" s="35" t="s">
        <v>58</v>
      </c>
      <c r="E373" s="40" t="s">
        <v>702</v>
      </c>
    </row>
    <row r="374" spans="1:5" ht="25.5">
      <c r="A374" t="s">
        <v>59</v>
      </c>
      <c r="E374" s="39" t="s">
        <v>1259</v>
      </c>
    </row>
    <row r="375" spans="1:16" ht="12.75">
      <c r="A375" t="s">
        <v>49</v>
      </c>
      <c s="34" t="s">
        <v>313</v>
      </c>
      <c s="34" t="s">
        <v>1262</v>
      </c>
      <c s="35" t="s">
        <v>52</v>
      </c>
      <c s="6" t="s">
        <v>1263</v>
      </c>
      <c s="36" t="s">
        <v>116</v>
      </c>
      <c s="37">
        <v>10</v>
      </c>
      <c s="36">
        <v>0.0001</v>
      </c>
      <c s="36">
        <f>ROUND(G375*H375,6)</f>
      </c>
      <c r="L375" s="38">
        <v>0</v>
      </c>
      <c s="32">
        <f>ROUND(ROUND(L375,2)*ROUND(G375,3),2)</f>
      </c>
      <c s="36" t="s">
        <v>598</v>
      </c>
      <c>
        <f>(M375*21)/100</f>
      </c>
      <c t="s">
        <v>27</v>
      </c>
    </row>
    <row r="376" spans="1:5" ht="12.75">
      <c r="A376" s="35" t="s">
        <v>56</v>
      </c>
      <c r="E376" s="39" t="s">
        <v>1263</v>
      </c>
    </row>
    <row r="377" spans="1:5" ht="12.75">
      <c r="A377" s="35" t="s">
        <v>58</v>
      </c>
      <c r="E377" s="40" t="s">
        <v>1264</v>
      </c>
    </row>
    <row r="378" spans="1:5" ht="127.5">
      <c r="A378" t="s">
        <v>59</v>
      </c>
      <c r="E378" s="39" t="s">
        <v>1265</v>
      </c>
    </row>
    <row r="379" spans="1:16" ht="12.75">
      <c r="A379" t="s">
        <v>49</v>
      </c>
      <c s="34" t="s">
        <v>126</v>
      </c>
      <c s="34" t="s">
        <v>946</v>
      </c>
      <c s="35" t="s">
        <v>52</v>
      </c>
      <c s="6" t="s">
        <v>947</v>
      </c>
      <c s="36" t="s">
        <v>112</v>
      </c>
      <c s="37">
        <v>9.103</v>
      </c>
      <c s="36">
        <v>0.003034</v>
      </c>
      <c s="36">
        <f>ROUND(G379*H379,6)</f>
      </c>
      <c r="L379" s="38">
        <v>0</v>
      </c>
      <c s="32">
        <f>ROUND(ROUND(L379,2)*ROUND(G379,3),2)</f>
      </c>
      <c s="36" t="s">
        <v>598</v>
      </c>
      <c>
        <f>(M379*21)/100</f>
      </c>
      <c t="s">
        <v>27</v>
      </c>
    </row>
    <row r="380" spans="1:5" ht="12.75">
      <c r="A380" s="35" t="s">
        <v>56</v>
      </c>
      <c r="E380" s="39" t="s">
        <v>947</v>
      </c>
    </row>
    <row r="381" spans="1:5" ht="12.75">
      <c r="A381" s="35" t="s">
        <v>58</v>
      </c>
      <c r="E381" s="40" t="s">
        <v>1266</v>
      </c>
    </row>
    <row r="382" spans="1:5" ht="12.75">
      <c r="A382" t="s">
        <v>59</v>
      </c>
      <c r="E382" s="39" t="s">
        <v>52</v>
      </c>
    </row>
    <row r="383" spans="1:16" ht="25.5">
      <c r="A383" t="s">
        <v>49</v>
      </c>
      <c s="34" t="s">
        <v>824</v>
      </c>
      <c s="34" t="s">
        <v>684</v>
      </c>
      <c s="35" t="s">
        <v>52</v>
      </c>
      <c s="6" t="s">
        <v>1267</v>
      </c>
      <c s="36" t="s">
        <v>63</v>
      </c>
      <c s="37">
        <v>60</v>
      </c>
      <c s="36">
        <v>2.5E-05</v>
      </c>
      <c s="36">
        <f>ROUND(G383*H383,6)</f>
      </c>
      <c r="L383" s="38">
        <v>0</v>
      </c>
      <c s="32">
        <f>ROUND(ROUND(L383,2)*ROUND(G383,3),2)</f>
      </c>
      <c s="36" t="s">
        <v>138</v>
      </c>
      <c>
        <f>(M383*21)/100</f>
      </c>
      <c t="s">
        <v>27</v>
      </c>
    </row>
    <row r="384" spans="1:5" ht="25.5">
      <c r="A384" s="35" t="s">
        <v>56</v>
      </c>
      <c r="E384" s="39" t="s">
        <v>1267</v>
      </c>
    </row>
    <row r="385" spans="1:5" ht="12.75">
      <c r="A385" s="35" t="s">
        <v>58</v>
      </c>
      <c r="E385" s="40" t="s">
        <v>1268</v>
      </c>
    </row>
    <row r="386" spans="1:5" ht="102">
      <c r="A386" t="s">
        <v>59</v>
      </c>
      <c r="E386" s="39" t="s">
        <v>1269</v>
      </c>
    </row>
    <row r="387" spans="1:13" ht="12.75">
      <c r="A387" t="s">
        <v>46</v>
      </c>
      <c r="C387" s="31" t="s">
        <v>348</v>
      </c>
      <c r="E387" s="33" t="s">
        <v>349</v>
      </c>
      <c r="J387" s="32">
        <f>0</f>
      </c>
      <c s="32">
        <f>0</f>
      </c>
      <c s="32">
        <f>0+L388+L392+L396+L400</f>
      </c>
      <c s="32">
        <f>0+M388+M392+M396+M400</f>
      </c>
    </row>
    <row r="388" spans="1:16" ht="25.5">
      <c r="A388" t="s">
        <v>49</v>
      </c>
      <c s="34" t="s">
        <v>329</v>
      </c>
      <c s="34" t="s">
        <v>953</v>
      </c>
      <c s="35" t="s">
        <v>352</v>
      </c>
      <c s="6" t="s">
        <v>954</v>
      </c>
      <c s="36" t="s">
        <v>354</v>
      </c>
      <c s="37">
        <v>105.361</v>
      </c>
      <c s="36">
        <v>0</v>
      </c>
      <c s="36">
        <f>ROUND(G388*H388,6)</f>
      </c>
      <c r="L388" s="38">
        <v>0</v>
      </c>
      <c s="32">
        <f>ROUND(ROUND(L388,2)*ROUND(G388,3),2)</f>
      </c>
      <c s="36" t="s">
        <v>138</v>
      </c>
      <c>
        <f>(M388*21)/100</f>
      </c>
      <c t="s">
        <v>27</v>
      </c>
    </row>
    <row r="389" spans="1:5" ht="25.5">
      <c r="A389" s="35" t="s">
        <v>56</v>
      </c>
      <c r="E389" s="39" t="s">
        <v>954</v>
      </c>
    </row>
    <row r="390" spans="1:5" ht="12.75">
      <c r="A390" s="35" t="s">
        <v>58</v>
      </c>
      <c r="E390" s="40" t="s">
        <v>1270</v>
      </c>
    </row>
    <row r="391" spans="1:5" ht="12.75">
      <c r="A391" t="s">
        <v>59</v>
      </c>
      <c r="E391" s="39" t="s">
        <v>52</v>
      </c>
    </row>
    <row r="392" spans="1:16" ht="25.5">
      <c r="A392" t="s">
        <v>49</v>
      </c>
      <c s="34" t="s">
        <v>332</v>
      </c>
      <c s="34" t="s">
        <v>531</v>
      </c>
      <c s="35" t="s">
        <v>352</v>
      </c>
      <c s="6" t="s">
        <v>957</v>
      </c>
      <c s="36" t="s">
        <v>354</v>
      </c>
      <c s="37">
        <v>41.189</v>
      </c>
      <c s="36">
        <v>0</v>
      </c>
      <c s="36">
        <f>ROUND(G392*H392,6)</f>
      </c>
      <c r="L392" s="38">
        <v>0</v>
      </c>
      <c s="32">
        <f>ROUND(ROUND(L392,2)*ROUND(G392,3),2)</f>
      </c>
      <c s="36" t="s">
        <v>138</v>
      </c>
      <c>
        <f>(M392*21)/100</f>
      </c>
      <c t="s">
        <v>27</v>
      </c>
    </row>
    <row r="393" spans="1:5" ht="25.5">
      <c r="A393" s="35" t="s">
        <v>56</v>
      </c>
      <c r="E393" s="39" t="s">
        <v>957</v>
      </c>
    </row>
    <row r="394" spans="1:5" ht="12.75">
      <c r="A394" s="35" t="s">
        <v>58</v>
      </c>
      <c r="E394" s="40" t="s">
        <v>1271</v>
      </c>
    </row>
    <row r="395" spans="1:5" ht="12.75">
      <c r="A395" t="s">
        <v>59</v>
      </c>
      <c r="E395" s="39" t="s">
        <v>52</v>
      </c>
    </row>
    <row r="396" spans="1:16" ht="38.25">
      <c r="A396" t="s">
        <v>49</v>
      </c>
      <c s="34" t="s">
        <v>335</v>
      </c>
      <c s="34" t="s">
        <v>1272</v>
      </c>
      <c s="35" t="s">
        <v>352</v>
      </c>
      <c s="6" t="s">
        <v>1273</v>
      </c>
      <c s="36" t="s">
        <v>354</v>
      </c>
      <c s="37">
        <v>11.5</v>
      </c>
      <c s="36">
        <v>0</v>
      </c>
      <c s="36">
        <f>ROUND(G396*H396,6)</f>
      </c>
      <c r="L396" s="38">
        <v>0</v>
      </c>
      <c s="32">
        <f>ROUND(ROUND(L396,2)*ROUND(G396,3),2)</f>
      </c>
      <c s="36" t="s">
        <v>138</v>
      </c>
      <c>
        <f>(M396*21)/100</f>
      </c>
      <c t="s">
        <v>27</v>
      </c>
    </row>
    <row r="397" spans="1:5" ht="38.25">
      <c r="A397" s="35" t="s">
        <v>56</v>
      </c>
      <c r="E397" s="39" t="s">
        <v>1273</v>
      </c>
    </row>
    <row r="398" spans="1:5" ht="12.75">
      <c r="A398" s="35" t="s">
        <v>58</v>
      </c>
      <c r="E398" s="40" t="s">
        <v>1274</v>
      </c>
    </row>
    <row r="399" spans="1:5" ht="12.75">
      <c r="A399" t="s">
        <v>59</v>
      </c>
      <c r="E399" s="39" t="s">
        <v>52</v>
      </c>
    </row>
    <row r="400" spans="1:16" ht="25.5">
      <c r="A400" t="s">
        <v>49</v>
      </c>
      <c s="34" t="s">
        <v>336</v>
      </c>
      <c s="34" t="s">
        <v>363</v>
      </c>
      <c s="35" t="s">
        <v>352</v>
      </c>
      <c s="6" t="s">
        <v>364</v>
      </c>
      <c s="36" t="s">
        <v>354</v>
      </c>
      <c s="37">
        <v>0.677</v>
      </c>
      <c s="36">
        <v>0</v>
      </c>
      <c s="36">
        <f>ROUND(G400*H400,6)</f>
      </c>
      <c r="L400" s="38">
        <v>0</v>
      </c>
      <c s="32">
        <f>ROUND(ROUND(L400,2)*ROUND(G400,3),2)</f>
      </c>
      <c s="36" t="s">
        <v>138</v>
      </c>
      <c>
        <f>(M400*21)/100</f>
      </c>
      <c t="s">
        <v>27</v>
      </c>
    </row>
    <row r="401" spans="1:5" ht="25.5">
      <c r="A401" s="35" t="s">
        <v>56</v>
      </c>
      <c r="E401" s="39" t="s">
        <v>364</v>
      </c>
    </row>
    <row r="402" spans="1:5" ht="12.75">
      <c r="A402" s="35" t="s">
        <v>58</v>
      </c>
      <c r="E402" s="40" t="s">
        <v>1275</v>
      </c>
    </row>
    <row r="403" spans="1:5" ht="12.75">
      <c r="A403" t="s">
        <v>59</v>
      </c>
      <c r="E403" s="39" t="s">
        <v>52</v>
      </c>
    </row>
    <row r="404" spans="1:13" ht="12.75">
      <c r="A404" t="s">
        <v>46</v>
      </c>
      <c r="C404" s="31" t="s">
        <v>971</v>
      </c>
      <c r="E404" s="33" t="s">
        <v>972</v>
      </c>
      <c r="J404" s="32">
        <f>0</f>
      </c>
      <c s="32">
        <f>0</f>
      </c>
      <c s="32">
        <f>0+L405</f>
      </c>
      <c s="32">
        <f>0+M405</f>
      </c>
    </row>
    <row r="405" spans="1:16" ht="25.5">
      <c r="A405" t="s">
        <v>49</v>
      </c>
      <c s="34" t="s">
        <v>318</v>
      </c>
      <c s="34" t="s">
        <v>973</v>
      </c>
      <c s="35" t="s">
        <v>52</v>
      </c>
      <c s="6" t="s">
        <v>974</v>
      </c>
      <c s="36" t="s">
        <v>354</v>
      </c>
      <c s="37">
        <v>53.366</v>
      </c>
      <c s="36">
        <v>0</v>
      </c>
      <c s="36">
        <f>ROUND(G405*H405,6)</f>
      </c>
      <c r="L405" s="38">
        <v>0</v>
      </c>
      <c s="32">
        <f>ROUND(ROUND(L405,2)*ROUND(G405,3),2)</f>
      </c>
      <c s="36" t="s">
        <v>598</v>
      </c>
      <c>
        <f>(M405*21)/100</f>
      </c>
      <c t="s">
        <v>27</v>
      </c>
    </row>
    <row r="406" spans="1:5" ht="25.5">
      <c r="A406" s="35" t="s">
        <v>56</v>
      </c>
      <c r="E406" s="39" t="s">
        <v>974</v>
      </c>
    </row>
    <row r="407" spans="1:5" ht="12.75">
      <c r="A407" s="35" t="s">
        <v>58</v>
      </c>
      <c r="E407" s="40" t="s">
        <v>52</v>
      </c>
    </row>
    <row r="408" spans="1:5" ht="165.75">
      <c r="A408" t="s">
        <v>59</v>
      </c>
      <c r="E408" s="39" t="s">
        <v>975</v>
      </c>
    </row>
    <row r="409" spans="1:13" ht="12.75">
      <c r="A409" t="s">
        <v>46</v>
      </c>
      <c r="C409" s="31" t="s">
        <v>979</v>
      </c>
      <c r="E409" s="33" t="s">
        <v>980</v>
      </c>
      <c r="J409" s="32">
        <f>0</f>
      </c>
      <c s="32">
        <f>0</f>
      </c>
      <c s="32">
        <f>0+L410</f>
      </c>
      <c s="32">
        <f>0+M410</f>
      </c>
    </row>
    <row r="410" spans="1:16" ht="25.5">
      <c r="A410" t="s">
        <v>49</v>
      </c>
      <c s="34" t="s">
        <v>321</v>
      </c>
      <c s="34" t="s">
        <v>1276</v>
      </c>
      <c s="35" t="s">
        <v>52</v>
      </c>
      <c s="6" t="s">
        <v>1277</v>
      </c>
      <c s="36" t="s">
        <v>354</v>
      </c>
      <c s="37">
        <v>44.95</v>
      </c>
      <c s="36">
        <v>0</v>
      </c>
      <c s="36">
        <f>ROUND(G410*H410,6)</f>
      </c>
      <c r="L410" s="38">
        <v>0</v>
      </c>
      <c s="32">
        <f>ROUND(ROUND(L410,2)*ROUND(G410,3),2)</f>
      </c>
      <c s="36" t="s">
        <v>598</v>
      </c>
      <c>
        <f>(M410*21)/100</f>
      </c>
      <c t="s">
        <v>27</v>
      </c>
    </row>
    <row r="411" spans="1:5" ht="38.25">
      <c r="A411" s="35" t="s">
        <v>56</v>
      </c>
      <c r="E411" s="39" t="s">
        <v>1278</v>
      </c>
    </row>
    <row r="412" spans="1:5" ht="12.75">
      <c r="A412" s="35" t="s">
        <v>58</v>
      </c>
      <c r="E412" s="40" t="s">
        <v>52</v>
      </c>
    </row>
    <row r="413" spans="1:5" ht="25.5">
      <c r="A413" t="s">
        <v>59</v>
      </c>
      <c r="E413" s="39" t="s">
        <v>1279</v>
      </c>
    </row>
    <row r="414" spans="1:13" ht="12.75">
      <c r="A414" t="s">
        <v>46</v>
      </c>
      <c r="C414" s="31" t="s">
        <v>1280</v>
      </c>
      <c r="E414" s="33" t="s">
        <v>1281</v>
      </c>
      <c r="J414" s="32">
        <f>0</f>
      </c>
      <c s="32">
        <f>0</f>
      </c>
      <c s="32">
        <f>0+L415</f>
      </c>
      <c s="32">
        <f>0+M415</f>
      </c>
    </row>
    <row r="415" spans="1:16" ht="12.75">
      <c r="A415" t="s">
        <v>49</v>
      </c>
      <c s="34" t="s">
        <v>359</v>
      </c>
      <c s="34" t="s">
        <v>1175</v>
      </c>
      <c s="35" t="s">
        <v>52</v>
      </c>
      <c s="6" t="s">
        <v>1282</v>
      </c>
      <c s="36" t="s">
        <v>1283</v>
      </c>
      <c s="37">
        <v>1</v>
      </c>
      <c s="36">
        <v>0</v>
      </c>
      <c s="36">
        <f>ROUND(G415*H415,6)</f>
      </c>
      <c r="L415" s="38">
        <v>0</v>
      </c>
      <c s="32">
        <f>ROUND(ROUND(L415,2)*ROUND(G415,3),2)</f>
      </c>
      <c s="36" t="s">
        <v>138</v>
      </c>
      <c>
        <f>(M415*21)/100</f>
      </c>
      <c t="s">
        <v>27</v>
      </c>
    </row>
    <row r="416" spans="1:5" ht="12.75">
      <c r="A416" s="35" t="s">
        <v>56</v>
      </c>
      <c r="E416" s="39" t="s">
        <v>1282</v>
      </c>
    </row>
    <row r="417" spans="1:5" ht="12.75">
      <c r="A417" s="35" t="s">
        <v>58</v>
      </c>
      <c r="E417" s="40" t="s">
        <v>52</v>
      </c>
    </row>
    <row r="418" spans="1:5" ht="25.5">
      <c r="A418" t="s">
        <v>59</v>
      </c>
      <c r="E418" s="39" t="s">
        <v>1284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1285</v>
      </c>
      <c s="41">
        <f>Rekapitulace!C20</f>
      </c>
      <c s="20" t="s">
        <v>0</v>
      </c>
      <c t="s">
        <v>23</v>
      </c>
      <c t="s">
        <v>27</v>
      </c>
    </row>
    <row r="4" spans="1:16" ht="32" customHeight="1">
      <c r="A4" s="24" t="s">
        <v>20</v>
      </c>
      <c s="25" t="s">
        <v>28</v>
      </c>
      <c s="27" t="s">
        <v>1285</v>
      </c>
      <c r="E4" s="26" t="s">
        <v>1286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COUNTIFS(L8:L203,"=0",A8:A203,"P")+COUNTIFS(L8:L203,"",A8:A203,"P")+SUM(Q8:Q203)</f>
      </c>
    </row>
    <row r="8" spans="1:13" ht="12.75">
      <c r="A8" t="s">
        <v>44</v>
      </c>
      <c r="C8" s="28" t="s">
        <v>1289</v>
      </c>
      <c r="E8" s="30" t="s">
        <v>1288</v>
      </c>
      <c r="J8" s="29">
        <f>0+J9+J30+J35+J52+J189+J194</f>
      </c>
      <c s="29">
        <f>0+K9+K30+K35+K52+K189+K194</f>
      </c>
      <c s="29">
        <f>0+L9+L30+L35+L52+L189+L194</f>
      </c>
      <c s="29">
        <f>0+M9+M30+M35+M52+M189+M194</f>
      </c>
    </row>
    <row r="9" spans="1:13" ht="12.75">
      <c r="A9" t="s">
        <v>46</v>
      </c>
      <c r="C9" s="31" t="s">
        <v>50</v>
      </c>
      <c r="E9" s="33" t="s">
        <v>109</v>
      </c>
      <c r="J9" s="32">
        <f>0</f>
      </c>
      <c s="32">
        <f>0</f>
      </c>
      <c s="32">
        <f>0+L10+L14+L18+L22+L26</f>
      </c>
      <c s="32">
        <f>0+M10+M14+M18+M22+M26</f>
      </c>
    </row>
    <row r="10" spans="1:16" ht="12.75">
      <c r="A10" t="s">
        <v>49</v>
      </c>
      <c s="34" t="s">
        <v>50</v>
      </c>
      <c s="34" t="s">
        <v>110</v>
      </c>
      <c s="35" t="s">
        <v>52</v>
      </c>
      <c s="6" t="s">
        <v>111</v>
      </c>
      <c s="36" t="s">
        <v>112</v>
      </c>
      <c s="37">
        <v>45</v>
      </c>
      <c s="36">
        <v>0</v>
      </c>
      <c s="36">
        <f>ROUND(G10*H10,6)</f>
      </c>
      <c r="L10" s="38">
        <v>0</v>
      </c>
      <c s="32">
        <f>ROUND(ROUND(L10,2)*ROUND(G10,3),2)</f>
      </c>
      <c s="36" t="s">
        <v>55</v>
      </c>
      <c>
        <f>(M10*21)/100</f>
      </c>
      <c t="s">
        <v>27</v>
      </c>
    </row>
    <row r="11" spans="1:5" ht="12.75">
      <c r="A11" s="35" t="s">
        <v>56</v>
      </c>
      <c r="E11" s="39" t="s">
        <v>52</v>
      </c>
    </row>
    <row r="12" spans="1:5" ht="12.75">
      <c r="A12" s="35" t="s">
        <v>58</v>
      </c>
      <c r="E12" s="40" t="s">
        <v>1290</v>
      </c>
    </row>
    <row r="13" spans="1:5" ht="12.75">
      <c r="A13" t="s">
        <v>59</v>
      </c>
      <c r="E13" s="39" t="s">
        <v>60</v>
      </c>
    </row>
    <row r="14" spans="1:16" ht="25.5">
      <c r="A14" t="s">
        <v>49</v>
      </c>
      <c s="34" t="s">
        <v>27</v>
      </c>
      <c s="34" t="s">
        <v>383</v>
      </c>
      <c s="35" t="s">
        <v>52</v>
      </c>
      <c s="6" t="s">
        <v>384</v>
      </c>
      <c s="36" t="s">
        <v>116</v>
      </c>
      <c s="37">
        <v>2.5</v>
      </c>
      <c s="36">
        <v>0</v>
      </c>
      <c s="36">
        <f>ROUND(G14*H14,6)</f>
      </c>
      <c r="L14" s="38">
        <v>0</v>
      </c>
      <c s="32">
        <f>ROUND(ROUND(L14,2)*ROUND(G14,3),2)</f>
      </c>
      <c s="36" t="s">
        <v>55</v>
      </c>
      <c>
        <f>(M14*21)/100</f>
      </c>
      <c t="s">
        <v>27</v>
      </c>
    </row>
    <row r="15" spans="1:5" ht="12.75">
      <c r="A15" s="35" t="s">
        <v>56</v>
      </c>
      <c r="E15" s="39" t="s">
        <v>52</v>
      </c>
    </row>
    <row r="16" spans="1:5" ht="12.75">
      <c r="A16" s="35" t="s">
        <v>58</v>
      </c>
      <c r="E16" s="40" t="s">
        <v>1290</v>
      </c>
    </row>
    <row r="17" spans="1:5" ht="12.75">
      <c r="A17" t="s">
        <v>59</v>
      </c>
      <c r="E17" s="39" t="s">
        <v>60</v>
      </c>
    </row>
    <row r="18" spans="1:16" ht="12.75">
      <c r="A18" t="s">
        <v>49</v>
      </c>
      <c s="34" t="s">
        <v>26</v>
      </c>
      <c s="34" t="s">
        <v>396</v>
      </c>
      <c s="35" t="s">
        <v>52</v>
      </c>
      <c s="6" t="s">
        <v>397</v>
      </c>
      <c s="36" t="s">
        <v>116</v>
      </c>
      <c s="37">
        <v>43.5</v>
      </c>
      <c s="36">
        <v>0</v>
      </c>
      <c s="36">
        <f>ROUND(G18*H18,6)</f>
      </c>
      <c r="L18" s="38">
        <v>0</v>
      </c>
      <c s="32">
        <f>ROUND(ROUND(L18,2)*ROUND(G18,3),2)</f>
      </c>
      <c s="36" t="s">
        <v>55</v>
      </c>
      <c>
        <f>(M18*21)/100</f>
      </c>
      <c t="s">
        <v>27</v>
      </c>
    </row>
    <row r="19" spans="1:5" ht="12.75">
      <c r="A19" s="35" t="s">
        <v>56</v>
      </c>
      <c r="E19" s="39" t="s">
        <v>52</v>
      </c>
    </row>
    <row r="20" spans="1:5" ht="12.75">
      <c r="A20" s="35" t="s">
        <v>58</v>
      </c>
      <c r="E20" s="40" t="s">
        <v>1290</v>
      </c>
    </row>
    <row r="21" spans="1:5" ht="12.75">
      <c r="A21" t="s">
        <v>59</v>
      </c>
      <c r="E21" s="39" t="s">
        <v>60</v>
      </c>
    </row>
    <row r="22" spans="1:16" ht="12.75">
      <c r="A22" t="s">
        <v>49</v>
      </c>
      <c s="34" t="s">
        <v>66</v>
      </c>
      <c s="34" t="s">
        <v>119</v>
      </c>
      <c s="35" t="s">
        <v>52</v>
      </c>
      <c s="6" t="s">
        <v>120</v>
      </c>
      <c s="36" t="s">
        <v>116</v>
      </c>
      <c s="37">
        <v>41</v>
      </c>
      <c s="36">
        <v>0</v>
      </c>
      <c s="36">
        <f>ROUND(G22*H22,6)</f>
      </c>
      <c r="L22" s="38">
        <v>0</v>
      </c>
      <c s="32">
        <f>ROUND(ROUND(L22,2)*ROUND(G22,3),2)</f>
      </c>
      <c s="36" t="s">
        <v>55</v>
      </c>
      <c>
        <f>(M22*21)/100</f>
      </c>
      <c t="s">
        <v>27</v>
      </c>
    </row>
    <row r="23" spans="1:5" ht="12.75">
      <c r="A23" s="35" t="s">
        <v>56</v>
      </c>
      <c r="E23" s="39" t="s">
        <v>52</v>
      </c>
    </row>
    <row r="24" spans="1:5" ht="12.75">
      <c r="A24" s="35" t="s">
        <v>58</v>
      </c>
      <c r="E24" s="40" t="s">
        <v>1290</v>
      </c>
    </row>
    <row r="25" spans="1:5" ht="12.75">
      <c r="A25" t="s">
        <v>59</v>
      </c>
      <c r="E25" s="39" t="s">
        <v>60</v>
      </c>
    </row>
    <row r="26" spans="1:16" ht="12.75">
      <c r="A26" t="s">
        <v>49</v>
      </c>
      <c s="34" t="s">
        <v>70</v>
      </c>
      <c s="34" t="s">
        <v>121</v>
      </c>
      <c s="35" t="s">
        <v>52</v>
      </c>
      <c s="6" t="s">
        <v>122</v>
      </c>
      <c s="36" t="s">
        <v>112</v>
      </c>
      <c s="37">
        <v>45</v>
      </c>
      <c s="36">
        <v>0</v>
      </c>
      <c s="36">
        <f>ROUND(G26*H26,6)</f>
      </c>
      <c r="L26" s="38">
        <v>0</v>
      </c>
      <c s="32">
        <f>ROUND(ROUND(L26,2)*ROUND(G26,3),2)</f>
      </c>
      <c s="36" t="s">
        <v>55</v>
      </c>
      <c>
        <f>(M26*21)/100</f>
      </c>
      <c t="s">
        <v>27</v>
      </c>
    </row>
    <row r="27" spans="1:5" ht="12.75">
      <c r="A27" s="35" t="s">
        <v>56</v>
      </c>
      <c r="E27" s="39" t="s">
        <v>52</v>
      </c>
    </row>
    <row r="28" spans="1:5" ht="12.75">
      <c r="A28" s="35" t="s">
        <v>58</v>
      </c>
      <c r="E28" s="40" t="s">
        <v>1290</v>
      </c>
    </row>
    <row r="29" spans="1:5" ht="12.75">
      <c r="A29" t="s">
        <v>59</v>
      </c>
      <c r="E29" s="39" t="s">
        <v>60</v>
      </c>
    </row>
    <row r="30" spans="1:13" ht="12.75">
      <c r="A30" t="s">
        <v>46</v>
      </c>
      <c r="C30" s="31" t="s">
        <v>27</v>
      </c>
      <c r="E30" s="33" t="s">
        <v>1291</v>
      </c>
      <c r="J30" s="32">
        <f>0</f>
      </c>
      <c s="32">
        <f>0</f>
      </c>
      <c s="32">
        <f>0+L31</f>
      </c>
      <c s="32">
        <f>0+M31</f>
      </c>
    </row>
    <row r="31" spans="1:16" ht="12.75">
      <c r="A31" t="s">
        <v>49</v>
      </c>
      <c s="34" t="s">
        <v>73</v>
      </c>
      <c s="34" t="s">
        <v>1292</v>
      </c>
      <c s="35" t="s">
        <v>52</v>
      </c>
      <c s="6" t="s">
        <v>1293</v>
      </c>
      <c s="36" t="s">
        <v>112</v>
      </c>
      <c s="37">
        <v>20</v>
      </c>
      <c s="36">
        <v>0</v>
      </c>
      <c s="36">
        <f>ROUND(G31*H31,6)</f>
      </c>
      <c r="L31" s="38">
        <v>0</v>
      </c>
      <c s="32">
        <f>ROUND(ROUND(L31,2)*ROUND(G31,3),2)</f>
      </c>
      <c s="36" t="s">
        <v>55</v>
      </c>
      <c>
        <f>(M31*21)/100</f>
      </c>
      <c t="s">
        <v>27</v>
      </c>
    </row>
    <row r="32" spans="1:5" ht="12.75">
      <c r="A32" s="35" t="s">
        <v>56</v>
      </c>
      <c r="E32" s="39" t="s">
        <v>52</v>
      </c>
    </row>
    <row r="33" spans="1:5" ht="12.75">
      <c r="A33" s="35" t="s">
        <v>58</v>
      </c>
      <c r="E33" s="40" t="s">
        <v>1290</v>
      </c>
    </row>
    <row r="34" spans="1:5" ht="12.75">
      <c r="A34" t="s">
        <v>59</v>
      </c>
      <c r="E34" s="39" t="s">
        <v>60</v>
      </c>
    </row>
    <row r="35" spans="1:13" ht="12.75">
      <c r="A35" t="s">
        <v>46</v>
      </c>
      <c r="C35" s="31" t="s">
        <v>66</v>
      </c>
      <c r="E35" s="33" t="s">
        <v>554</v>
      </c>
      <c r="J35" s="32">
        <f>0</f>
      </c>
      <c s="32">
        <f>0</f>
      </c>
      <c s="32">
        <f>0+L36+L40+L44+L48</f>
      </c>
      <c s="32">
        <f>0+M36+M40+M44+M48</f>
      </c>
    </row>
    <row r="36" spans="1:16" ht="12.75">
      <c r="A36" t="s">
        <v>49</v>
      </c>
      <c s="34" t="s">
        <v>76</v>
      </c>
      <c s="34" t="s">
        <v>1294</v>
      </c>
      <c s="35" t="s">
        <v>52</v>
      </c>
      <c s="6" t="s">
        <v>1295</v>
      </c>
      <c s="36" t="s">
        <v>116</v>
      </c>
      <c s="37">
        <v>1</v>
      </c>
      <c s="36">
        <v>0</v>
      </c>
      <c s="36">
        <f>ROUND(G36*H36,6)</f>
      </c>
      <c r="L36" s="38">
        <v>0</v>
      </c>
      <c s="32">
        <f>ROUND(ROUND(L36,2)*ROUND(G36,3),2)</f>
      </c>
      <c s="36" t="s">
        <v>55</v>
      </c>
      <c>
        <f>(M36*21)/100</f>
      </c>
      <c t="s">
        <v>27</v>
      </c>
    </row>
    <row r="37" spans="1:5" ht="12.75">
      <c r="A37" s="35" t="s">
        <v>56</v>
      </c>
      <c r="E37" s="39" t="s">
        <v>52</v>
      </c>
    </row>
    <row r="38" spans="1:5" ht="12.75">
      <c r="A38" s="35" t="s">
        <v>58</v>
      </c>
      <c r="E38" s="40" t="s">
        <v>1290</v>
      </c>
    </row>
    <row r="39" spans="1:5" ht="12.75">
      <c r="A39" t="s">
        <v>59</v>
      </c>
      <c r="E39" s="39" t="s">
        <v>60</v>
      </c>
    </row>
    <row r="40" spans="1:16" ht="12.75">
      <c r="A40" t="s">
        <v>49</v>
      </c>
      <c s="34" t="s">
        <v>79</v>
      </c>
      <c s="34" t="s">
        <v>558</v>
      </c>
      <c s="35" t="s">
        <v>52</v>
      </c>
      <c s="6" t="s">
        <v>559</v>
      </c>
      <c s="36" t="s">
        <v>116</v>
      </c>
      <c s="37">
        <v>6.5</v>
      </c>
      <c s="36">
        <v>0</v>
      </c>
      <c s="36">
        <f>ROUND(G40*H40,6)</f>
      </c>
      <c r="L40" s="38">
        <v>0</v>
      </c>
      <c s="32">
        <f>ROUND(ROUND(L40,2)*ROUND(G40,3),2)</f>
      </c>
      <c s="36" t="s">
        <v>55</v>
      </c>
      <c>
        <f>(M40*21)/100</f>
      </c>
      <c t="s">
        <v>27</v>
      </c>
    </row>
    <row r="41" spans="1:5" ht="12.75">
      <c r="A41" s="35" t="s">
        <v>56</v>
      </c>
      <c r="E41" s="39" t="s">
        <v>52</v>
      </c>
    </row>
    <row r="42" spans="1:5" ht="12.75">
      <c r="A42" s="35" t="s">
        <v>58</v>
      </c>
      <c r="E42" s="40" t="s">
        <v>1290</v>
      </c>
    </row>
    <row r="43" spans="1:5" ht="12.75">
      <c r="A43" t="s">
        <v>59</v>
      </c>
      <c r="E43" s="39" t="s">
        <v>60</v>
      </c>
    </row>
    <row r="44" spans="1:16" ht="12.75">
      <c r="A44" t="s">
        <v>49</v>
      </c>
      <c s="34" t="s">
        <v>82</v>
      </c>
      <c s="34" t="s">
        <v>1296</v>
      </c>
      <c s="35" t="s">
        <v>52</v>
      </c>
      <c s="6" t="s">
        <v>1297</v>
      </c>
      <c s="36" t="s">
        <v>116</v>
      </c>
      <c s="37">
        <v>0.5</v>
      </c>
      <c s="36">
        <v>0</v>
      </c>
      <c s="36">
        <f>ROUND(G44*H44,6)</f>
      </c>
      <c r="L44" s="38">
        <v>0</v>
      </c>
      <c s="32">
        <f>ROUND(ROUND(L44,2)*ROUND(G44,3),2)</f>
      </c>
      <c s="36" t="s">
        <v>55</v>
      </c>
      <c>
        <f>(M44*21)/100</f>
      </c>
      <c t="s">
        <v>27</v>
      </c>
    </row>
    <row r="45" spans="1:5" ht="12.75">
      <c r="A45" s="35" t="s">
        <v>56</v>
      </c>
      <c r="E45" s="39" t="s">
        <v>52</v>
      </c>
    </row>
    <row r="46" spans="1:5" ht="12.75">
      <c r="A46" s="35" t="s">
        <v>58</v>
      </c>
      <c r="E46" s="40" t="s">
        <v>1290</v>
      </c>
    </row>
    <row r="47" spans="1:5" ht="12.75">
      <c r="A47" t="s">
        <v>59</v>
      </c>
      <c r="E47" s="39" t="s">
        <v>60</v>
      </c>
    </row>
    <row r="48" spans="1:16" ht="12.75">
      <c r="A48" t="s">
        <v>49</v>
      </c>
      <c s="34" t="s">
        <v>85</v>
      </c>
      <c s="34" t="s">
        <v>1298</v>
      </c>
      <c s="35" t="s">
        <v>52</v>
      </c>
      <c s="6" t="s">
        <v>1299</v>
      </c>
      <c s="36" t="s">
        <v>112</v>
      </c>
      <c s="37">
        <v>5</v>
      </c>
      <c s="36">
        <v>0</v>
      </c>
      <c s="36">
        <f>ROUND(G48*H48,6)</f>
      </c>
      <c r="L48" s="38">
        <v>0</v>
      </c>
      <c s="32">
        <f>ROUND(ROUND(L48,2)*ROUND(G48,3),2)</f>
      </c>
      <c s="36" t="s">
        <v>55</v>
      </c>
      <c>
        <f>(M48*21)/100</f>
      </c>
      <c t="s">
        <v>27</v>
      </c>
    </row>
    <row r="49" spans="1:5" ht="12.75">
      <c r="A49" s="35" t="s">
        <v>56</v>
      </c>
      <c r="E49" s="39" t="s">
        <v>52</v>
      </c>
    </row>
    <row r="50" spans="1:5" ht="12.75">
      <c r="A50" s="35" t="s">
        <v>58</v>
      </c>
      <c r="E50" s="40" t="s">
        <v>1290</v>
      </c>
    </row>
    <row r="51" spans="1:5" ht="12.75">
      <c r="A51" t="s">
        <v>59</v>
      </c>
      <c r="E51" s="39" t="s">
        <v>60</v>
      </c>
    </row>
    <row r="52" spans="1:13" ht="12.75">
      <c r="A52" t="s">
        <v>46</v>
      </c>
      <c r="C52" s="31" t="s">
        <v>76</v>
      </c>
      <c r="E52" s="33" t="s">
        <v>480</v>
      </c>
      <c r="J52" s="32">
        <f>0</f>
      </c>
      <c s="32">
        <f>0</f>
      </c>
      <c s="32">
        <f>0+L53+L57+L61+L65+L69+L73+L77+L81+L85+L89+L93+L97+L101+L105+L109+L113+L117+L121+L125+L129+L133+L137+L141+L145+L149+L153+L157+L161+L165+L169+L173+L177+L181+L185</f>
      </c>
      <c s="32">
        <f>0+M53+M57+M61+M65+M69+M73+M77+M81+M85+M89+M93+M97+M101+M105+M109+M113+M117+M121+M125+M129+M133+M137+M141+M145+M149+M153+M157+M161+M165+M169+M173+M177+M181+M185</f>
      </c>
    </row>
    <row r="53" spans="1:16" ht="25.5">
      <c r="A53" t="s">
        <v>49</v>
      </c>
      <c s="34" t="s">
        <v>88</v>
      </c>
      <c s="34" t="s">
        <v>1300</v>
      </c>
      <c s="35" t="s">
        <v>52</v>
      </c>
      <c s="6" t="s">
        <v>1301</v>
      </c>
      <c s="36" t="s">
        <v>63</v>
      </c>
      <c s="37">
        <v>6</v>
      </c>
      <c s="36">
        <v>0</v>
      </c>
      <c s="36">
        <f>ROUND(G53*H53,6)</f>
      </c>
      <c r="L53" s="38">
        <v>0</v>
      </c>
      <c s="32">
        <f>ROUND(ROUND(L53,2)*ROUND(G53,3),2)</f>
      </c>
      <c s="36" t="s">
        <v>55</v>
      </c>
      <c>
        <f>(M53*21)/100</f>
      </c>
      <c t="s">
        <v>27</v>
      </c>
    </row>
    <row r="54" spans="1:5" ht="12.75">
      <c r="A54" s="35" t="s">
        <v>56</v>
      </c>
      <c r="E54" s="39" t="s">
        <v>52</v>
      </c>
    </row>
    <row r="55" spans="1:5" ht="12.75">
      <c r="A55" s="35" t="s">
        <v>58</v>
      </c>
      <c r="E55" s="40" t="s">
        <v>1290</v>
      </c>
    </row>
    <row r="56" spans="1:5" ht="12.75">
      <c r="A56" t="s">
        <v>59</v>
      </c>
      <c r="E56" s="39" t="s">
        <v>60</v>
      </c>
    </row>
    <row r="57" spans="1:16" ht="12.75">
      <c r="A57" t="s">
        <v>49</v>
      </c>
      <c s="34" t="s">
        <v>91</v>
      </c>
      <c s="34" t="s">
        <v>1302</v>
      </c>
      <c s="35" t="s">
        <v>52</v>
      </c>
      <c s="6" t="s">
        <v>1303</v>
      </c>
      <c s="36" t="s">
        <v>63</v>
      </c>
      <c s="37">
        <v>4</v>
      </c>
      <c s="36">
        <v>0</v>
      </c>
      <c s="36">
        <f>ROUND(G57*H57,6)</f>
      </c>
      <c r="L57" s="38">
        <v>0</v>
      </c>
      <c s="32">
        <f>ROUND(ROUND(L57,2)*ROUND(G57,3),2)</f>
      </c>
      <c s="36" t="s">
        <v>55</v>
      </c>
      <c>
        <f>(M57*21)/100</f>
      </c>
      <c t="s">
        <v>27</v>
      </c>
    </row>
    <row r="58" spans="1:5" ht="12.75">
      <c r="A58" s="35" t="s">
        <v>56</v>
      </c>
      <c r="E58" s="39" t="s">
        <v>52</v>
      </c>
    </row>
    <row r="59" spans="1:5" ht="12.75">
      <c r="A59" s="35" t="s">
        <v>58</v>
      </c>
      <c r="E59" s="40" t="s">
        <v>1290</v>
      </c>
    </row>
    <row r="60" spans="1:5" ht="12.75">
      <c r="A60" t="s">
        <v>59</v>
      </c>
      <c r="E60" s="39" t="s">
        <v>60</v>
      </c>
    </row>
    <row r="61" spans="1:16" ht="12.75">
      <c r="A61" t="s">
        <v>49</v>
      </c>
      <c s="34" t="s">
        <v>94</v>
      </c>
      <c s="34" t="s">
        <v>1304</v>
      </c>
      <c s="35" t="s">
        <v>52</v>
      </c>
      <c s="6" t="s">
        <v>1305</v>
      </c>
      <c s="36" t="s">
        <v>54</v>
      </c>
      <c s="37">
        <v>10</v>
      </c>
      <c s="36">
        <v>0</v>
      </c>
      <c s="36">
        <f>ROUND(G61*H61,6)</f>
      </c>
      <c r="L61" s="38">
        <v>0</v>
      </c>
      <c s="32">
        <f>ROUND(ROUND(L61,2)*ROUND(G61,3),2)</f>
      </c>
      <c s="36" t="s">
        <v>55</v>
      </c>
      <c>
        <f>(M61*21)/100</f>
      </c>
      <c t="s">
        <v>27</v>
      </c>
    </row>
    <row r="62" spans="1:5" ht="12.75">
      <c r="A62" s="35" t="s">
        <v>56</v>
      </c>
      <c r="E62" s="39" t="s">
        <v>52</v>
      </c>
    </row>
    <row r="63" spans="1:5" ht="12.75">
      <c r="A63" s="35" t="s">
        <v>58</v>
      </c>
      <c r="E63" s="40" t="s">
        <v>1290</v>
      </c>
    </row>
    <row r="64" spans="1:5" ht="12.75">
      <c r="A64" t="s">
        <v>59</v>
      </c>
      <c r="E64" s="39" t="s">
        <v>60</v>
      </c>
    </row>
    <row r="65" spans="1:16" ht="12.75">
      <c r="A65" t="s">
        <v>49</v>
      </c>
      <c s="34" t="s">
        <v>97</v>
      </c>
      <c s="34" t="s">
        <v>130</v>
      </c>
      <c s="35" t="s">
        <v>52</v>
      </c>
      <c s="6" t="s">
        <v>131</v>
      </c>
      <c s="36" t="s">
        <v>54</v>
      </c>
      <c s="37">
        <v>50</v>
      </c>
      <c s="36">
        <v>0</v>
      </c>
      <c s="36">
        <f>ROUND(G65*H65,6)</f>
      </c>
      <c r="L65" s="38">
        <v>0</v>
      </c>
      <c s="32">
        <f>ROUND(ROUND(L65,2)*ROUND(G65,3),2)</f>
      </c>
      <c s="36" t="s">
        <v>55</v>
      </c>
      <c>
        <f>(M65*21)/100</f>
      </c>
      <c t="s">
        <v>27</v>
      </c>
    </row>
    <row r="66" spans="1:5" ht="12.75">
      <c r="A66" s="35" t="s">
        <v>56</v>
      </c>
      <c r="E66" s="39" t="s">
        <v>52</v>
      </c>
    </row>
    <row r="67" spans="1:5" ht="12.75">
      <c r="A67" s="35" t="s">
        <v>58</v>
      </c>
      <c r="E67" s="40" t="s">
        <v>1290</v>
      </c>
    </row>
    <row r="68" spans="1:5" ht="12.75">
      <c r="A68" t="s">
        <v>59</v>
      </c>
      <c r="E68" s="39" t="s">
        <v>60</v>
      </c>
    </row>
    <row r="69" spans="1:16" ht="12.75">
      <c r="A69" t="s">
        <v>49</v>
      </c>
      <c s="34" t="s">
        <v>100</v>
      </c>
      <c s="34" t="s">
        <v>1306</v>
      </c>
      <c s="35" t="s">
        <v>52</v>
      </c>
      <c s="6" t="s">
        <v>1307</v>
      </c>
      <c s="36" t="s">
        <v>54</v>
      </c>
      <c s="37">
        <v>150</v>
      </c>
      <c s="36">
        <v>0</v>
      </c>
      <c s="36">
        <f>ROUND(G69*H69,6)</f>
      </c>
      <c r="L69" s="38">
        <v>0</v>
      </c>
      <c s="32">
        <f>ROUND(ROUND(L69,2)*ROUND(G69,3),2)</f>
      </c>
      <c s="36" t="s">
        <v>55</v>
      </c>
      <c>
        <f>(M69*21)/100</f>
      </c>
      <c t="s">
        <v>27</v>
      </c>
    </row>
    <row r="70" spans="1:5" ht="12.75">
      <c r="A70" s="35" t="s">
        <v>56</v>
      </c>
      <c r="E70" s="39" t="s">
        <v>52</v>
      </c>
    </row>
    <row r="71" spans="1:5" ht="12.75">
      <c r="A71" s="35" t="s">
        <v>58</v>
      </c>
      <c r="E71" s="40" t="s">
        <v>1290</v>
      </c>
    </row>
    <row r="72" spans="1:5" ht="12.75">
      <c r="A72" t="s">
        <v>59</v>
      </c>
      <c r="E72" s="39" t="s">
        <v>60</v>
      </c>
    </row>
    <row r="73" spans="1:16" ht="12.75">
      <c r="A73" t="s">
        <v>49</v>
      </c>
      <c s="34" t="s">
        <v>103</v>
      </c>
      <c s="34" t="s">
        <v>1308</v>
      </c>
      <c s="35" t="s">
        <v>52</v>
      </c>
      <c s="6" t="s">
        <v>1309</v>
      </c>
      <c s="36" t="s">
        <v>54</v>
      </c>
      <c s="37">
        <v>195</v>
      </c>
      <c s="36">
        <v>0</v>
      </c>
      <c s="36">
        <f>ROUND(G73*H73,6)</f>
      </c>
      <c r="L73" s="38">
        <v>0</v>
      </c>
      <c s="32">
        <f>ROUND(ROUND(L73,2)*ROUND(G73,3),2)</f>
      </c>
      <c s="36" t="s">
        <v>55</v>
      </c>
      <c>
        <f>(M73*21)/100</f>
      </c>
      <c t="s">
        <v>27</v>
      </c>
    </row>
    <row r="74" spans="1:5" ht="12.75">
      <c r="A74" s="35" t="s">
        <v>56</v>
      </c>
      <c r="E74" s="39" t="s">
        <v>52</v>
      </c>
    </row>
    <row r="75" spans="1:5" ht="12.75">
      <c r="A75" s="35" t="s">
        <v>58</v>
      </c>
      <c r="E75" s="40" t="s">
        <v>1290</v>
      </c>
    </row>
    <row r="76" spans="1:5" ht="12.75">
      <c r="A76" t="s">
        <v>59</v>
      </c>
      <c r="E76" s="39" t="s">
        <v>60</v>
      </c>
    </row>
    <row r="77" spans="1:16" ht="25.5">
      <c r="A77" t="s">
        <v>49</v>
      </c>
      <c s="34" t="s">
        <v>152</v>
      </c>
      <c s="34" t="s">
        <v>1310</v>
      </c>
      <c s="35" t="s">
        <v>52</v>
      </c>
      <c s="6" t="s">
        <v>1311</v>
      </c>
      <c s="36" t="s">
        <v>63</v>
      </c>
      <c s="37">
        <v>7</v>
      </c>
      <c s="36">
        <v>0</v>
      </c>
      <c s="36">
        <f>ROUND(G77*H77,6)</f>
      </c>
      <c r="L77" s="38">
        <v>0</v>
      </c>
      <c s="32">
        <f>ROUND(ROUND(L77,2)*ROUND(G77,3),2)</f>
      </c>
      <c s="36" t="s">
        <v>55</v>
      </c>
      <c>
        <f>(M77*21)/100</f>
      </c>
      <c t="s">
        <v>27</v>
      </c>
    </row>
    <row r="78" spans="1:5" ht="12.75">
      <c r="A78" s="35" t="s">
        <v>56</v>
      </c>
      <c r="E78" s="39" t="s">
        <v>52</v>
      </c>
    </row>
    <row r="79" spans="1:5" ht="12.75">
      <c r="A79" s="35" t="s">
        <v>58</v>
      </c>
      <c r="E79" s="40" t="s">
        <v>1290</v>
      </c>
    </row>
    <row r="80" spans="1:5" ht="12.75">
      <c r="A80" t="s">
        <v>59</v>
      </c>
      <c r="E80" s="39" t="s">
        <v>60</v>
      </c>
    </row>
    <row r="81" spans="1:16" ht="12.75">
      <c r="A81" t="s">
        <v>49</v>
      </c>
      <c s="34" t="s">
        <v>157</v>
      </c>
      <c s="34" t="s">
        <v>1312</v>
      </c>
      <c s="35" t="s">
        <v>52</v>
      </c>
      <c s="6" t="s">
        <v>1313</v>
      </c>
      <c s="36" t="s">
        <v>63</v>
      </c>
      <c s="37">
        <v>2</v>
      </c>
      <c s="36">
        <v>0</v>
      </c>
      <c s="36">
        <f>ROUND(G81*H81,6)</f>
      </c>
      <c r="L81" s="38">
        <v>0</v>
      </c>
      <c s="32">
        <f>ROUND(ROUND(L81,2)*ROUND(G81,3),2)</f>
      </c>
      <c s="36" t="s">
        <v>55</v>
      </c>
      <c>
        <f>(M81*21)/100</f>
      </c>
      <c t="s">
        <v>27</v>
      </c>
    </row>
    <row r="82" spans="1:5" ht="12.75">
      <c r="A82" s="35" t="s">
        <v>56</v>
      </c>
      <c r="E82" s="39" t="s">
        <v>52</v>
      </c>
    </row>
    <row r="83" spans="1:5" ht="12.75">
      <c r="A83" s="35" t="s">
        <v>58</v>
      </c>
      <c r="E83" s="40" t="s">
        <v>1290</v>
      </c>
    </row>
    <row r="84" spans="1:5" ht="12.75">
      <c r="A84" t="s">
        <v>59</v>
      </c>
      <c r="E84" s="39" t="s">
        <v>60</v>
      </c>
    </row>
    <row r="85" spans="1:16" ht="25.5">
      <c r="A85" t="s">
        <v>49</v>
      </c>
      <c s="34" t="s">
        <v>160</v>
      </c>
      <c s="34" t="s">
        <v>1314</v>
      </c>
      <c s="35" t="s">
        <v>52</v>
      </c>
      <c s="6" t="s">
        <v>1315</v>
      </c>
      <c s="36" t="s">
        <v>54</v>
      </c>
      <c s="37">
        <v>15</v>
      </c>
      <c s="36">
        <v>0</v>
      </c>
      <c s="36">
        <f>ROUND(G85*H85,6)</f>
      </c>
      <c r="L85" s="38">
        <v>0</v>
      </c>
      <c s="32">
        <f>ROUND(ROUND(L85,2)*ROUND(G85,3),2)</f>
      </c>
      <c s="36" t="s">
        <v>55</v>
      </c>
      <c>
        <f>(M85*21)/100</f>
      </c>
      <c t="s">
        <v>27</v>
      </c>
    </row>
    <row r="86" spans="1:5" ht="12.75">
      <c r="A86" s="35" t="s">
        <v>56</v>
      </c>
      <c r="E86" s="39" t="s">
        <v>52</v>
      </c>
    </row>
    <row r="87" spans="1:5" ht="12.75">
      <c r="A87" s="35" t="s">
        <v>58</v>
      </c>
      <c r="E87" s="40" t="s">
        <v>1290</v>
      </c>
    </row>
    <row r="88" spans="1:5" ht="12.75">
      <c r="A88" t="s">
        <v>59</v>
      </c>
      <c r="E88" s="39" t="s">
        <v>60</v>
      </c>
    </row>
    <row r="89" spans="1:16" ht="12.75">
      <c r="A89" t="s">
        <v>49</v>
      </c>
      <c s="34" t="s">
        <v>163</v>
      </c>
      <c s="34" t="s">
        <v>1316</v>
      </c>
      <c s="35" t="s">
        <v>52</v>
      </c>
      <c s="6" t="s">
        <v>1317</v>
      </c>
      <c s="36" t="s">
        <v>54</v>
      </c>
      <c s="37">
        <v>15</v>
      </c>
      <c s="36">
        <v>0</v>
      </c>
      <c s="36">
        <f>ROUND(G89*H89,6)</f>
      </c>
      <c r="L89" s="38">
        <v>0</v>
      </c>
      <c s="32">
        <f>ROUND(ROUND(L89,2)*ROUND(G89,3),2)</f>
      </c>
      <c s="36" t="s">
        <v>55</v>
      </c>
      <c>
        <f>(M89*21)/100</f>
      </c>
      <c t="s">
        <v>27</v>
      </c>
    </row>
    <row r="90" spans="1:5" ht="12.75">
      <c r="A90" s="35" t="s">
        <v>56</v>
      </c>
      <c r="E90" s="39" t="s">
        <v>52</v>
      </c>
    </row>
    <row r="91" spans="1:5" ht="12.75">
      <c r="A91" s="35" t="s">
        <v>58</v>
      </c>
      <c r="E91" s="40" t="s">
        <v>1290</v>
      </c>
    </row>
    <row r="92" spans="1:5" ht="12.75">
      <c r="A92" t="s">
        <v>59</v>
      </c>
      <c r="E92" s="39" t="s">
        <v>60</v>
      </c>
    </row>
    <row r="93" spans="1:16" ht="12.75">
      <c r="A93" t="s">
        <v>49</v>
      </c>
      <c s="34" t="s">
        <v>166</v>
      </c>
      <c s="34" t="s">
        <v>1318</v>
      </c>
      <c s="35" t="s">
        <v>52</v>
      </c>
      <c s="6" t="s">
        <v>1319</v>
      </c>
      <c s="36" t="s">
        <v>63</v>
      </c>
      <c s="37">
        <v>15</v>
      </c>
      <c s="36">
        <v>0</v>
      </c>
      <c s="36">
        <f>ROUND(G93*H93,6)</f>
      </c>
      <c r="L93" s="38">
        <v>0</v>
      </c>
      <c s="32">
        <f>ROUND(ROUND(L93,2)*ROUND(G93,3),2)</f>
      </c>
      <c s="36" t="s">
        <v>55</v>
      </c>
      <c>
        <f>(M93*21)/100</f>
      </c>
      <c t="s">
        <v>27</v>
      </c>
    </row>
    <row r="94" spans="1:5" ht="12.75">
      <c r="A94" s="35" t="s">
        <v>56</v>
      </c>
      <c r="E94" s="39" t="s">
        <v>52</v>
      </c>
    </row>
    <row r="95" spans="1:5" ht="12.75">
      <c r="A95" s="35" t="s">
        <v>58</v>
      </c>
      <c r="E95" s="40" t="s">
        <v>1290</v>
      </c>
    </row>
    <row r="96" spans="1:5" ht="12.75">
      <c r="A96" t="s">
        <v>59</v>
      </c>
      <c r="E96" s="39" t="s">
        <v>60</v>
      </c>
    </row>
    <row r="97" spans="1:16" ht="25.5">
      <c r="A97" t="s">
        <v>49</v>
      </c>
      <c s="34" t="s">
        <v>169</v>
      </c>
      <c s="34" t="s">
        <v>1320</v>
      </c>
      <c s="35" t="s">
        <v>52</v>
      </c>
      <c s="6" t="s">
        <v>1321</v>
      </c>
      <c s="36" t="s">
        <v>63</v>
      </c>
      <c s="37">
        <v>4</v>
      </c>
      <c s="36">
        <v>0</v>
      </c>
      <c s="36">
        <f>ROUND(G97*H97,6)</f>
      </c>
      <c r="L97" s="38">
        <v>0</v>
      </c>
      <c s="32">
        <f>ROUND(ROUND(L97,2)*ROUND(G97,3),2)</f>
      </c>
      <c s="36" t="s">
        <v>55</v>
      </c>
      <c>
        <f>(M97*21)/100</f>
      </c>
      <c t="s">
        <v>27</v>
      </c>
    </row>
    <row r="98" spans="1:5" ht="12.75">
      <c r="A98" s="35" t="s">
        <v>56</v>
      </c>
      <c r="E98" s="39" t="s">
        <v>52</v>
      </c>
    </row>
    <row r="99" spans="1:5" ht="12.75">
      <c r="A99" s="35" t="s">
        <v>58</v>
      </c>
      <c r="E99" s="40" t="s">
        <v>1290</v>
      </c>
    </row>
    <row r="100" spans="1:5" ht="12.75">
      <c r="A100" t="s">
        <v>59</v>
      </c>
      <c r="E100" s="39" t="s">
        <v>60</v>
      </c>
    </row>
    <row r="101" spans="1:16" ht="12.75">
      <c r="A101" t="s">
        <v>49</v>
      </c>
      <c s="34" t="s">
        <v>172</v>
      </c>
      <c s="34" t="s">
        <v>1322</v>
      </c>
      <c s="35" t="s">
        <v>52</v>
      </c>
      <c s="6" t="s">
        <v>1323</v>
      </c>
      <c s="36" t="s">
        <v>63</v>
      </c>
      <c s="37">
        <v>1</v>
      </c>
      <c s="36">
        <v>0</v>
      </c>
      <c s="36">
        <f>ROUND(G101*H101,6)</f>
      </c>
      <c r="L101" s="38">
        <v>0</v>
      </c>
      <c s="32">
        <f>ROUND(ROUND(L101,2)*ROUND(G101,3),2)</f>
      </c>
      <c s="36" t="s">
        <v>55</v>
      </c>
      <c>
        <f>(M101*21)/100</f>
      </c>
      <c t="s">
        <v>27</v>
      </c>
    </row>
    <row r="102" spans="1:5" ht="12.75">
      <c r="A102" s="35" t="s">
        <v>56</v>
      </c>
      <c r="E102" s="39" t="s">
        <v>52</v>
      </c>
    </row>
    <row r="103" spans="1:5" ht="12.75">
      <c r="A103" s="35" t="s">
        <v>58</v>
      </c>
      <c r="E103" s="40" t="s">
        <v>1290</v>
      </c>
    </row>
    <row r="104" spans="1:5" ht="12.75">
      <c r="A104" t="s">
        <v>59</v>
      </c>
      <c r="E104" s="39" t="s">
        <v>60</v>
      </c>
    </row>
    <row r="105" spans="1:16" ht="25.5">
      <c r="A105" t="s">
        <v>49</v>
      </c>
      <c s="34" t="s">
        <v>175</v>
      </c>
      <c s="34" t="s">
        <v>1324</v>
      </c>
      <c s="35" t="s">
        <v>52</v>
      </c>
      <c s="6" t="s">
        <v>1325</v>
      </c>
      <c s="36" t="s">
        <v>63</v>
      </c>
      <c s="37">
        <v>7</v>
      </c>
      <c s="36">
        <v>0</v>
      </c>
      <c s="36">
        <f>ROUND(G105*H105,6)</f>
      </c>
      <c r="L105" s="38">
        <v>0</v>
      </c>
      <c s="32">
        <f>ROUND(ROUND(L105,2)*ROUND(G105,3),2)</f>
      </c>
      <c s="36" t="s">
        <v>55</v>
      </c>
      <c>
        <f>(M105*21)/100</f>
      </c>
      <c t="s">
        <v>27</v>
      </c>
    </row>
    <row r="106" spans="1:5" ht="12.75">
      <c r="A106" s="35" t="s">
        <v>56</v>
      </c>
      <c r="E106" s="39" t="s">
        <v>52</v>
      </c>
    </row>
    <row r="107" spans="1:5" ht="12.75">
      <c r="A107" s="35" t="s">
        <v>58</v>
      </c>
      <c r="E107" s="40" t="s">
        <v>1290</v>
      </c>
    </row>
    <row r="108" spans="1:5" ht="12.75">
      <c r="A108" t="s">
        <v>59</v>
      </c>
      <c r="E108" s="39" t="s">
        <v>60</v>
      </c>
    </row>
    <row r="109" spans="1:16" ht="25.5">
      <c r="A109" t="s">
        <v>49</v>
      </c>
      <c s="34" t="s">
        <v>178</v>
      </c>
      <c s="34" t="s">
        <v>1326</v>
      </c>
      <c s="35" t="s">
        <v>52</v>
      </c>
      <c s="6" t="s">
        <v>1327</v>
      </c>
      <c s="36" t="s">
        <v>63</v>
      </c>
      <c s="37">
        <v>5</v>
      </c>
      <c s="36">
        <v>0</v>
      </c>
      <c s="36">
        <f>ROUND(G109*H109,6)</f>
      </c>
      <c r="L109" s="38">
        <v>0</v>
      </c>
      <c s="32">
        <f>ROUND(ROUND(L109,2)*ROUND(G109,3),2)</f>
      </c>
      <c s="36" t="s">
        <v>55</v>
      </c>
      <c>
        <f>(M109*21)/100</f>
      </c>
      <c t="s">
        <v>27</v>
      </c>
    </row>
    <row r="110" spans="1:5" ht="12.75">
      <c r="A110" s="35" t="s">
        <v>56</v>
      </c>
      <c r="E110" s="39" t="s">
        <v>52</v>
      </c>
    </row>
    <row r="111" spans="1:5" ht="12.75">
      <c r="A111" s="35" t="s">
        <v>58</v>
      </c>
      <c r="E111" s="40" t="s">
        <v>1290</v>
      </c>
    </row>
    <row r="112" spans="1:5" ht="12.75">
      <c r="A112" t="s">
        <v>59</v>
      </c>
      <c r="E112" s="39" t="s">
        <v>60</v>
      </c>
    </row>
    <row r="113" spans="1:16" ht="25.5">
      <c r="A113" t="s">
        <v>49</v>
      </c>
      <c s="34" t="s">
        <v>181</v>
      </c>
      <c s="34" t="s">
        <v>1328</v>
      </c>
      <c s="35" t="s">
        <v>52</v>
      </c>
      <c s="6" t="s">
        <v>1329</v>
      </c>
      <c s="36" t="s">
        <v>63</v>
      </c>
      <c s="37">
        <v>4</v>
      </c>
      <c s="36">
        <v>0</v>
      </c>
      <c s="36">
        <f>ROUND(G113*H113,6)</f>
      </c>
      <c r="L113" s="38">
        <v>0</v>
      </c>
      <c s="32">
        <f>ROUND(ROUND(L113,2)*ROUND(G113,3),2)</f>
      </c>
      <c s="36" t="s">
        <v>55</v>
      </c>
      <c>
        <f>(M113*21)/100</f>
      </c>
      <c t="s">
        <v>27</v>
      </c>
    </row>
    <row r="114" spans="1:5" ht="12.75">
      <c r="A114" s="35" t="s">
        <v>56</v>
      </c>
      <c r="E114" s="39" t="s">
        <v>52</v>
      </c>
    </row>
    <row r="115" spans="1:5" ht="12.75">
      <c r="A115" s="35" t="s">
        <v>58</v>
      </c>
      <c r="E115" s="40" t="s">
        <v>1290</v>
      </c>
    </row>
    <row r="116" spans="1:5" ht="12.75">
      <c r="A116" t="s">
        <v>59</v>
      </c>
      <c r="E116" s="39" t="s">
        <v>60</v>
      </c>
    </row>
    <row r="117" spans="1:16" ht="12.75">
      <c r="A117" t="s">
        <v>49</v>
      </c>
      <c s="34" t="s">
        <v>184</v>
      </c>
      <c s="34" t="s">
        <v>226</v>
      </c>
      <c s="35" t="s">
        <v>52</v>
      </c>
      <c s="6" t="s">
        <v>227</v>
      </c>
      <c s="36" t="s">
        <v>54</v>
      </c>
      <c s="37">
        <v>50</v>
      </c>
      <c s="36">
        <v>0</v>
      </c>
      <c s="36">
        <f>ROUND(G117*H117,6)</f>
      </c>
      <c r="L117" s="38">
        <v>0</v>
      </c>
      <c s="32">
        <f>ROUND(ROUND(L117,2)*ROUND(G117,3),2)</f>
      </c>
      <c s="36" t="s">
        <v>55</v>
      </c>
      <c>
        <f>(M117*21)/100</f>
      </c>
      <c t="s">
        <v>27</v>
      </c>
    </row>
    <row r="118" spans="1:5" ht="12.75">
      <c r="A118" s="35" t="s">
        <v>56</v>
      </c>
      <c r="E118" s="39" t="s">
        <v>52</v>
      </c>
    </row>
    <row r="119" spans="1:5" ht="12.75">
      <c r="A119" s="35" t="s">
        <v>58</v>
      </c>
      <c r="E119" s="40" t="s">
        <v>1290</v>
      </c>
    </row>
    <row r="120" spans="1:5" ht="12.75">
      <c r="A120" t="s">
        <v>59</v>
      </c>
      <c r="E120" s="39" t="s">
        <v>60</v>
      </c>
    </row>
    <row r="121" spans="1:16" ht="12.75">
      <c r="A121" t="s">
        <v>49</v>
      </c>
      <c s="34" t="s">
        <v>187</v>
      </c>
      <c s="34" t="s">
        <v>1330</v>
      </c>
      <c s="35" t="s">
        <v>52</v>
      </c>
      <c s="6" t="s">
        <v>1331</v>
      </c>
      <c s="36" t="s">
        <v>54</v>
      </c>
      <c s="37">
        <v>15</v>
      </c>
      <c s="36">
        <v>0</v>
      </c>
      <c s="36">
        <f>ROUND(G121*H121,6)</f>
      </c>
      <c r="L121" s="38">
        <v>0</v>
      </c>
      <c s="32">
        <f>ROUND(ROUND(L121,2)*ROUND(G121,3),2)</f>
      </c>
      <c s="36" t="s">
        <v>55</v>
      </c>
      <c>
        <f>(M121*21)/100</f>
      </c>
      <c t="s">
        <v>27</v>
      </c>
    </row>
    <row r="122" spans="1:5" ht="12.75">
      <c r="A122" s="35" t="s">
        <v>56</v>
      </c>
      <c r="E122" s="39" t="s">
        <v>52</v>
      </c>
    </row>
    <row r="123" spans="1:5" ht="12.75">
      <c r="A123" s="35" t="s">
        <v>58</v>
      </c>
      <c r="E123" s="40" t="s">
        <v>1290</v>
      </c>
    </row>
    <row r="124" spans="1:5" ht="12.75">
      <c r="A124" t="s">
        <v>59</v>
      </c>
      <c r="E124" s="39" t="s">
        <v>60</v>
      </c>
    </row>
    <row r="125" spans="1:16" ht="25.5">
      <c r="A125" t="s">
        <v>49</v>
      </c>
      <c s="34" t="s">
        <v>190</v>
      </c>
      <c s="34" t="s">
        <v>1332</v>
      </c>
      <c s="35" t="s">
        <v>52</v>
      </c>
      <c s="6" t="s">
        <v>1333</v>
      </c>
      <c s="36" t="s">
        <v>54</v>
      </c>
      <c s="37">
        <v>165</v>
      </c>
      <c s="36">
        <v>0</v>
      </c>
      <c s="36">
        <f>ROUND(G125*H125,6)</f>
      </c>
      <c r="L125" s="38">
        <v>0</v>
      </c>
      <c s="32">
        <f>ROUND(ROUND(L125,2)*ROUND(G125,3),2)</f>
      </c>
      <c s="36" t="s">
        <v>55</v>
      </c>
      <c>
        <f>(M125*21)/100</f>
      </c>
      <c t="s">
        <v>27</v>
      </c>
    </row>
    <row r="126" spans="1:5" ht="12.75">
      <c r="A126" s="35" t="s">
        <v>56</v>
      </c>
      <c r="E126" s="39" t="s">
        <v>52</v>
      </c>
    </row>
    <row r="127" spans="1:5" ht="12.75">
      <c r="A127" s="35" t="s">
        <v>58</v>
      </c>
      <c r="E127" s="40" t="s">
        <v>1290</v>
      </c>
    </row>
    <row r="128" spans="1:5" ht="12.75">
      <c r="A128" t="s">
        <v>59</v>
      </c>
      <c r="E128" s="39" t="s">
        <v>60</v>
      </c>
    </row>
    <row r="129" spans="1:16" ht="25.5">
      <c r="A129" t="s">
        <v>49</v>
      </c>
      <c s="34" t="s">
        <v>193</v>
      </c>
      <c s="34" t="s">
        <v>242</v>
      </c>
      <c s="35" t="s">
        <v>52</v>
      </c>
      <c s="6" t="s">
        <v>243</v>
      </c>
      <c s="36" t="s">
        <v>63</v>
      </c>
      <c s="37">
        <v>2</v>
      </c>
      <c s="36">
        <v>0</v>
      </c>
      <c s="36">
        <f>ROUND(G129*H129,6)</f>
      </c>
      <c r="L129" s="38">
        <v>0</v>
      </c>
      <c s="32">
        <f>ROUND(ROUND(L129,2)*ROUND(G129,3),2)</f>
      </c>
      <c s="36" t="s">
        <v>55</v>
      </c>
      <c>
        <f>(M129*21)/100</f>
      </c>
      <c t="s">
        <v>27</v>
      </c>
    </row>
    <row r="130" spans="1:5" ht="12.75">
      <c r="A130" s="35" t="s">
        <v>56</v>
      </c>
      <c r="E130" s="39" t="s">
        <v>52</v>
      </c>
    </row>
    <row r="131" spans="1:5" ht="12.75">
      <c r="A131" s="35" t="s">
        <v>58</v>
      </c>
      <c r="E131" s="40" t="s">
        <v>1290</v>
      </c>
    </row>
    <row r="132" spans="1:5" ht="12.75">
      <c r="A132" t="s">
        <v>59</v>
      </c>
      <c r="E132" s="39" t="s">
        <v>60</v>
      </c>
    </row>
    <row r="133" spans="1:16" ht="25.5">
      <c r="A133" t="s">
        <v>49</v>
      </c>
      <c s="34" t="s">
        <v>196</v>
      </c>
      <c s="34" t="s">
        <v>1334</v>
      </c>
      <c s="35" t="s">
        <v>52</v>
      </c>
      <c s="6" t="s">
        <v>1335</v>
      </c>
      <c s="36" t="s">
        <v>63</v>
      </c>
      <c s="37">
        <v>2</v>
      </c>
      <c s="36">
        <v>0</v>
      </c>
      <c s="36">
        <f>ROUND(G133*H133,6)</f>
      </c>
      <c r="L133" s="38">
        <v>0</v>
      </c>
      <c s="32">
        <f>ROUND(ROUND(L133,2)*ROUND(G133,3),2)</f>
      </c>
      <c s="36" t="s">
        <v>55</v>
      </c>
      <c>
        <f>(M133*21)/100</f>
      </c>
      <c t="s">
        <v>27</v>
      </c>
    </row>
    <row r="134" spans="1:5" ht="12.75">
      <c r="A134" s="35" t="s">
        <v>56</v>
      </c>
      <c r="E134" s="39" t="s">
        <v>52</v>
      </c>
    </row>
    <row r="135" spans="1:5" ht="12.75">
      <c r="A135" s="35" t="s">
        <v>58</v>
      </c>
      <c r="E135" s="40" t="s">
        <v>1290</v>
      </c>
    </row>
    <row r="136" spans="1:5" ht="12.75">
      <c r="A136" t="s">
        <v>59</v>
      </c>
      <c r="E136" s="39" t="s">
        <v>60</v>
      </c>
    </row>
    <row r="137" spans="1:16" ht="25.5">
      <c r="A137" t="s">
        <v>49</v>
      </c>
      <c s="34" t="s">
        <v>199</v>
      </c>
      <c s="34" t="s">
        <v>1336</v>
      </c>
      <c s="35" t="s">
        <v>52</v>
      </c>
      <c s="6" t="s">
        <v>1337</v>
      </c>
      <c s="36" t="s">
        <v>63</v>
      </c>
      <c s="37">
        <v>2</v>
      </c>
      <c s="36">
        <v>0</v>
      </c>
      <c s="36">
        <f>ROUND(G137*H137,6)</f>
      </c>
      <c r="L137" s="38">
        <v>0</v>
      </c>
      <c s="32">
        <f>ROUND(ROUND(L137,2)*ROUND(G137,3),2)</f>
      </c>
      <c s="36" t="s">
        <v>55</v>
      </c>
      <c>
        <f>(M137*21)/100</f>
      </c>
      <c t="s">
        <v>27</v>
      </c>
    </row>
    <row r="138" spans="1:5" ht="12.75">
      <c r="A138" s="35" t="s">
        <v>56</v>
      </c>
      <c r="E138" s="39" t="s">
        <v>52</v>
      </c>
    </row>
    <row r="139" spans="1:5" ht="12.75">
      <c r="A139" s="35" t="s">
        <v>58</v>
      </c>
      <c r="E139" s="40" t="s">
        <v>1290</v>
      </c>
    </row>
    <row r="140" spans="1:5" ht="12.75">
      <c r="A140" t="s">
        <v>59</v>
      </c>
      <c r="E140" s="39" t="s">
        <v>60</v>
      </c>
    </row>
    <row r="141" spans="1:16" ht="25.5">
      <c r="A141" t="s">
        <v>49</v>
      </c>
      <c s="34" t="s">
        <v>202</v>
      </c>
      <c s="34" t="s">
        <v>1338</v>
      </c>
      <c s="35" t="s">
        <v>52</v>
      </c>
      <c s="6" t="s">
        <v>1339</v>
      </c>
      <c s="36" t="s">
        <v>63</v>
      </c>
      <c s="37">
        <v>1</v>
      </c>
      <c s="36">
        <v>0</v>
      </c>
      <c s="36">
        <f>ROUND(G141*H141,6)</f>
      </c>
      <c r="L141" s="38">
        <v>0</v>
      </c>
      <c s="32">
        <f>ROUND(ROUND(L141,2)*ROUND(G141,3),2)</f>
      </c>
      <c s="36" t="s">
        <v>55</v>
      </c>
      <c>
        <f>(M141*21)/100</f>
      </c>
      <c t="s">
        <v>27</v>
      </c>
    </row>
    <row r="142" spans="1:5" ht="12.75">
      <c r="A142" s="35" t="s">
        <v>56</v>
      </c>
      <c r="E142" s="39" t="s">
        <v>52</v>
      </c>
    </row>
    <row r="143" spans="1:5" ht="12.75">
      <c r="A143" s="35" t="s">
        <v>58</v>
      </c>
      <c r="E143" s="40" t="s">
        <v>1290</v>
      </c>
    </row>
    <row r="144" spans="1:5" ht="12.75">
      <c r="A144" t="s">
        <v>59</v>
      </c>
      <c r="E144" s="39" t="s">
        <v>60</v>
      </c>
    </row>
    <row r="145" spans="1:16" ht="12.75">
      <c r="A145" t="s">
        <v>49</v>
      </c>
      <c s="34" t="s">
        <v>205</v>
      </c>
      <c s="34" t="s">
        <v>1340</v>
      </c>
      <c s="35" t="s">
        <v>52</v>
      </c>
      <c s="6" t="s">
        <v>1341</v>
      </c>
      <c s="36" t="s">
        <v>54</v>
      </c>
      <c s="37">
        <v>230</v>
      </c>
      <c s="36">
        <v>0</v>
      </c>
      <c s="36">
        <f>ROUND(G145*H145,6)</f>
      </c>
      <c r="L145" s="38">
        <v>0</v>
      </c>
      <c s="32">
        <f>ROUND(ROUND(L145,2)*ROUND(G145,3),2)</f>
      </c>
      <c s="36" t="s">
        <v>55</v>
      </c>
      <c>
        <f>(M145*21)/100</f>
      </c>
      <c t="s">
        <v>27</v>
      </c>
    </row>
    <row r="146" spans="1:5" ht="12.75">
      <c r="A146" s="35" t="s">
        <v>56</v>
      </c>
      <c r="E146" s="39" t="s">
        <v>52</v>
      </c>
    </row>
    <row r="147" spans="1:5" ht="12.75">
      <c r="A147" s="35" t="s">
        <v>58</v>
      </c>
      <c r="E147" s="40" t="s">
        <v>1290</v>
      </c>
    </row>
    <row r="148" spans="1:5" ht="12.75">
      <c r="A148" t="s">
        <v>59</v>
      </c>
      <c r="E148" s="39" t="s">
        <v>60</v>
      </c>
    </row>
    <row r="149" spans="1:16" ht="12.75">
      <c r="A149" t="s">
        <v>49</v>
      </c>
      <c s="34" t="s">
        <v>208</v>
      </c>
      <c s="34" t="s">
        <v>311</v>
      </c>
      <c s="35" t="s">
        <v>52</v>
      </c>
      <c s="6" t="s">
        <v>312</v>
      </c>
      <c s="36" t="s">
        <v>63</v>
      </c>
      <c s="37">
        <v>1</v>
      </c>
      <c s="36">
        <v>0</v>
      </c>
      <c s="36">
        <f>ROUND(G149*H149,6)</f>
      </c>
      <c r="L149" s="38">
        <v>0</v>
      </c>
      <c s="32">
        <f>ROUND(ROUND(L149,2)*ROUND(G149,3),2)</f>
      </c>
      <c s="36" t="s">
        <v>55</v>
      </c>
      <c>
        <f>(M149*21)/100</f>
      </c>
      <c t="s">
        <v>27</v>
      </c>
    </row>
    <row r="150" spans="1:5" ht="12.75">
      <c r="A150" s="35" t="s">
        <v>56</v>
      </c>
      <c r="E150" s="39" t="s">
        <v>52</v>
      </c>
    </row>
    <row r="151" spans="1:5" ht="12.75">
      <c r="A151" s="35" t="s">
        <v>58</v>
      </c>
      <c r="E151" s="40" t="s">
        <v>1290</v>
      </c>
    </row>
    <row r="152" spans="1:5" ht="12.75">
      <c r="A152" t="s">
        <v>59</v>
      </c>
      <c r="E152" s="39" t="s">
        <v>60</v>
      </c>
    </row>
    <row r="153" spans="1:16" ht="25.5">
      <c r="A153" t="s">
        <v>49</v>
      </c>
      <c s="34" t="s">
        <v>211</v>
      </c>
      <c s="34" t="s">
        <v>316</v>
      </c>
      <c s="35" t="s">
        <v>52</v>
      </c>
      <c s="6" t="s">
        <v>317</v>
      </c>
      <c s="36" t="s">
        <v>63</v>
      </c>
      <c s="37">
        <v>1</v>
      </c>
      <c s="36">
        <v>0</v>
      </c>
      <c s="36">
        <f>ROUND(G153*H153,6)</f>
      </c>
      <c r="L153" s="38">
        <v>0</v>
      </c>
      <c s="32">
        <f>ROUND(ROUND(L153,2)*ROUND(G153,3),2)</f>
      </c>
      <c s="36" t="s">
        <v>55</v>
      </c>
      <c>
        <f>(M153*21)/100</f>
      </c>
      <c t="s">
        <v>27</v>
      </c>
    </row>
    <row r="154" spans="1:5" ht="12.75">
      <c r="A154" s="35" t="s">
        <v>56</v>
      </c>
      <c r="E154" s="39" t="s">
        <v>52</v>
      </c>
    </row>
    <row r="155" spans="1:5" ht="12.75">
      <c r="A155" s="35" t="s">
        <v>58</v>
      </c>
      <c r="E155" s="40" t="s">
        <v>1290</v>
      </c>
    </row>
    <row r="156" spans="1:5" ht="12.75">
      <c r="A156" t="s">
        <v>59</v>
      </c>
      <c r="E156" s="39" t="s">
        <v>60</v>
      </c>
    </row>
    <row r="157" spans="1:16" ht="25.5">
      <c r="A157" t="s">
        <v>49</v>
      </c>
      <c s="34" t="s">
        <v>214</v>
      </c>
      <c s="34" t="s">
        <v>319</v>
      </c>
      <c s="35" t="s">
        <v>52</v>
      </c>
      <c s="6" t="s">
        <v>320</v>
      </c>
      <c s="36" t="s">
        <v>63</v>
      </c>
      <c s="37">
        <v>1</v>
      </c>
      <c s="36">
        <v>0</v>
      </c>
      <c s="36">
        <f>ROUND(G157*H157,6)</f>
      </c>
      <c r="L157" s="38">
        <v>0</v>
      </c>
      <c s="32">
        <f>ROUND(ROUND(L157,2)*ROUND(G157,3),2)</f>
      </c>
      <c s="36" t="s">
        <v>55</v>
      </c>
      <c>
        <f>(M157*21)/100</f>
      </c>
      <c t="s">
        <v>27</v>
      </c>
    </row>
    <row r="158" spans="1:5" ht="12.75">
      <c r="A158" s="35" t="s">
        <v>56</v>
      </c>
      <c r="E158" s="39" t="s">
        <v>52</v>
      </c>
    </row>
    <row r="159" spans="1:5" ht="12.75">
      <c r="A159" s="35" t="s">
        <v>58</v>
      </c>
      <c r="E159" s="40" t="s">
        <v>1290</v>
      </c>
    </row>
    <row r="160" spans="1:5" ht="12.75">
      <c r="A160" t="s">
        <v>59</v>
      </c>
      <c r="E160" s="39" t="s">
        <v>60</v>
      </c>
    </row>
    <row r="161" spans="1:16" ht="12.75">
      <c r="A161" t="s">
        <v>49</v>
      </c>
      <c s="34" t="s">
        <v>217</v>
      </c>
      <c s="34" t="s">
        <v>322</v>
      </c>
      <c s="35" t="s">
        <v>52</v>
      </c>
      <c s="6" t="s">
        <v>323</v>
      </c>
      <c s="36" t="s">
        <v>63</v>
      </c>
      <c s="37">
        <v>1</v>
      </c>
      <c s="36">
        <v>0</v>
      </c>
      <c s="36">
        <f>ROUND(G161*H161,6)</f>
      </c>
      <c r="L161" s="38">
        <v>0</v>
      </c>
      <c s="32">
        <f>ROUND(ROUND(L161,2)*ROUND(G161,3),2)</f>
      </c>
      <c s="36" t="s">
        <v>55</v>
      </c>
      <c>
        <f>(M161*21)/100</f>
      </c>
      <c t="s">
        <v>27</v>
      </c>
    </row>
    <row r="162" spans="1:5" ht="12.75">
      <c r="A162" s="35" t="s">
        <v>56</v>
      </c>
      <c r="E162" s="39" t="s">
        <v>52</v>
      </c>
    </row>
    <row r="163" spans="1:5" ht="12.75">
      <c r="A163" s="35" t="s">
        <v>58</v>
      </c>
      <c r="E163" s="40" t="s">
        <v>1290</v>
      </c>
    </row>
    <row r="164" spans="1:5" ht="12.75">
      <c r="A164" t="s">
        <v>59</v>
      </c>
      <c r="E164" s="39" t="s">
        <v>60</v>
      </c>
    </row>
    <row r="165" spans="1:16" ht="12.75">
      <c r="A165" t="s">
        <v>49</v>
      </c>
      <c s="34" t="s">
        <v>222</v>
      </c>
      <c s="34" t="s">
        <v>325</v>
      </c>
      <c s="35" t="s">
        <v>52</v>
      </c>
      <c s="6" t="s">
        <v>326</v>
      </c>
      <c s="36" t="s">
        <v>63</v>
      </c>
      <c s="37">
        <v>1</v>
      </c>
      <c s="36">
        <v>0</v>
      </c>
      <c s="36">
        <f>ROUND(G165*H165,6)</f>
      </c>
      <c r="L165" s="38">
        <v>0</v>
      </c>
      <c s="32">
        <f>ROUND(ROUND(L165,2)*ROUND(G165,3),2)</f>
      </c>
      <c s="36" t="s">
        <v>55</v>
      </c>
      <c>
        <f>(M165*21)/100</f>
      </c>
      <c t="s">
        <v>27</v>
      </c>
    </row>
    <row r="166" spans="1:5" ht="12.75">
      <c r="A166" s="35" t="s">
        <v>56</v>
      </c>
      <c r="E166" s="39" t="s">
        <v>52</v>
      </c>
    </row>
    <row r="167" spans="1:5" ht="12.75">
      <c r="A167" s="35" t="s">
        <v>58</v>
      </c>
      <c r="E167" s="40" t="s">
        <v>1290</v>
      </c>
    </row>
    <row r="168" spans="1:5" ht="12.75">
      <c r="A168" t="s">
        <v>59</v>
      </c>
      <c r="E168" s="39" t="s">
        <v>60</v>
      </c>
    </row>
    <row r="169" spans="1:16" ht="12.75">
      <c r="A169" t="s">
        <v>49</v>
      </c>
      <c s="34" t="s">
        <v>225</v>
      </c>
      <c s="34" t="s">
        <v>327</v>
      </c>
      <c s="35" t="s">
        <v>52</v>
      </c>
      <c s="6" t="s">
        <v>328</v>
      </c>
      <c s="36" t="s">
        <v>63</v>
      </c>
      <c s="37">
        <v>1</v>
      </c>
      <c s="36">
        <v>0</v>
      </c>
      <c s="36">
        <f>ROUND(G169*H169,6)</f>
      </c>
      <c r="L169" s="38">
        <v>0</v>
      </c>
      <c s="32">
        <f>ROUND(ROUND(L169,2)*ROUND(G169,3),2)</f>
      </c>
      <c s="36" t="s">
        <v>55</v>
      </c>
      <c>
        <f>(M169*21)/100</f>
      </c>
      <c t="s">
        <v>27</v>
      </c>
    </row>
    <row r="170" spans="1:5" ht="12.75">
      <c r="A170" s="35" t="s">
        <v>56</v>
      </c>
      <c r="E170" s="39" t="s">
        <v>52</v>
      </c>
    </row>
    <row r="171" spans="1:5" ht="12.75">
      <c r="A171" s="35" t="s">
        <v>58</v>
      </c>
      <c r="E171" s="40" t="s">
        <v>1290</v>
      </c>
    </row>
    <row r="172" spans="1:5" ht="12.75">
      <c r="A172" t="s">
        <v>59</v>
      </c>
      <c r="E172" s="39" t="s">
        <v>60</v>
      </c>
    </row>
    <row r="173" spans="1:16" ht="12.75">
      <c r="A173" t="s">
        <v>49</v>
      </c>
      <c s="34" t="s">
        <v>228</v>
      </c>
      <c s="34" t="s">
        <v>330</v>
      </c>
      <c s="35" t="s">
        <v>52</v>
      </c>
      <c s="6" t="s">
        <v>331</v>
      </c>
      <c s="36" t="s">
        <v>69</v>
      </c>
      <c s="37">
        <v>80</v>
      </c>
      <c s="36">
        <v>0</v>
      </c>
      <c s="36">
        <f>ROUND(G173*H173,6)</f>
      </c>
      <c r="L173" s="38">
        <v>0</v>
      </c>
      <c s="32">
        <f>ROUND(ROUND(L173,2)*ROUND(G173,3),2)</f>
      </c>
      <c s="36" t="s">
        <v>55</v>
      </c>
      <c>
        <f>(M173*21)/100</f>
      </c>
      <c t="s">
        <v>27</v>
      </c>
    </row>
    <row r="174" spans="1:5" ht="12.75">
      <c r="A174" s="35" t="s">
        <v>56</v>
      </c>
      <c r="E174" s="39" t="s">
        <v>52</v>
      </c>
    </row>
    <row r="175" spans="1:5" ht="12.75">
      <c r="A175" s="35" t="s">
        <v>58</v>
      </c>
      <c r="E175" s="40" t="s">
        <v>1290</v>
      </c>
    </row>
    <row r="176" spans="1:5" ht="12.75">
      <c r="A176" t="s">
        <v>59</v>
      </c>
      <c r="E176" s="39" t="s">
        <v>60</v>
      </c>
    </row>
    <row r="177" spans="1:16" ht="12.75">
      <c r="A177" t="s">
        <v>49</v>
      </c>
      <c s="34" t="s">
        <v>231</v>
      </c>
      <c s="34" t="s">
        <v>333</v>
      </c>
      <c s="35" t="s">
        <v>52</v>
      </c>
      <c s="6" t="s">
        <v>334</v>
      </c>
      <c s="36" t="s">
        <v>69</v>
      </c>
      <c s="37">
        <v>160</v>
      </c>
      <c s="36">
        <v>0</v>
      </c>
      <c s="36">
        <f>ROUND(G177*H177,6)</f>
      </c>
      <c r="L177" s="38">
        <v>0</v>
      </c>
      <c s="32">
        <f>ROUND(ROUND(L177,2)*ROUND(G177,3),2)</f>
      </c>
      <c s="36" t="s">
        <v>55</v>
      </c>
      <c>
        <f>(M177*21)/100</f>
      </c>
      <c t="s">
        <v>27</v>
      </c>
    </row>
    <row r="178" spans="1:5" ht="12.75">
      <c r="A178" s="35" t="s">
        <v>56</v>
      </c>
      <c r="E178" s="39" t="s">
        <v>52</v>
      </c>
    </row>
    <row r="179" spans="1:5" ht="12.75">
      <c r="A179" s="35" t="s">
        <v>58</v>
      </c>
      <c r="E179" s="40" t="s">
        <v>1290</v>
      </c>
    </row>
    <row r="180" spans="1:5" ht="12.75">
      <c r="A180" t="s">
        <v>59</v>
      </c>
      <c r="E180" s="39" t="s">
        <v>60</v>
      </c>
    </row>
    <row r="181" spans="1:16" ht="12.75">
      <c r="A181" t="s">
        <v>49</v>
      </c>
      <c s="34" t="s">
        <v>234</v>
      </c>
      <c s="34" t="s">
        <v>104</v>
      </c>
      <c s="35" t="s">
        <v>52</v>
      </c>
      <c s="6" t="s">
        <v>105</v>
      </c>
      <c s="36" t="s">
        <v>69</v>
      </c>
      <c s="37">
        <v>120</v>
      </c>
      <c s="36">
        <v>0</v>
      </c>
      <c s="36">
        <f>ROUND(G181*H181,6)</f>
      </c>
      <c r="L181" s="38">
        <v>0</v>
      </c>
      <c s="32">
        <f>ROUND(ROUND(L181,2)*ROUND(G181,3),2)</f>
      </c>
      <c s="36" t="s">
        <v>55</v>
      </c>
      <c>
        <f>(M181*21)/100</f>
      </c>
      <c t="s">
        <v>27</v>
      </c>
    </row>
    <row r="182" spans="1:5" ht="12.75">
      <c r="A182" s="35" t="s">
        <v>56</v>
      </c>
      <c r="E182" s="39" t="s">
        <v>52</v>
      </c>
    </row>
    <row r="183" spans="1:5" ht="12.75">
      <c r="A183" s="35" t="s">
        <v>58</v>
      </c>
      <c r="E183" s="40" t="s">
        <v>1290</v>
      </c>
    </row>
    <row r="184" spans="1:5" ht="12.75">
      <c r="A184" t="s">
        <v>59</v>
      </c>
      <c r="E184" s="39" t="s">
        <v>60</v>
      </c>
    </row>
    <row r="185" spans="1:16" ht="12.75">
      <c r="A185" t="s">
        <v>49</v>
      </c>
      <c s="34" t="s">
        <v>237</v>
      </c>
      <c s="34" t="s">
        <v>1342</v>
      </c>
      <c s="35" t="s">
        <v>52</v>
      </c>
      <c s="6" t="s">
        <v>1343</v>
      </c>
      <c s="36" t="s">
        <v>63</v>
      </c>
      <c s="37">
        <v>1</v>
      </c>
      <c s="36">
        <v>0</v>
      </c>
      <c s="36">
        <f>ROUND(G185*H185,6)</f>
      </c>
      <c r="L185" s="38">
        <v>0</v>
      </c>
      <c s="32">
        <f>ROUND(ROUND(L185,2)*ROUND(G185,3),2)</f>
      </c>
      <c s="36" t="s">
        <v>138</v>
      </c>
      <c>
        <f>(M185*21)/100</f>
      </c>
      <c t="s">
        <v>27</v>
      </c>
    </row>
    <row r="186" spans="1:5" ht="12.75">
      <c r="A186" s="35" t="s">
        <v>56</v>
      </c>
      <c r="E186" s="39" t="s">
        <v>52</v>
      </c>
    </row>
    <row r="187" spans="1:5" ht="12.75">
      <c r="A187" s="35" t="s">
        <v>58</v>
      </c>
      <c r="E187" s="40" t="s">
        <v>1290</v>
      </c>
    </row>
    <row r="188" spans="1:5" ht="127.5">
      <c r="A188" t="s">
        <v>59</v>
      </c>
      <c r="E188" s="39" t="s">
        <v>1344</v>
      </c>
    </row>
    <row r="189" spans="1:13" ht="12.75">
      <c r="A189" t="s">
        <v>46</v>
      </c>
      <c r="C189" s="31" t="s">
        <v>82</v>
      </c>
      <c r="E189" s="33" t="s">
        <v>1345</v>
      </c>
      <c r="J189" s="32">
        <f>0</f>
      </c>
      <c s="32">
        <f>0</f>
      </c>
      <c s="32">
        <f>0+L190</f>
      </c>
      <c s="32">
        <f>0+M190</f>
      </c>
    </row>
    <row r="190" spans="1:16" ht="12.75">
      <c r="A190" t="s">
        <v>49</v>
      </c>
      <c s="34" t="s">
        <v>238</v>
      </c>
      <c s="34" t="s">
        <v>1346</v>
      </c>
      <c s="35" t="s">
        <v>52</v>
      </c>
      <c s="6" t="s">
        <v>1347</v>
      </c>
      <c s="36" t="s">
        <v>116</v>
      </c>
      <c s="37">
        <v>2</v>
      </c>
      <c s="36">
        <v>0</v>
      </c>
      <c s="36">
        <f>ROUND(G190*H190,6)</f>
      </c>
      <c r="L190" s="38">
        <v>0</v>
      </c>
      <c s="32">
        <f>ROUND(ROUND(L190,2)*ROUND(G190,3),2)</f>
      </c>
      <c s="36" t="s">
        <v>55</v>
      </c>
      <c>
        <f>(M190*21)/100</f>
      </c>
      <c t="s">
        <v>27</v>
      </c>
    </row>
    <row r="191" spans="1:5" ht="12.75">
      <c r="A191" s="35" t="s">
        <v>56</v>
      </c>
      <c r="E191" s="39" t="s">
        <v>52</v>
      </c>
    </row>
    <row r="192" spans="1:5" ht="12.75">
      <c r="A192" s="35" t="s">
        <v>58</v>
      </c>
      <c r="E192" s="40" t="s">
        <v>1290</v>
      </c>
    </row>
    <row r="193" spans="1:5" ht="12.75">
      <c r="A193" t="s">
        <v>59</v>
      </c>
      <c r="E193" s="39" t="s">
        <v>60</v>
      </c>
    </row>
    <row r="194" spans="1:13" ht="12.75">
      <c r="A194" t="s">
        <v>46</v>
      </c>
      <c r="C194" s="31" t="s">
        <v>348</v>
      </c>
      <c r="E194" s="33" t="s">
        <v>349</v>
      </c>
      <c r="J194" s="32">
        <f>0</f>
      </c>
      <c s="32">
        <f>0</f>
      </c>
      <c s="32">
        <f>0+L195+L199+L203</f>
      </c>
      <c s="32">
        <f>0+M195+M199+M203</f>
      </c>
    </row>
    <row r="195" spans="1:16" ht="25.5">
      <c r="A195" t="s">
        <v>49</v>
      </c>
      <c s="34" t="s">
        <v>241</v>
      </c>
      <c s="34" t="s">
        <v>523</v>
      </c>
      <c s="35" t="s">
        <v>352</v>
      </c>
      <c s="6" t="s">
        <v>524</v>
      </c>
      <c s="36" t="s">
        <v>354</v>
      </c>
      <c s="37">
        <v>19.5</v>
      </c>
      <c s="36">
        <v>0</v>
      </c>
      <c s="36">
        <f>ROUND(G195*H195,6)</f>
      </c>
      <c r="L195" s="38">
        <v>0</v>
      </c>
      <c s="32">
        <f>ROUND(ROUND(L195,2)*ROUND(G195,3),2)</f>
      </c>
      <c s="36" t="s">
        <v>138</v>
      </c>
      <c>
        <f>(M195*21)/100</f>
      </c>
      <c t="s">
        <v>27</v>
      </c>
    </row>
    <row r="196" spans="1:5" ht="12.75">
      <c r="A196" s="35" t="s">
        <v>56</v>
      </c>
      <c r="E196" s="39" t="s">
        <v>52</v>
      </c>
    </row>
    <row r="197" spans="1:5" ht="12.75">
      <c r="A197" s="35" t="s">
        <v>58</v>
      </c>
      <c r="E197" s="40" t="s">
        <v>52</v>
      </c>
    </row>
    <row r="198" spans="1:5" ht="165.75">
      <c r="A198" t="s">
        <v>59</v>
      </c>
      <c r="E198" s="39" t="s">
        <v>592</v>
      </c>
    </row>
    <row r="199" spans="1:16" ht="25.5">
      <c r="A199" t="s">
        <v>49</v>
      </c>
      <c s="34" t="s">
        <v>244</v>
      </c>
      <c s="34" t="s">
        <v>531</v>
      </c>
      <c s="35" t="s">
        <v>352</v>
      </c>
      <c s="6" t="s">
        <v>532</v>
      </c>
      <c s="36" t="s">
        <v>354</v>
      </c>
      <c s="37">
        <v>5.2</v>
      </c>
      <c s="36">
        <v>0</v>
      </c>
      <c s="36">
        <f>ROUND(G199*H199,6)</f>
      </c>
      <c r="L199" s="38">
        <v>0</v>
      </c>
      <c s="32">
        <f>ROUND(ROUND(L199,2)*ROUND(G199,3),2)</f>
      </c>
      <c s="36" t="s">
        <v>138</v>
      </c>
      <c>
        <f>(M199*21)/100</f>
      </c>
      <c t="s">
        <v>27</v>
      </c>
    </row>
    <row r="200" spans="1:5" ht="12.75">
      <c r="A200" s="35" t="s">
        <v>56</v>
      </c>
      <c r="E200" s="39" t="s">
        <v>52</v>
      </c>
    </row>
    <row r="201" spans="1:5" ht="12.75">
      <c r="A201" s="35" t="s">
        <v>58</v>
      </c>
      <c r="E201" s="40" t="s">
        <v>52</v>
      </c>
    </row>
    <row r="202" spans="1:5" ht="165.75">
      <c r="A202" t="s">
        <v>59</v>
      </c>
      <c r="E202" s="39" t="s">
        <v>592</v>
      </c>
    </row>
    <row r="203" spans="1:16" ht="25.5">
      <c r="A203" t="s">
        <v>49</v>
      </c>
      <c s="34" t="s">
        <v>247</v>
      </c>
      <c s="34" t="s">
        <v>1348</v>
      </c>
      <c s="35" t="s">
        <v>352</v>
      </c>
      <c s="6" t="s">
        <v>1349</v>
      </c>
      <c s="36" t="s">
        <v>354</v>
      </c>
      <c s="37">
        <v>0.5</v>
      </c>
      <c s="36">
        <v>0</v>
      </c>
      <c s="36">
        <f>ROUND(G203*H203,6)</f>
      </c>
      <c r="L203" s="38">
        <v>0</v>
      </c>
      <c s="32">
        <f>ROUND(ROUND(L203,2)*ROUND(G203,3),2)</f>
      </c>
      <c s="36" t="s">
        <v>138</v>
      </c>
      <c>
        <f>(M203*21)/100</f>
      </c>
      <c t="s">
        <v>27</v>
      </c>
    </row>
    <row r="204" spans="1:5" ht="12.75">
      <c r="A204" s="35" t="s">
        <v>56</v>
      </c>
      <c r="E204" s="39" t="s">
        <v>52</v>
      </c>
    </row>
    <row r="205" spans="1:5" ht="12.75">
      <c r="A205" s="35" t="s">
        <v>58</v>
      </c>
      <c r="E205" s="40" t="s">
        <v>52</v>
      </c>
    </row>
    <row r="206" spans="1:5" ht="165.75">
      <c r="A206" t="s">
        <v>59</v>
      </c>
      <c r="E206" s="39" t="s">
        <v>592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