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bookViews>
    <workbookView xWindow="28680" yWindow="65416" windowWidth="29040" windowHeight="15840" activeTab="1"/>
  </bookViews>
  <sheets>
    <sheet name="Rekapitulace stavby" sheetId="1" r:id="rId1"/>
    <sheet name="SO 01 - Železniční  svršek" sheetId="2" r:id="rId2"/>
    <sheet name="SO 02 - Železniční spodek" sheetId="3" r:id="rId3"/>
    <sheet name="SO 03 - Přechody kolej č...." sheetId="4" r:id="rId4"/>
    <sheet name="SO 04 - Přechody kolej č...." sheetId="5" r:id="rId5"/>
    <sheet name="SO 05 - VON" sheetId="6" r:id="rId6"/>
    <sheet name="Pokyny pro vyplnění" sheetId="7" r:id="rId7"/>
  </sheets>
  <definedNames>
    <definedName name="_xlnm._FilterDatabase" localSheetId="1" hidden="1">'SO 01 - Železniční  svršek'!$C$80:$K$253</definedName>
    <definedName name="_xlnm._FilterDatabase" localSheetId="2" hidden="1">'SO 02 - Železniční spodek'!$C$80:$K$413</definedName>
    <definedName name="_xlnm._FilterDatabase" localSheetId="3" hidden="1">'SO 03 - Přechody kolej č....'!$C$80:$K$107</definedName>
    <definedName name="_xlnm._FilterDatabase" localSheetId="4" hidden="1">'SO 04 - Přechody kolej č....'!$C$80:$K$113</definedName>
    <definedName name="_xlnm._FilterDatabase" localSheetId="5" hidden="1">'SO 05 - VON'!$C$80:$K$101</definedName>
    <definedName name="_xlnm.Print_Area" localSheetId="6">'Pokyny pro vyplnění'!$B$2:$K$71,'Pokyny pro vyplnění'!$B$74:$K$118,'Pokyny pro vyplnění'!$B$121:$K$161,'Pokyny pro vyplnění'!$B$164:$K$218</definedName>
    <definedName name="_xlnm.Print_Area" localSheetId="0">'Rekapitulace stavby'!$D$4:$AO$36,'Rekapitulace stavby'!$C$42:$AQ$60</definedName>
    <definedName name="_xlnm.Print_Area" localSheetId="1">'SO 01 - Železniční  svršek'!$C$4:$J$39,'SO 01 - Železniční  svršek'!$C$45:$J$62,'SO 01 - Železniční  svršek'!$C$68:$K$253</definedName>
    <definedName name="_xlnm.Print_Area" localSheetId="2">'SO 02 - Železniční spodek'!$C$4:$J$39,'SO 02 - Železniční spodek'!$C$45:$J$62,'SO 02 - Železniční spodek'!$C$68:$K$413</definedName>
    <definedName name="_xlnm.Print_Area" localSheetId="3">'SO 03 - Přechody kolej č....'!$C$4:$J$39,'SO 03 - Přechody kolej č....'!$C$45:$J$62,'SO 03 - Přechody kolej č....'!$C$68:$K$107</definedName>
    <definedName name="_xlnm.Print_Area" localSheetId="4">'SO 04 - Přechody kolej č....'!$C$4:$J$39,'SO 04 - Přechody kolej č....'!$C$45:$J$62,'SO 04 - Přechody kolej č....'!$C$68:$K$113</definedName>
    <definedName name="_xlnm.Print_Area" localSheetId="5">'SO 05 - VON'!$C$4:$J$39,'SO 05 - VON'!$C$45:$J$62,'SO 05 - VON'!$C$68:$K$101</definedName>
    <definedName name="_xlnm.Print_Titles" localSheetId="0">'Rekapitulace stavby'!$52:$52</definedName>
    <definedName name="_xlnm.Print_Titles" localSheetId="1">'SO 01 - Železniční  svršek'!$80:$80</definedName>
    <definedName name="_xlnm.Print_Titles" localSheetId="2">'SO 02 - Železniční spodek'!$80:$80</definedName>
    <definedName name="_xlnm.Print_Titles" localSheetId="3">'SO 03 - Přechody kolej č....'!$80:$80</definedName>
    <definedName name="_xlnm.Print_Titles" localSheetId="4">'SO 04 - Přechody kolej č....'!$80:$80</definedName>
    <definedName name="_xlnm.Print_Titles" localSheetId="5">'SO 05 - VON'!$80:$80</definedName>
  </definedNames>
  <calcPr calcId="191029"/>
  <extLst/>
</workbook>
</file>

<file path=xl/sharedStrings.xml><?xml version="1.0" encoding="utf-8"?>
<sst xmlns="http://schemas.openxmlformats.org/spreadsheetml/2006/main" count="5902" uniqueCount="897">
  <si>
    <t>Export Komplet</t>
  </si>
  <si>
    <t>VZ</t>
  </si>
  <si>
    <t>2.0</t>
  </si>
  <si>
    <t>ZAMOK</t>
  </si>
  <si>
    <t>False</t>
  </si>
  <si>
    <t>{2513184b-3f88-4d1a-aec2-651754460a7a}</t>
  </si>
  <si>
    <t>0,01</t>
  </si>
  <si>
    <t>21</t>
  </si>
  <si>
    <t>15</t>
  </si>
  <si>
    <t>REKAPITULACE STAVBY</t>
  </si>
  <si>
    <t>v ---  níže se nacházejí doplnkové a pomocné údaje k sestavám  --- v</t>
  </si>
  <si>
    <t>Návod na vyplnění</t>
  </si>
  <si>
    <t>0,001</t>
  </si>
  <si>
    <t>Kód:</t>
  </si>
  <si>
    <t>64023XXX</t>
  </si>
  <si>
    <t>Měnit lze pouze buňky se žlutým podbarvením!
1) v Rekapitulaci stavby vyplňte údaje o Uchazeči (přenesou se do ostatních sestav i v jiných listech)
2) na vybraných listech vyplňte v sestavě Soupis prací ceny u položek</t>
  </si>
  <si>
    <t>Stavba:</t>
  </si>
  <si>
    <t>Oprava staničních kolejí v žst. Liberec</t>
  </si>
  <si>
    <t>KSO:</t>
  </si>
  <si>
    <t/>
  </si>
  <si>
    <t>CC-CZ:</t>
  </si>
  <si>
    <t>Místo:</t>
  </si>
  <si>
    <t xml:space="preserve"> </t>
  </si>
  <si>
    <t>Datum:</t>
  </si>
  <si>
    <t>28. 12. 2022</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</si>
  <si>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</si>
  <si>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</si>
  <si>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</si>
  <si>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</si>
  <si>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</si>
  <si>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</si>
  <si>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</si>
  <si>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</si>
  <si>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</si>
  <si>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</si>
  <si>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</si>
  <si>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</si>
  <si>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</si>
  <si>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</si>
  <si>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</si>
  <si>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</si>
  <si>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</si>
  <si>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</si>
  <si>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</si>
  <si>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</si>
  <si>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</si>
  <si>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</si>
  <si>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</si>
  <si>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</si>
  <si>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</si>
  <si>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</si>
  <si>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</si>
  <si>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</si>
  <si>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</si>
  <si>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</si>
  <si>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</si>
  <si>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</si>
  <si>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</si>
  <si>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</si>
  <si>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</si>
  <si>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</si>
  <si>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</si>
  <si>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</si>
  <si>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</si>
  <si>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</si>
  <si>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</si>
  <si>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</si>
  <si>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</si>
  <si>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</si>
  <si>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</si>
  <si>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</si>
  <si>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</si>
  <si>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</si>
  <si>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</si>
  <si>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</si>
  <si>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Železniční  svršek</t>
  </si>
  <si>
    <t>STA</t>
  </si>
  <si>
    <t>1</t>
  </si>
  <si>
    <t>{55af576f-0f47-4382-b8f9-5e6ab73f70a3}</t>
  </si>
  <si>
    <t>2</t>
  </si>
  <si>
    <t>SO 02</t>
  </si>
  <si>
    <t>Železniční spodek</t>
  </si>
  <si>
    <t>{9673ec8c-7a83-4127-9b6f-487ec769b646}</t>
  </si>
  <si>
    <t>SO 03</t>
  </si>
  <si>
    <t>Přechody kolej č. 101</t>
  </si>
  <si>
    <t>{bbf1917a-b607-4a0e-84bf-9c47c897fcd6}</t>
  </si>
  <si>
    <t>SO 04</t>
  </si>
  <si>
    <t>Přechody kolej č. 114</t>
  </si>
  <si>
    <t>{5c48219b-e952-43db-8001-21c81626be56}</t>
  </si>
  <si>
    <t>SO 05</t>
  </si>
  <si>
    <t>VON</t>
  </si>
  <si>
    <t>{1d72ad45-9354-4224-aafd-6324f61a8e11}</t>
  </si>
  <si>
    <t>KRYCÍ LIST SOUPISU PRACÍ</t>
  </si>
  <si>
    <t>Objekt:</t>
  </si>
  <si>
    <t>SO 01 - Železniční  svršek</t>
  </si>
  <si>
    <t>REKAPITULACE ČLENĚNÍ SOUPISU PRACÍ</t>
  </si>
  <si>
    <t>Kód dílu - Popis</t>
  </si>
  <si>
    <t>Cena celkem [CZK]</t>
  </si>
  <si>
    <t>-1</t>
  </si>
  <si>
    <t>HSV - Práce a dodávky HSV</t>
  </si>
  <si>
    <t xml:space="preserve">    5 - Komunikace pozemní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</si>
  <si>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</si>
  <si>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</si>
  <si>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</si>
  <si>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</si>
  <si>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</si>
  <si>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</si>
  <si>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</si>
  <si>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</si>
  <si>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</si>
  <si>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</si>
  <si>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</si>
  <si>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</si>
  <si>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</si>
  <si>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</si>
  <si>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</si>
  <si>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</si>
  <si>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</si>
  <si>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</si>
  <si>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</si>
  <si>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5999010010</t>
  </si>
  <si>
    <t>Vyjmutí a snesení konstrukcí nebo dílů hmotnosti do 10 t</t>
  </si>
  <si>
    <t>t</t>
  </si>
  <si>
    <t>Sborník UOŽI 01 2022</t>
  </si>
  <si>
    <t>4</t>
  </si>
  <si>
    <t>PP</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</si>
  <si>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</si>
  <si>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PSC</t>
  </si>
  <si>
    <t>Poznámka k souboru cen:
1. V cenách jsou započteny náklady na manipulaci vyjmutí a snesení zdvihacím prostředkem, naložení, složení, přeprava v místě technologické manipulace. Položka obsahuje náklady na práce v blízkosti trakčního vedení.</t>
  </si>
  <si>
    <t>VV</t>
  </si>
  <si>
    <t>723,65*0,293</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</si>
  <si>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</si>
  <si>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</si>
  <si>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</si>
  <si>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souboru cen: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</si>
  <si>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3</t>
  </si>
  <si>
    <t>5906135035</t>
  </si>
  <si>
    <t>Demontáž kolejového roštu koleje na úložišti pražce dřevěné tvar S49, T, 49E1</t>
  </si>
  <si>
    <t>km</t>
  </si>
  <si>
    <t>6</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</si>
  <si>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</si>
  <si>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Poznámka k souboru cen:
1. V cenách jsou započteny náklady na demontáž a rozebrání kolejového roštu do součástí, manipulaci, naložení výzisku na dopravní prostředek a uložení na úložišti.
2. V cenách nejsou obsaženy náklady na dopravu a vytřídění.</t>
  </si>
  <si>
    <t>(130,5+10,46+49,17+30,72+135,71+114,15+252,94)/1000</t>
  </si>
  <si>
    <t>5905050015</t>
  </si>
  <si>
    <t>Souvislá výměna KL se snesením KR koleje pražce dřevěné</t>
  </si>
  <si>
    <t>8</t>
  </si>
  <si>
    <t>Souvislá výměna KL se snesením KR koleje pražce dřevěné.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</si>
  <si>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Poznámka k souboru cen: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</si>
  <si>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(10,46+49,17+30,72+144,4)/1000</t>
  </si>
  <si>
    <t>5905050055</t>
  </si>
  <si>
    <t>Souvislá výměna KL se snesením KR koleje pražce betonové</t>
  </si>
  <si>
    <t>10</t>
  </si>
  <si>
    <t>Souvislá výměna KL se snesením KR koleje pražce betonové. Poznámka: 1. V cenách jsou započteny náklady na odtěžení KL, úpravu sklonu a zhutnění pláně, případné uložení geosyntetika, rozprostření a zhutnění vrstvy kameniva, zdvih KR, úpravu směrového a výškového uspořádání včetně měření mezních stavebních odchylek dle ČSN a technologických veličin a předání tištěných výstupů, úpravu KL do profilu, uložení výzisku na terén nebo jeho naložení na dopravní prostředek. 2. V cenách nejsou obsaženy náklady na vyjmutí a vložení KR, dodávku a doplnění kameniva, následnou úpravu směrového a výškového uspořádání, snížení KL pod patou kolejnice a dopravu výzisku na skládku a skládkovné.</t>
  </si>
  <si>
    <t>(130,5+135,71+222,69)/1000</t>
  </si>
  <si>
    <t>5905020020</t>
  </si>
  <si>
    <t>Oprava stezky strojně s odstraněním drnu a nánosu přes 10 cm do 20 cm</t>
  </si>
  <si>
    <t>m2</t>
  </si>
  <si>
    <t>12</t>
  </si>
  <si>
    <t>Oprava stezky strojně s odstraněním drnu a nánosu přes 10 cm do 20 cm. Poznámka: 1. V cenách jsou započteny náklady na odtěžení nánosu stezky a rozprostření výzisku na terén nebo naložení na dopravní prostředek a úprava povrchu stezky.</t>
  </si>
  <si>
    <t>Poznámka k souboru cen:
1. V cenách jsou započteny náklady na odtěžení nánosu stezky a rozprostření výzisku na terén nebo naložení na dopravní prostředek a úprava povrchu stezky.</t>
  </si>
  <si>
    <t>300*2,6</t>
  </si>
  <si>
    <t>7</t>
  </si>
  <si>
    <t>9902100100</t>
  </si>
  <si>
    <t>Doprava obousměrná (např. dodávek z vlastních zásob zhotovitele nebo objednatele nebo výzisku) mechanizací o nosnosti přes 3,5 t sypanin (kameniva, písku, suti, dlažebních kostek, atd.) do 10 km</t>
  </si>
  <si>
    <t>14</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</si>
  <si>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</si>
  <si>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1360,574*1,8+780*0,1*1,5</t>
  </si>
  <si>
    <t>5906125045</t>
  </si>
  <si>
    <t>Montáž kolejového roštu na úložišti pražce dřevěné nevystrojené tvar S49, 49E1</t>
  </si>
  <si>
    <t>16</t>
  </si>
  <si>
    <t>Montáž kolejového roštu na úložišti pražce dřevěné nevystrojené tvar S49, 49E1. Poznámka: 1. V cenách jsou započteny náklady na úpravu plochy pro montáž, manipulaci a montáž KR, u nevystrojených pražců dřevěných i vrtání. 2. V cenách nejsou obsaženy náklady na dodávku materiálu.</t>
  </si>
  <si>
    <t>Poznámka k souboru cen:
1. V cenách jsou započteny náklady na úpravu plochy pro montáž, manipulaci a montáž KR, u nevystrojených pražců dřevěných i vrtání.
2. V cenách nejsou obsaženy náklady na dodávku materiálu.</t>
  </si>
  <si>
    <t>9</t>
  </si>
  <si>
    <t>5906125335</t>
  </si>
  <si>
    <t>Montáž kolejového roštu na úložišti pražce betonové vystrojené tvar S49, 49E1</t>
  </si>
  <si>
    <t>18</t>
  </si>
  <si>
    <t>Montáž kolejového roštu na úložišti pražce betonové vystrojené tvar S49, 49E1. Poznámka: 1. V cenách jsou započteny náklady na úpravu plochy pro montáž, manipulaci a montáž KR, u nevystrojených pražců dřevěných i vrtání. 2. V cenách nejsou obsaženy náklady na dodávku materiálu.</t>
  </si>
  <si>
    <t>5999015010</t>
  </si>
  <si>
    <t>Vložení konstrukcí nebo dílů hmotnosti do 10 t</t>
  </si>
  <si>
    <t>20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</si>
  <si>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</si>
  <si>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Poznámka k souboru cen:
1. V cenách jsou započteny náklady na vložení konstrukce podle technologického postupu, přeprava v místě technologické manipulace. Položka obsahuje náklady na práce v blízkosti trakčního vedení.</t>
  </si>
  <si>
    <t>234,8*0,2955</t>
  </si>
  <si>
    <t>11</t>
  </si>
  <si>
    <t>5999015020</t>
  </si>
  <si>
    <t>Vložení konstrukcí nebo dílů hmotnosti přes 10 do 20 t</t>
  </si>
  <si>
    <t>22</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</si>
  <si>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</si>
  <si>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488,9*0,624</t>
  </si>
  <si>
    <t>5905105030</t>
  </si>
  <si>
    <t>Doplnění KL kamenivem souvisle strojně v koleji</t>
  </si>
  <si>
    <t>m3</t>
  </si>
  <si>
    <t>24</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</si>
  <si>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</si>
  <si>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Poznámka k souboru cen:
1. V cenách jsou započteny náklady na doplnění kameniva ojediněle ručně vidlemi a/nebo souvisle strojně z výsypných vozů případně nakladačem.
2. V cenách nejsou obsaženy náklady na dodávku kameniva.</t>
  </si>
  <si>
    <t>1490-745*0,125-358*0,1014</t>
  </si>
  <si>
    <t>13</t>
  </si>
  <si>
    <t>5907010035</t>
  </si>
  <si>
    <t>Výměna LISŮ tvar S49, T, 49E1</t>
  </si>
  <si>
    <t>m</t>
  </si>
  <si>
    <t>26</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</si>
  <si>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</si>
  <si>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Poznámka k souboru cen: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</si>
  <si>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8*3,6</t>
  </si>
  <si>
    <t>5910020030</t>
  </si>
  <si>
    <t>Svařování kolejnic termitem plný předehřev standardní spára svar sériový tv. S49</t>
  </si>
  <si>
    <t>svar</t>
  </si>
  <si>
    <t>28</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</si>
  <si>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</si>
  <si>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Poznámka k souboru cen: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</si>
  <si>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22+42+8*2</t>
  </si>
  <si>
    <t>5910035030</t>
  </si>
  <si>
    <t>Dosažení dovolené upínací teploty v BK prodloužením kolejnicového pásu v koleji tv. S49</t>
  </si>
  <si>
    <t>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</si>
  <si>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</si>
  <si>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Poznámka k souboru cen:
1. V cenách jsou započteny náklady na montáž a demontáž napínacího zařízení nebo ohřevu kolejnic a udržování potřebného prodloužení kolejnicového pásu.
2. V cenách nejsou obsaženy náklady na demontáž upevňovadel a kolejnicových spojek.</t>
  </si>
  <si>
    <t>5910040310</t>
  </si>
  <si>
    <t>Umožnění volné dilatace kolejnice demontáž upevňovadel s osazením kluzných podložek rozdělení pražců "c"</t>
  </si>
  <si>
    <t>32</t>
  </si>
  <si>
    <t>Umožnění volné dilatace kolejnice demontáž upevňovadel s osazením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</si>
  <si>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Poznámka k souboru cen:
1. V cenách jsou započteny náklady na uvolnění, demontáž a rovnoměrné prodloužení nebo zkrácení kolejnice, vyznačení značek a vedení dokumentace.
2. V cenách nejsou obsaženy náklady na demontáž kolejnicových spojek.</t>
  </si>
  <si>
    <t>2*488,9+2*234,8+2*50</t>
  </si>
  <si>
    <t>17</t>
  </si>
  <si>
    <t>5910040410</t>
  </si>
  <si>
    <t>Umožnění volné dilatace kolejnice montáž upevňovadel s odstraněním kluzných podložek rozdělení pražců "c"</t>
  </si>
  <si>
    <t>34</t>
  </si>
  <si>
    <t>Umožnění volné dilatace kolejnice montáž upevňovadel s odstraněním kluzných podložek rozdělení pražců "c". Poznámka: 1. V cenách jsou započteny náklady na uvolnění, demontáž a rovnoměrné prodloužení nebo zkrácení kolejnice, vyznačení značek a vedení dokumentace. 2. V cenách nejsou obsaženy náklady na demontáž kolejnicových spojek.</t>
  </si>
  <si>
    <t>5909030010</t>
  </si>
  <si>
    <t>Následná úprava GPK koleje směrové a výškové uspořádání pražce dřevěné nebo ocelové</t>
  </si>
  <si>
    <t>36</t>
  </si>
  <si>
    <t>Následná úprava GPK koleje směrové a výškové uspořádání pražce dřevěné nebo ocelové.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</si>
  <si>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</si>
  <si>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19</t>
  </si>
  <si>
    <t>5909030020</t>
  </si>
  <si>
    <t>Následná úprava GPK koleje směrové a výškové uspořádání pražce betonové</t>
  </si>
  <si>
    <t>38</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</si>
  <si>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</si>
  <si>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5909032010</t>
  </si>
  <si>
    <t>Přesná úprava GPK koleje směrové a výškové uspořádání pražce dřevěné nebo ocelové</t>
  </si>
  <si>
    <t>40</t>
  </si>
  <si>
    <t>Přesná úprava GPK koleje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</si>
  <si>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souboru cen: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</si>
  <si>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5909042010</t>
  </si>
  <si>
    <t>Přesná úprava GPK výhybky směrové a výškové uspořádání pražce dřevěné nebo ocelové</t>
  </si>
  <si>
    <t>42</t>
  </si>
  <si>
    <t>Přesná úprava GPK výhybky směrové a výškové uspořádání pražce dřevěné nebo ocelové.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</si>
  <si>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3*49,85+43,75</t>
  </si>
  <si>
    <t>5905105040</t>
  </si>
  <si>
    <t>Doplnění KL kamenivem souvisle strojně ve výhybce</t>
  </si>
  <si>
    <t>44</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</si>
  <si>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</si>
  <si>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4*5</t>
  </si>
  <si>
    <t>23</t>
  </si>
  <si>
    <t>5911313020</t>
  </si>
  <si>
    <t>Seřízení hákového závěru výhybky jednoduché jednozávěrové soustavy S49</t>
  </si>
  <si>
    <t>kus</t>
  </si>
  <si>
    <t>46</t>
  </si>
  <si>
    <t>Seřízení hákového závěru výhybky jednoduché jednozávěrové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</si>
  <si>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Poznámka k souboru cen: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</si>
  <si>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M</t>
  </si>
  <si>
    <t>5955101000</t>
  </si>
  <si>
    <t>Kamenivo drcené štěrk frakce 31,5/63 třídy BI</t>
  </si>
  <si>
    <t>48</t>
  </si>
  <si>
    <t>1360,574*2+20*2</t>
  </si>
  <si>
    <t>25</t>
  </si>
  <si>
    <t>9902100500</t>
  </si>
  <si>
    <t>Doprava obousměrná (např. dodávek z vlastních zásob zhotovitele nebo objednatele nebo výzisku) mechanizací o nosnosti přes 3,5 t sypanin (kameniva, písku, suti, dlažebních kostek, atd.) do 60 km</t>
  </si>
  <si>
    <t>50</t>
  </si>
  <si>
    <t>Doprava obousměrná (např. dodávek z vlastních zásob zhotovitele nebo objednatele nebo výzisku) mechanizací o nosnosti přes 3,5 t sypanin (kameniva, písku, suti, dlažebních kostek, atd.) do 60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</si>
  <si>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9902900100</t>
  </si>
  <si>
    <t>Naložení sypanin, drobného kusového materiálu, suti</t>
  </si>
  <si>
    <t>52</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</si>
  <si>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</si>
  <si>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Poznámka k souboru cen:
1. Ceny jsou určeny pro nakládání materiálu v případech, kdy není naložení součástí dodávky materiálu nebo není uvedeno v popisu cen a pro nakládání z meziskládky.
2. Ceny se použijí i pro nakládání materiálu z vlastních zásob objednatele.</t>
  </si>
  <si>
    <t>27</t>
  </si>
  <si>
    <t>54</t>
  </si>
  <si>
    <t>P</t>
  </si>
  <si>
    <t xml:space="preserve">Poznámka k položce:
</t>
  </si>
  <si>
    <t>9909000100</t>
  </si>
  <si>
    <t>Poplatek za uložení suti nebo hmot na oficiální skládku</t>
  </si>
  <si>
    <t>56</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</si>
  <si>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</si>
  <si>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souboru cen: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</si>
  <si>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29</t>
  </si>
  <si>
    <t>9902900200</t>
  </si>
  <si>
    <t>Naložení objemnějšího kusového materiálu, vybouraných hmot</t>
  </si>
  <si>
    <t>58</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</si>
  <si>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</si>
  <si>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77,14+0,331</t>
  </si>
  <si>
    <t>9902200700</t>
  </si>
  <si>
    <t>Doprava obousměrná (např. dodávek z vlastních zásob zhotovitele nebo objednatele nebo výzisku) mechanizací o nosnosti přes 3,5 t objemnějšího kusového materiálu (prefabrikátů, stožárů, výhybek, rozvaděčů, vybouraných hmot atd.) do 100 km</t>
  </si>
  <si>
    <t>60</t>
  </si>
  <si>
    <t>Doprava obousměrná (např. dodávek z vlastních zásob zhotovitele nebo objednatele nebo výzisku) mechanizací o nosnosti přes 3,5 t objemnějšího kusového materiálu (prefabrikátů, stožárů, výhybek, rozvaděčů, vybouraných hmot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</si>
  <si>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31</t>
  </si>
  <si>
    <t>9909000300</t>
  </si>
  <si>
    <t>Poplatek za likvidaci dřevěných kolejnicových podpor</t>
  </si>
  <si>
    <t>62</t>
  </si>
  <si>
    <t>Poplatek za likvidaci dřevěných kolejnicových podpor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</si>
  <si>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1102*0,07</t>
  </si>
  <si>
    <t>9909000400</t>
  </si>
  <si>
    <t>Poplatek za likvidaci plastových součástí</t>
  </si>
  <si>
    <t>64</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</si>
  <si>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</si>
  <si>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1102*0,0003</t>
  </si>
  <si>
    <t>33</t>
  </si>
  <si>
    <t>7594107040</t>
  </si>
  <si>
    <t>Demontáž lanového propojení tlumivek z dřevěných pražců</t>
  </si>
  <si>
    <t>66</t>
  </si>
  <si>
    <t>7594105070</t>
  </si>
  <si>
    <t>Montáž lanového propojení tlumivek na betonové pražce 1,9 nebo 2,4 m</t>
  </si>
  <si>
    <t>68</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</si>
  <si>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</si>
  <si>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35</t>
  </si>
  <si>
    <t>9903200100</t>
  </si>
  <si>
    <t>Přeprava mechanizace na místo prováděných prací o hmotnosti přes 12 t přes 50 do 100 km</t>
  </si>
  <si>
    <t>70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</si>
  <si>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</si>
  <si>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Poznámka k souboru cen:
1. Ceny jsou určeny pro dopravu mechanizmů na místo prováděných prací po silnici i po kolejích.
2. V ceně jsou započteny i náklady na zpáteční cestu dopravního prostředku. Měrnou jednotkou je kus přepravovaného stroje.</t>
  </si>
  <si>
    <t>9903200200</t>
  </si>
  <si>
    <t>Přeprava mechanizace na místo prováděných prací o hmotnosti přes 12 t do 200 km</t>
  </si>
  <si>
    <t>72</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</si>
  <si>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</si>
  <si>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37</t>
  </si>
  <si>
    <t>5957110030.1</t>
  </si>
  <si>
    <t>Kolejnice tv. 49 E 1, třídy R260</t>
  </si>
  <si>
    <t>74</t>
  </si>
  <si>
    <t>520*2+205*2</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</si>
  <si>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</si>
  <si>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</si>
  <si>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76</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</si>
  <si>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</si>
  <si>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1450*0,05</t>
  </si>
  <si>
    <t>39</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</si>
  <si>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</si>
  <si>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</si>
  <si>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78</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</si>
  <si>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</si>
  <si>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(460-350)*72,5</t>
  </si>
  <si>
    <t>5956140030R</t>
  </si>
  <si>
    <t xml:space="preserve">Pražec betonový příčný vystrojený včetně kompletů </t>
  </si>
  <si>
    <t>80</t>
  </si>
  <si>
    <t>Pražec betonový příčný pro kolejnice tv. 49E1 (S49), bezpodkladnicový, upevnění W14, min. hmotnost 270 kg, délka 2,6 m, úklon ložné plochy 1:40, vystrojený včetně kompletů, pro tratě se jmenovitým rozchodem koleje 1435 mm. Pro pražec jsou vydané platné technické podmínky dodací, nebo byl schválen pro provozní ověřování vydané Správou železnic, státní organizace.</t>
  </si>
  <si>
    <t>41</t>
  </si>
  <si>
    <t>9902201100</t>
  </si>
  <si>
    <t>Doprava obousměrná (např. dodávek z vlastních zásob zhotovitele nebo objednatele nebo výzisku) mechanizací o nosnosti přes 3,5 t objemnějšího kusového materiálu (prefabrikátů, stožárů, výhybek, rozvaděčů, vybouraných hmot atd.) do 300 km</t>
  </si>
  <si>
    <t>82</t>
  </si>
  <si>
    <t>Doprava obousměrná (např. dodávek z vlastních zásob zhotovitele nebo objednatele nebo výzisku) mechanizací o nosnosti přes 3,5 t objemnějšího kusového materiálu (prefabrikátů, stožárů, výhybek, rozvaděčů, vybouraných hmot atd.) do 300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</si>
  <si>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745*0,304</t>
  </si>
  <si>
    <t>5956101000.1</t>
  </si>
  <si>
    <t>Pražec dřevěný příčný nevystrojený dub 2600x260x160 mm</t>
  </si>
  <si>
    <t>84</t>
  </si>
  <si>
    <t>43</t>
  </si>
  <si>
    <t>9902201000</t>
  </si>
  <si>
    <t>Doprava obousměrná (např. dodávek z vlastních zásob zhotovitele nebo objednatele nebo výzisku) mechanizací o nosnosti přes 3,5 t objemnějšího kusového materiálu (prefabrikátů, stožárů, výhybek, rozvaděčů, vybouraných hmot atd.) do 250 km</t>
  </si>
  <si>
    <t>86</t>
  </si>
  <si>
    <t>Doprava obousměrná (např. dodávek z vlastních zásob zhotovitele nebo objednatele nebo výzisku) mechanizací o nosnosti přes 3,5 t objemnějšího kusového materiálu (prefabrikátů, stožárů, výhybek, rozvaděčů, vybouraných hmot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</si>
  <si>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358*0,08</t>
  </si>
  <si>
    <t>5957134010</t>
  </si>
  <si>
    <t>Lepený izolovaný styk tv. S49 s tepelně zpracovanou hlavou délky 3,60 m</t>
  </si>
  <si>
    <t>88</t>
  </si>
  <si>
    <t>45</t>
  </si>
  <si>
    <t>90</t>
  </si>
  <si>
    <t>8*0,21</t>
  </si>
  <si>
    <t>5958140000.1</t>
  </si>
  <si>
    <t>Podkladnice žebrová tv. S4</t>
  </si>
  <si>
    <t>92</t>
  </si>
  <si>
    <t>358*2</t>
  </si>
  <si>
    <t>47</t>
  </si>
  <si>
    <t>5958134075.1</t>
  </si>
  <si>
    <t>Součásti upevňovací vrtule R1(145)</t>
  </si>
  <si>
    <t>94</t>
  </si>
  <si>
    <t>5958134040.1</t>
  </si>
  <si>
    <t>Součásti upevňovací kroužek pružný dvojitý Fe 6</t>
  </si>
  <si>
    <t>96</t>
  </si>
  <si>
    <t>49</t>
  </si>
  <si>
    <t>5958128010.1</t>
  </si>
  <si>
    <t>Komplety ŽS 4 (šroub RS 1, matice M 24, podložka Fe6, svěrka ŽS4)</t>
  </si>
  <si>
    <t>98</t>
  </si>
  <si>
    <t>5958158000.1</t>
  </si>
  <si>
    <t>Podložka pryžová pod patu kolejnice S49  183/126/5</t>
  </si>
  <si>
    <t>100</t>
  </si>
  <si>
    <t>51</t>
  </si>
  <si>
    <t>5958158070.1</t>
  </si>
  <si>
    <t>Podložka polyetylenová pod podkladnici 380/160/2 (S4, R4)</t>
  </si>
  <si>
    <t>102</t>
  </si>
  <si>
    <t>104</t>
  </si>
  <si>
    <t>(716*8,58+2864*0,518+2864*0,1+1432*1,2+716*0,163+716*0,1)/1000</t>
  </si>
  <si>
    <t>SO 02 - Železniční spodek</t>
  </si>
  <si>
    <t>5915010010</t>
  </si>
  <si>
    <t>Těžení zeminy nebo horniny železničního spodku v hornině třídy těžitelnosti I skupiny 1</t>
  </si>
  <si>
    <t>Těžení zeminy nebo horniny železničního spodku v hornině třídy těžitelnosti I skupiny 1. Poznámka: 1. V cenách jsou započteny náklady na těžení a uložení výzisku na terén nebo naložení na dopravní prostředek a uložení na úložišti.</t>
  </si>
  <si>
    <t xml:space="preserve">Poznámka k položce:
Kolej č. 101
</t>
  </si>
  <si>
    <t>Úprava stezek z drceného kameniva frakce 4/16</t>
  </si>
  <si>
    <t>126*0,07</t>
  </si>
  <si>
    <t>86,1*0,14</t>
  </si>
  <si>
    <t>Zásyp z kameniva frakce 8 a vyšší</t>
  </si>
  <si>
    <t>126*0,08</t>
  </si>
  <si>
    <t>86,1*0,15</t>
  </si>
  <si>
    <t>Součet</t>
  </si>
  <si>
    <t>5915010020</t>
  </si>
  <si>
    <t>Těžení zeminy nebo horniny železničního spodku v hornině třídy těžitelnosti I skupiny 2</t>
  </si>
  <si>
    <t>Těžení zeminy nebo horniny železničního spodku v hornině třídy těžitelnosti I skupiny 2. Poznámka: 1. V cenách jsou započteny náklady na těžení a uložení výzisku na terén nebo naložení na dopravní prostředek a uložení na úložišti.</t>
  </si>
  <si>
    <t>Poznámka k položce:
Kolej č. 101</t>
  </si>
  <si>
    <t>Odtěžení pro konstrukční vrstvu ze ŠD</t>
  </si>
  <si>
    <t>1 Úsek</t>
  </si>
  <si>
    <t>124,5*0,754</t>
  </si>
  <si>
    <t>2 Úsek</t>
  </si>
  <si>
    <t>16,46*0,72</t>
  </si>
  <si>
    <t>3 Úsek</t>
  </si>
  <si>
    <t>49,17*0,72</t>
  </si>
  <si>
    <t>4 Úsek</t>
  </si>
  <si>
    <t>80,33*0,72</t>
  </si>
  <si>
    <t>5 Úsek</t>
  </si>
  <si>
    <t>86,1*1,08</t>
  </si>
  <si>
    <t>5915010030</t>
  </si>
  <si>
    <t>Těžení zeminy nebo horniny železničního spodku v hornině třídy těžitelnosti I skupiny 3</t>
  </si>
  <si>
    <t>Těžení zeminy nebo horniny železničního spodku v hornině třídy těžitelnosti I skupiny 3. Poznámka: 1. V cenách jsou započteny náklady na těžení a uložení výzisku na terén nebo naložení na dopravní prostředek a uložení na úložišti.</t>
  </si>
  <si>
    <t>Poznámka k položce:
Vsakovscí žebro. Kolej č. 101</t>
  </si>
  <si>
    <t>odtěžení pro vsak. žebro š. 0,4m</t>
  </si>
  <si>
    <t>124,5*0,37</t>
  </si>
  <si>
    <t>86,1*0,45</t>
  </si>
  <si>
    <t>Poznámka k položce:
Doprava na meziskládku. Kolej č. 101</t>
  </si>
  <si>
    <t>(43,869+291,952+84,81)*1,5</t>
  </si>
  <si>
    <t>5914075020</t>
  </si>
  <si>
    <t>Zřízení konstrukční vrstvy pražcového podloží bez geomateriálu tl. 0,30 m</t>
  </si>
  <si>
    <t>Zřízení konstrukční vrstvy pražcového podloží bez geomateriálu tl. 0,30 m. Poznámka: 1. V cenách nejsou obsaženy náklady na dodávku materiálu a odtěžení zeminy.</t>
  </si>
  <si>
    <t>Poznámka k položce:
Konstrukční vrstva ŠD fr. 0/32 mm. Kolej č. 101</t>
  </si>
  <si>
    <t>356,56*3,6</t>
  </si>
  <si>
    <t>5915007020</t>
  </si>
  <si>
    <t>Zásyp jam nebo rýh sypaninou na železničním spodku se zhutněním</t>
  </si>
  <si>
    <t>Zásyp jam nebo rýh sypaninou na železničním spodku se zhutněním. Poznámka: 1. Ceny zásypu jam a rýh se zhutněním jsou určeny pro jakoukoliv míru zhutnění.</t>
  </si>
  <si>
    <t>Poznámka k položce:
Zásyp žebra. Kolej č. 101</t>
  </si>
  <si>
    <t>5964133005</t>
  </si>
  <si>
    <t>Geotextilie separační</t>
  </si>
  <si>
    <t>Poznámka k položce:
Opláštění vsakovacího žebra. Kolej č. 101</t>
  </si>
  <si>
    <t>124,5*2</t>
  </si>
  <si>
    <t>86,1*2,2</t>
  </si>
  <si>
    <t>Překrytí</t>
  </si>
  <si>
    <t>11,58</t>
  </si>
  <si>
    <t>5955101020</t>
  </si>
  <si>
    <t>Kamenivo drcené štěrkodrť frakce 0/32</t>
  </si>
  <si>
    <t>291,952*1,85</t>
  </si>
  <si>
    <t>5955101012</t>
  </si>
  <si>
    <t>Kamenivo drcené štěrk frakce 16/32</t>
  </si>
  <si>
    <t>84,81*1,85</t>
  </si>
  <si>
    <t>540,111+156,899</t>
  </si>
  <si>
    <t>5914110110</t>
  </si>
  <si>
    <t>Oprava nástupiště z prefabrikátů tvárnice</t>
  </si>
  <si>
    <t>Oprava nástupiště z prefabrikátů tvárnice. Poznámka: 1. V cenách jsou započteny náklady na manipulaci a naložení výzisku kameniva na dopravní prostředek. 2. V cenách nejsou obsaženy náklady na dodávku materiálu.</t>
  </si>
  <si>
    <t>200+237</t>
  </si>
  <si>
    <t>5914120030</t>
  </si>
  <si>
    <t>Demontáž nástupiště úrovňového Tischer jednostranného včetně podložek</t>
  </si>
  <si>
    <t>Demontáž nástupiště úrovňového Tischer jednostranného včetně podložek. Poznámka: 1. V cenách jsou započteny náklady na snesení dílů i zásypu a jejich uložení na plochu nebo naložení na dopravní prostředek a uložení na úložišti.</t>
  </si>
  <si>
    <t>5914130030</t>
  </si>
  <si>
    <t>Montáž nástupiště úrovňového Tischer</t>
  </si>
  <si>
    <t>Montáž nástupiště úrovňového Tischer. Poznámka: 1. V cenách jsou započteny náklady na úpravu terénu, montáž a zásyp podle vzorového listu. 2. V cenách nejsou obsaženy náklady na dodávku materiálu.</t>
  </si>
  <si>
    <t>5955101014</t>
  </si>
  <si>
    <t>Kamenivo drcené štěrkodrť frakce 0/8</t>
  </si>
  <si>
    <t>(126*0,11)*1,85</t>
  </si>
  <si>
    <t>5964161000</t>
  </si>
  <si>
    <t>Beton lehce zhutnitelný C 12/15;X0 F5 2 080 2 517</t>
  </si>
  <si>
    <t>128*0,5*0,5*0,1</t>
  </si>
  <si>
    <t>5964161020</t>
  </si>
  <si>
    <t>Beton lehce zhutnitelný C 25/30;X0 F5 2 395 2 898</t>
  </si>
  <si>
    <t>(437*0,35*0,05)+(126*0,3*0,3*0,05)</t>
  </si>
  <si>
    <t>(3,2*2,2)+(8,215*2,5)</t>
  </si>
  <si>
    <t>Poznámka k položce:
Klíny stezek. Kolej č. 101</t>
  </si>
  <si>
    <t>10,08+12,915</t>
  </si>
  <si>
    <t>5905025110</t>
  </si>
  <si>
    <t>Doplnění stezky štěrkodrtí souvislé</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</si>
  <si>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</si>
  <si>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8,82+12,054</t>
  </si>
  <si>
    <t>5955101030</t>
  </si>
  <si>
    <t>Kamenivo drcené drť frakce 8/16</t>
  </si>
  <si>
    <t>22,995*1,85</t>
  </si>
  <si>
    <t>5955101025</t>
  </si>
  <si>
    <t>Kamenivo drcené drť frakce 4/8</t>
  </si>
  <si>
    <t>20,874*1,85</t>
  </si>
  <si>
    <t>42,541+38,617</t>
  </si>
  <si>
    <t>Poznámka k položce:
 Pol. č.4. Kolej č. 101.</t>
  </si>
  <si>
    <t>Poznámka k položce:
Kolej č. 101.</t>
  </si>
  <si>
    <t xml:space="preserve">Poznámka k položce:
Kolej č. 101.
</t>
  </si>
  <si>
    <t>Poznámka k položce:
Stezky a zásypy. Kolej č. 114.</t>
  </si>
  <si>
    <t>Odtěžení nástupiště</t>
  </si>
  <si>
    <t>160</t>
  </si>
  <si>
    <t>Odtěžení zásypu kol. lože</t>
  </si>
  <si>
    <t>160,89</t>
  </si>
  <si>
    <t>Poznámka k položce:
Konstrukční vrstvy. Kolej č. 114</t>
  </si>
  <si>
    <t>odtěžení pro konstrukční a podkladní  vrstvu ze ŠD</t>
  </si>
  <si>
    <t>54*2,19</t>
  </si>
  <si>
    <t>142*2,4</t>
  </si>
  <si>
    <t>173*1,53</t>
  </si>
  <si>
    <t>Poznámka k položce:
Trativod. Kolej č. 114.</t>
  </si>
  <si>
    <t>Poznámka k položce:
Doprava na meziskládku.</t>
  </si>
  <si>
    <t>(320,89+723,75+66)*1,5</t>
  </si>
  <si>
    <t>5914075010</t>
  </si>
  <si>
    <t>Zřízení konstrukční vrstvy pražcového podloží bez geomateriálu tl. 0,15 m</t>
  </si>
  <si>
    <t>Zřízení konstrukční vrstvy pražcového podloží bez geomateriálu tl. 0,15 m. Poznámka: 1. V cenách nejsou obsaženy náklady na dodávku materiálu a odtěžení zeminy.</t>
  </si>
  <si>
    <t>Poznámka k položce:
Tl. 0,15 m; 250,85 m3. Kolej č. 114.</t>
  </si>
  <si>
    <t>173*5,4</t>
  </si>
  <si>
    <t>Poznámka k položce:
Tl. 0,25 m; 230,00 m3. Kolej č. 114.</t>
  </si>
  <si>
    <t>plocha PP ŠD 300</t>
  </si>
  <si>
    <t>54*3,52</t>
  </si>
  <si>
    <t>142*3,7</t>
  </si>
  <si>
    <t>5914075220</t>
  </si>
  <si>
    <t>Zřízení konstrukční vrstvy pražcového podloží včetně výztužného prvku tl. 0,30 m</t>
  </si>
  <si>
    <t>Zřízení konstrukční vrstvy pražcového podloží včetně výztužného prvku tl. 0,30 m. Poznámka: 1. V cenách nejsou obsaženy náklady na dodávku materiálu a odtěžení zeminy.</t>
  </si>
  <si>
    <t>Poznámka k položce:
tl. 0,3 m; 194,98 m3. Kolej č. 114.</t>
  </si>
  <si>
    <t>5964135000</t>
  </si>
  <si>
    <t>Geomříže výztužné</t>
  </si>
  <si>
    <t>Poznámka k položce:
Kolej č. 114.</t>
  </si>
  <si>
    <t>(54+142)*3,7</t>
  </si>
  <si>
    <t>(250,85+230)*1,85</t>
  </si>
  <si>
    <t>5955101020R</t>
  </si>
  <si>
    <t>Kamenivo drcené štěrkodrť frakce 0/63</t>
  </si>
  <si>
    <t>194,98*1,85</t>
  </si>
  <si>
    <t>889,573+360,713</t>
  </si>
  <si>
    <t>5905035120</t>
  </si>
  <si>
    <t>Výměna KL malou těžící mechanizací včetně lavičky pod ložnou plochou pražce lože zapuštěné</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</si>
  <si>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úprava KL do profilu a jeho případné snížení pod patou kolejnice. U výměny KL v celém profilu je v ceně započteno případné uvolnění, posun a dotažení pražce. 2. V cenách nejsou obsaženy náklady na podbití pražce, dodávku a doplnění kameniva.</t>
  </si>
  <si>
    <t>Poznámka k položce:
Pod k.č. 116.</t>
  </si>
  <si>
    <t>1,7*2*3</t>
  </si>
  <si>
    <t xml:space="preserve">Poznámka k položce:
Podkop pod kolejí 116.
</t>
  </si>
  <si>
    <t>5914055010</t>
  </si>
  <si>
    <t>Zřízení krytých odvodňovacích zařízení potrubí trativodu</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</si>
  <si>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</si>
  <si>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5914055020</t>
  </si>
  <si>
    <t>Zřízení krytých odvodňovacích zařízení šachty trativodu</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</si>
  <si>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</si>
  <si>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6*1,5</t>
  </si>
  <si>
    <t>5914055030</t>
  </si>
  <si>
    <t>Zřízení krytých odvodňovacích zařízení svodného potrubí</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</si>
  <si>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</si>
  <si>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R899621113</t>
  </si>
  <si>
    <t>Obetonování drenážního potrubí betonem tř. C12/15 tl přes 100 do 150 mm trub DN přes 160 do 200</t>
  </si>
  <si>
    <t>Kalkulace</t>
  </si>
  <si>
    <t>Napojení svodného potrubí do stávající šachty</t>
  </si>
  <si>
    <t>Poznámka k položce:
Pro trativod. Kolej č. 114.</t>
  </si>
  <si>
    <t>120*3,45</t>
  </si>
  <si>
    <t>5964103010</t>
  </si>
  <si>
    <t>Drenážní plastové díly trubka celoperforovaná DN 200 mm</t>
  </si>
  <si>
    <t>5964104005</t>
  </si>
  <si>
    <t>Kanalizační díly plastové trubka hladká DN 200</t>
  </si>
  <si>
    <t>5964103120</t>
  </si>
  <si>
    <t>Drenážní plastové díly šachta průchozí DN 400/250  1 vtok/1 odtok DN 250 mm</t>
  </si>
  <si>
    <t>5964103135</t>
  </si>
  <si>
    <t>Drenážní plastové díly krytka šachty plastová D 400</t>
  </si>
  <si>
    <t>9901000200</t>
  </si>
  <si>
    <t>Doprava obousměrná (např. dodávek z vlastních zásob zhotovitele nebo objednatele nebo výzisku) mechanizací o nosnosti do 3,5 t elektrosoučástek, montážního materiálu, kameniva, písku, dlažebních kostek, suti, atd. do 20 km</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</si>
  <si>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</si>
  <si>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53</t>
  </si>
  <si>
    <t>5955101040</t>
  </si>
  <si>
    <t>Kamenivo těžené 0/8</t>
  </si>
  <si>
    <t>106</t>
  </si>
  <si>
    <t xml:space="preserve">Poznámka k položce:
Podsyp trativodu.Kolej č. 114.
</t>
  </si>
  <si>
    <t>6,5*1,85</t>
  </si>
  <si>
    <t>108</t>
  </si>
  <si>
    <t>Poznámka k položce:
Zásyp trativodu.Kolej č. 114.</t>
  </si>
  <si>
    <t>111,04*1,85</t>
  </si>
  <si>
    <t>55</t>
  </si>
  <si>
    <t>110</t>
  </si>
  <si>
    <t>12,025+205,424</t>
  </si>
  <si>
    <t>112</t>
  </si>
  <si>
    <t>57</t>
  </si>
  <si>
    <t>5913280210</t>
  </si>
  <si>
    <t>Demontáž dílů komunikace obrubníku uložení v betonu</t>
  </si>
  <si>
    <t>114</t>
  </si>
  <si>
    <t>Demontáž dílů komunikace obrubníku uložení v betonu. Poznámka: 1. V cenách jsou započteny náklady na odstranění dlažby nebo obrubníku a naložení na dopravní prostředek.</t>
  </si>
  <si>
    <t>53+132+6</t>
  </si>
  <si>
    <t>5913285210</t>
  </si>
  <si>
    <t>Montáž dílů komunikace obrubníku uložení v betonu</t>
  </si>
  <si>
    <t>116</t>
  </si>
  <si>
    <t>Montáž dílů komunikace obrubníku uložení v betonu. Poznámka: 1. V cenách jsou započteny náklady na osazení dlažby nebo obrubníku. 2. V cenách nejsou obsaženy náklady na dodávku materiálu.</t>
  </si>
  <si>
    <t>59</t>
  </si>
  <si>
    <t>5914115340</t>
  </si>
  <si>
    <t>Demontáž nástupištních desek Sudop K 230</t>
  </si>
  <si>
    <t>118</t>
  </si>
  <si>
    <t>Demontáž nástupištních desek Sudop K 230. Poznámka: 1. V cenách jsou započteny náklady na snesení, uložení nebo naložení na dopravní prostředek a uložení na úložišti.</t>
  </si>
  <si>
    <t>5914125040</t>
  </si>
  <si>
    <t>Montáž nástupištních desek Sudop K 230</t>
  </si>
  <si>
    <t>120</t>
  </si>
  <si>
    <t>Montáž nástupištních desek Sudop K 230. Poznámka: 1. V cenách jsou započteny náklady na manipulaci a montáž desek podle vzorového listu. 2. V cenách nejsou obsaženy náklady na dodávku materiálu.</t>
  </si>
  <si>
    <t>61</t>
  </si>
  <si>
    <t>5914120080</t>
  </si>
  <si>
    <t>Demontáž nástupiště úrovňového Sudop K 230</t>
  </si>
  <si>
    <t>122</t>
  </si>
  <si>
    <t>Demontáž nástupiště úrovňového Sudop K 230. Poznámka: 1. V cenách jsou započteny náklady na snesení dílů i zásypu a jejich uložení na plochu nebo naložení na dopravní prostředek a uložení na úložišti.</t>
  </si>
  <si>
    <t>5914130080</t>
  </si>
  <si>
    <t>Montáž nástupiště úrovňového Sudop K 230</t>
  </si>
  <si>
    <t>124</t>
  </si>
  <si>
    <t>Montáž nástupiště úrovňového Sudop K 230. Poznámka: 1. V cenách jsou započteny náklady na úpravu terénu, montáž a zásyp podle vzorového listu. 2. V cenách nejsou obsaženy náklady na dodávku materiálu.</t>
  </si>
  <si>
    <t>63</t>
  </si>
  <si>
    <t>5913280035</t>
  </si>
  <si>
    <t>Demontáž dílů komunikace ze zámkové dlažby uložení v podsypu</t>
  </si>
  <si>
    <t>126</t>
  </si>
  <si>
    <t>Demontáž dílů komunikace ze zámkové dlažby uložení v podsypu. Poznámka: 1. V cenách jsou započteny náklady na odstranění dlažby nebo obrubníku a naložení na dopravní prostředek.</t>
  </si>
  <si>
    <t>5913285035</t>
  </si>
  <si>
    <t>Montáž dílů komunikace ze zámkové dlažby uložení v podsypu</t>
  </si>
  <si>
    <t>128</t>
  </si>
  <si>
    <t>Montáž dílů komunikace ze zámkové dlažby uložení v podsypu. Poznámka: 1. V cenách jsou započteny náklady na osazení dlažby nebo obrubníku. 2. V cenách nejsou obsaženy náklady na dodávku materiálu.</t>
  </si>
  <si>
    <t>65</t>
  </si>
  <si>
    <t>130</t>
  </si>
  <si>
    <t>5914130010</t>
  </si>
  <si>
    <t>Montáž nástupiště úrovňového sypaného v šíři 1 m</t>
  </si>
  <si>
    <t>132</t>
  </si>
  <si>
    <t>Montáž nástupiště úrovňového sypaného v šíři 1 m. Poznámka: 1. V cenách jsou započteny náklady na úpravu terénu, montáž a zásyp podle vzorového listu. 2. V cenách nejsou obsaženy náklady na dodávku materiálu.</t>
  </si>
  <si>
    <t>67</t>
  </si>
  <si>
    <t>134</t>
  </si>
  <si>
    <t>Poznámka k položce:
Lože pod zámkovou dlažbu - 1,91 m3. Kolej č. 114.</t>
  </si>
  <si>
    <t>38,2*0,05*1,85</t>
  </si>
  <si>
    <t>136</t>
  </si>
  <si>
    <t>Poznámka k položce:
Zásyp mezi kolejnicí a obrubníkem - 40 m3. Kolej č. 114.</t>
  </si>
  <si>
    <t>40*1,85</t>
  </si>
  <si>
    <t>69</t>
  </si>
  <si>
    <t>138</t>
  </si>
  <si>
    <t>3,534+74</t>
  </si>
  <si>
    <t>140</t>
  </si>
  <si>
    <t>191*0,3*0,2+6*0,5*0,5*0,1</t>
  </si>
  <si>
    <t>71</t>
  </si>
  <si>
    <t>142</t>
  </si>
  <si>
    <t>191*0,35*0,05</t>
  </si>
  <si>
    <t>144</t>
  </si>
  <si>
    <t>11,6*2,2+3,343*2,5</t>
  </si>
  <si>
    <t>73</t>
  </si>
  <si>
    <t>146</t>
  </si>
  <si>
    <t>Poznámka k položce:
Klíny stezek mimo nástupiště.Kolej č. 114.</t>
  </si>
  <si>
    <t>148</t>
  </si>
  <si>
    <t>75</t>
  </si>
  <si>
    <t>150</t>
  </si>
  <si>
    <t>115,91*1,85</t>
  </si>
  <si>
    <t>152</t>
  </si>
  <si>
    <t>44,98*1,85</t>
  </si>
  <si>
    <t>77</t>
  </si>
  <si>
    <t>154</t>
  </si>
  <si>
    <t>214,434+83,213</t>
  </si>
  <si>
    <t>156</t>
  </si>
  <si>
    <t>Poznámka k položce:
Položka č. 30. Kolej č. 114.</t>
  </si>
  <si>
    <t>79</t>
  </si>
  <si>
    <t>158</t>
  </si>
  <si>
    <t>81</t>
  </si>
  <si>
    <t>Kalkulace.1</t>
  </si>
  <si>
    <t>Ochrana stávající kabelové trasy</t>
  </si>
  <si>
    <t>162</t>
  </si>
  <si>
    <t>SO 03 - Přechody kolej č. 101</t>
  </si>
  <si>
    <t xml:space="preserve">    D2 - Přechody v kol.č. 101</t>
  </si>
  <si>
    <t>D2</t>
  </si>
  <si>
    <t>Přechody v kol.č. 101</t>
  </si>
  <si>
    <t>R919735123</t>
  </si>
  <si>
    <t>Řezání stávajícího betonového krytu hl do 150 mm</t>
  </si>
  <si>
    <t>5913035010</t>
  </si>
  <si>
    <t>Demontáž celopryžové přejezdové konstrukce málo zatížené v koleji část vnější a vnitřní bez závěrných zídek</t>
  </si>
  <si>
    <t>Demontáž celopryžové přejezdové konstrukce málo zatížené v koleji část vnější a vnitřní bez závěrných zídek. Poznámka: 1. V cenách jsou započteny náklady na demontáž konstrukce, naložení na dopravní prostředek.</t>
  </si>
  <si>
    <t>5913040010</t>
  </si>
  <si>
    <t>Montáž celopryžové přejezdové konstrukce málo zatížené v koleji část vnější a vnitřní bez závěrných zídek</t>
  </si>
  <si>
    <t>Montáž celopryžové přejezdové konstrukce málo zatížené v koleji část vnější a vnitřní bez závěrných zídek. Poznámka: 1. V cenách jsou započteny náklady na montáž konstrukce. 2. V cenách nejsou obsaženy náklady na dodávku materiálu.</t>
  </si>
  <si>
    <t>5913285030</t>
  </si>
  <si>
    <t>Montáž dílů komunikace ze zámkové dlažby uložení v betonu</t>
  </si>
  <si>
    <t>Montáž dílů komunikace ze zámkové dlažby uložení v betonu. Poznámka: 1. V cenách jsou započteny náklady na osazení dlažby nebo obrubníku. 2. V cenách nejsou obsaženy náklady na dodávku materiálu.</t>
  </si>
  <si>
    <t>5964151005</t>
  </si>
  <si>
    <t>Dlažba zámková hladká kostka</t>
  </si>
  <si>
    <t>5964161010</t>
  </si>
  <si>
    <t>Beton lehce zhutnitelný C 20/25;X0 F5 2 285 2 765</t>
  </si>
  <si>
    <t>5913200110</t>
  </si>
  <si>
    <t>Demontáž dřevěné konstrukce přechodu část vnější a vnitřní</t>
  </si>
  <si>
    <t>Demontáž dřevěné konstrukce přechodu část vnější a vnitřní. Poznámka: 1. V cenách jsou započteny náklady na demontáž a naložení na dopravní prostředek.</t>
  </si>
  <si>
    <t>5913205110</t>
  </si>
  <si>
    <t>Montáž dřevěné konstrukce přechodu část vnější a vnitřní</t>
  </si>
  <si>
    <t>Montáž dřevěné konstrukce přechodu část vnější a vnitřní. Poznámka: 1. V cenách jsou započteny náklady na montáž a manipulaci. 2. V cenách nejsou obsaženy náklady na dodávku materiálu.</t>
  </si>
  <si>
    <t>Řezivo na přechod</t>
  </si>
  <si>
    <t>kpl.</t>
  </si>
  <si>
    <t>Sborník UOŽI 2022</t>
  </si>
  <si>
    <t>5913105010</t>
  </si>
  <si>
    <t>Demontáž zádlažbové přejezdové konstrukce část vnější a vnitřní bez závěrných zídek</t>
  </si>
  <si>
    <t>Demontáž zádlažbové přejezdové konstrukce část vnější a vnitřní bez závěrných zídek. Poznámka: 1. V cenách jsou započteny náklady na demontáž konstrukce a naložení na dopravní prostředek.</t>
  </si>
  <si>
    <t>5913110010</t>
  </si>
  <si>
    <t>Montáž zádlažbové přejezdové konstrukce část vnější a vnitřní bez závěrných zídek</t>
  </si>
  <si>
    <t>Montáž zádlažbové přejezdové konstrukce část vnější a vnitřní bez závěrných zídek. Poznámka: 1. V cenách jsou započteny náklady na montáž konstrukce. 2. V cenách nejsou obsaženy náklady na dodávku materiálu.</t>
  </si>
  <si>
    <t>SO 04 - Přechody kolej č. 114</t>
  </si>
  <si>
    <t xml:space="preserve">    D1 - Přechody v kol.č. 114</t>
  </si>
  <si>
    <t>D1</t>
  </si>
  <si>
    <t>Přechody v kol.č. 114</t>
  </si>
  <si>
    <t>5963101005</t>
  </si>
  <si>
    <t>Přejezd celopryžový Strail pro nezatížené komunikace</t>
  </si>
  <si>
    <t>9902100400</t>
  </si>
  <si>
    <t>Doprava obousměrná (např. dodávek z vlastních zásob zhotovitele nebo objednatele nebo výzisku) mechanizací o nosnosti přes 3,5 t sypanin (kameniva, písku, suti, dlažebních kostek, atd.) do 40 km</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</si>
  <si>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</si>
  <si>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5964159000</t>
  </si>
  <si>
    <t>Obrubník krajový</t>
  </si>
  <si>
    <t>SO 05 - VON</t>
  </si>
  <si>
    <t xml:space="preserve">    VRN - Vedlejší rozpočtové náklady</t>
  </si>
  <si>
    <t>VRN</t>
  </si>
  <si>
    <t>Vedlejší rozpočtové náklady</t>
  </si>
  <si>
    <t>021201001</t>
  </si>
  <si>
    <t>Průzkumné práce pro opravy Průzkum výskytu škodlivin kontaminace kameniva ropnými látkami</t>
  </si>
  <si>
    <t>Kpl</t>
  </si>
  <si>
    <t>022121001</t>
  </si>
  <si>
    <t>Geodetické práce Diagnostika technické infrastruktury Vytýčení trasy inženýrských sítí</t>
  </si>
  <si>
    <t>022101011</t>
  </si>
  <si>
    <t>Geodetické práce Geodetické práce v průběhu opravy</t>
  </si>
  <si>
    <t>023101041</t>
  </si>
  <si>
    <t>Projektové práce Projektové práce v rozsahu ZRN (vyjma dále jmenované práce) přes 20 mil. Kč</t>
  </si>
  <si>
    <t>Sborník UOŽI 2023</t>
  </si>
  <si>
    <t>023131001</t>
  </si>
  <si>
    <t>Projektové práce Dokumentace skutečného provedení železničního svršku a spodku</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</si>
  <si>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</si>
  <si>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</si>
  <si>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024101401</t>
  </si>
  <si>
    <t>Inženýrská činnost koordinační a kompletační činnost</t>
  </si>
  <si>
    <t>032103001</t>
  </si>
  <si>
    <t>Územní vlivy ztížené dopravní podmínky</t>
  </si>
  <si>
    <t>011101001</t>
  </si>
  <si>
    <t>Finanční náklady pojistné</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</si>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</sst>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09">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8"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1"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Alignment="1">
      <alignment vertical="center"/>
    </xf>
    <xf numFmtId="166" fontId="20" fillId="0" borderId="0" xfId="0" applyNumberFormat="1" applyFont="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wrapText="1"/>
    </xf>
    <xf numFmtId="0" fontId="18"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4" fontId="24" fillId="0" borderId="0" xfId="0" applyNumberFormat="1" applyFont="1"/>
    <xf numFmtId="166" fontId="32" fillId="0" borderId="10" xfId="0" applyNumberFormat="1" applyFont="1" applyBorder="1"/>
    <xf numFmtId="166" fontId="32" fillId="0" borderId="11" xfId="0" applyNumberFormat="1" applyFont="1" applyBorder="1"/>
    <xf numFmtId="4" fontId="33"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2" fillId="0" borderId="22" xfId="0" applyFont="1" applyBorder="1" applyAlignment="1">
      <alignment horizontal="center" vertical="center"/>
    </xf>
    <xf numFmtId="49" fontId="22" fillId="0" borderId="22" xfId="0" applyNumberFormat="1"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center" vertical="center" wrapText="1"/>
    </xf>
    <xf numFmtId="167" fontId="22" fillId="0" borderId="22" xfId="0" applyNumberFormat="1" applyFont="1" applyBorder="1" applyAlignment="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lignment vertical="center"/>
    </xf>
    <xf numFmtId="0" fontId="23" fillId="2" borderId="18" xfId="0" applyFont="1" applyFill="1" applyBorder="1" applyAlignment="1" applyProtection="1">
      <alignment horizontal="left" vertical="center"/>
      <protection locked="0"/>
    </xf>
    <xf numFmtId="0" fontId="23" fillId="0" borderId="0" xfId="0" applyFont="1" applyAlignment="1">
      <alignment horizontal="center" vertical="center"/>
    </xf>
    <xf numFmtId="166" fontId="23" fillId="0" borderId="0" xfId="0" applyNumberFormat="1" applyFont="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0" fillId="0" borderId="0" xfId="0" applyAlignment="1" applyProtection="1">
      <alignment vertical="center"/>
      <protection locked="0"/>
    </xf>
    <xf numFmtId="0" fontId="0" fillId="0" borderId="18" xfId="0" applyBorder="1" applyAlignment="1">
      <alignment vertical="center"/>
    </xf>
    <xf numFmtId="0" fontId="36"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37" fillId="0" borderId="22" xfId="0" applyFont="1" applyBorder="1" applyAlignment="1">
      <alignment horizontal="center" vertical="center"/>
    </xf>
    <xf numFmtId="49" fontId="37" fillId="0" borderId="22" xfId="0" applyNumberFormat="1" applyFont="1" applyBorder="1" applyAlignment="1">
      <alignment horizontal="left" vertical="center" wrapText="1"/>
    </xf>
    <xf numFmtId="0" fontId="37" fillId="0" borderId="22" xfId="0" applyFont="1" applyBorder="1" applyAlignment="1">
      <alignment horizontal="left" vertical="center" wrapText="1"/>
    </xf>
    <xf numFmtId="0" fontId="37" fillId="0" borderId="22" xfId="0" applyFont="1" applyBorder="1" applyAlignment="1">
      <alignment horizontal="center" vertical="center" wrapText="1"/>
    </xf>
    <xf numFmtId="167" fontId="37" fillId="0" borderId="22" xfId="0" applyNumberFormat="1" applyFont="1" applyBorder="1" applyAlignment="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lignment vertical="center"/>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xf numFmtId="0" fontId="39" fillId="0" borderId="26" xfId="0" applyFont="1" applyBorder="1" applyAlignment="1">
      <alignment vertical="top"/>
    </xf>
    <xf numFmtId="0" fontId="39" fillId="0" borderId="27" xfId="0" applyFont="1" applyBorder="1" applyAlignment="1">
      <alignmen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Alignment="1">
      <alignment horizontal="left" vertical="center"/>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right" vertical="center"/>
    </xf>
    <xf numFmtId="0" fontId="22" fillId="4" borderId="7" xfId="0" applyFont="1" applyFill="1" applyBorder="1" applyAlignment="1">
      <alignment horizontal="center"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1"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1"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1"/>
  <sheetViews>
    <sheetView showGridLines="0" workbookViewId="0" topLeftCell="A9"/>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82"/>
      <c r="AS2" s="282"/>
      <c r="AT2" s="282"/>
      <c r="AU2" s="282"/>
      <c r="AV2" s="282"/>
      <c r="AW2" s="282"/>
      <c r="AX2" s="282"/>
      <c r="AY2" s="282"/>
      <c r="AZ2" s="282"/>
      <c r="BA2" s="282"/>
      <c r="BB2" s="282"/>
      <c r="BC2" s="282"/>
      <c r="BD2" s="282"/>
      <c r="BE2" s="282"/>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81" t="s">
        <v>14</v>
      </c>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R5" s="20"/>
      <c r="BE5" s="278" t="s">
        <v>15</v>
      </c>
      <c r="BS5" s="17" t="s">
        <v>6</v>
      </c>
    </row>
    <row r="6" spans="2:71" ht="36.95" customHeight="1">
      <c r="B6" s="20"/>
      <c r="D6" s="26" t="s">
        <v>16</v>
      </c>
      <c r="K6" s="283" t="s">
        <v>17</v>
      </c>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R6" s="20"/>
      <c r="BE6" s="279"/>
      <c r="BS6" s="17" t="s">
        <v>6</v>
      </c>
    </row>
    <row r="7" spans="2:71" ht="12" customHeight="1">
      <c r="B7" s="20"/>
      <c r="D7" s="27" t="s">
        <v>18</v>
      </c>
      <c r="K7" s="25" t="s">
        <v>19</v>
      </c>
      <c r="AK7" s="27" t="s">
        <v>20</v>
      </c>
      <c r="AN7" s="25" t="s">
        <v>19</v>
      </c>
      <c r="AR7" s="20"/>
      <c r="BE7" s="279"/>
      <c r="BS7" s="17" t="s">
        <v>6</v>
      </c>
    </row>
    <row r="8" spans="2:71" ht="12" customHeight="1">
      <c r="B8" s="20"/>
      <c r="D8" s="27" t="s">
        <v>21</v>
      </c>
      <c r="K8" s="25" t="s">
        <v>22</v>
      </c>
      <c r="AK8" s="27" t="s">
        <v>23</v>
      </c>
      <c r="AN8" s="28" t="s">
        <v>24</v>
      </c>
      <c r="AR8" s="20"/>
      <c r="BE8" s="279"/>
      <c r="BS8" s="17" t="s">
        <v>6</v>
      </c>
    </row>
    <row r="9" spans="2:71" ht="14.45" customHeight="1">
      <c r="B9" s="20"/>
      <c r="AR9" s="20"/>
      <c r="BE9" s="279"/>
      <c r="BS9" s="17" t="s">
        <v>6</v>
      </c>
    </row>
    <row r="10" spans="2:71" ht="12" customHeight="1">
      <c r="B10" s="20"/>
      <c r="D10" s="27" t="s">
        <v>25</v>
      </c>
      <c r="AK10" s="27" t="s">
        <v>26</v>
      </c>
      <c r="AN10" s="25" t="s">
        <v>19</v>
      </c>
      <c r="AR10" s="20"/>
      <c r="BE10" s="279"/>
      <c r="BS10" s="17" t="s">
        <v>6</v>
      </c>
    </row>
    <row r="11" spans="2:71" ht="18.4" customHeight="1">
      <c r="B11" s="20"/>
      <c r="E11" s="25" t="s">
        <v>22</v>
      </c>
      <c r="AK11" s="27" t="s">
        <v>27</v>
      </c>
      <c r="AN11" s="25" t="s">
        <v>19</v>
      </c>
      <c r="AR11" s="20"/>
      <c r="BE11" s="279"/>
      <c r="BS11" s="17" t="s">
        <v>6</v>
      </c>
    </row>
    <row r="12" spans="2:71" ht="6.95" customHeight="1">
      <c r="B12" s="20"/>
      <c r="AR12" s="20"/>
      <c r="BE12" s="279"/>
      <c r="BS12" s="17" t="s">
        <v>6</v>
      </c>
    </row>
    <row r="13" spans="2:71" ht="12" customHeight="1">
      <c r="B13" s="20"/>
      <c r="D13" s="27" t="s">
        <v>28</v>
      </c>
      <c r="AK13" s="27" t="s">
        <v>26</v>
      </c>
      <c r="AN13" s="29" t="s">
        <v>29</v>
      </c>
      <c r="AR13" s="20"/>
      <c r="BE13" s="279"/>
      <c r="BS13" s="17" t="s">
        <v>6</v>
      </c>
    </row>
    <row r="14" spans="2:71" ht="12">
      <c r="B14" s="20"/>
      <c r="E14" s="284" t="s">
        <v>29</v>
      </c>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7" t="s">
        <v>27</v>
      </c>
      <c r="AN14" s="29" t="s">
        <v>29</v>
      </c>
      <c r="AR14" s="20"/>
      <c r="BE14" s="279"/>
      <c r="BS14" s="17" t="s">
        <v>6</v>
      </c>
    </row>
    <row r="15" spans="2:71" ht="6.95" customHeight="1">
      <c r="B15" s="20"/>
      <c r="AR15" s="20"/>
      <c r="BE15" s="279"/>
      <c r="BS15" s="17" t="s">
        <v>4</v>
      </c>
    </row>
    <row r="16" spans="2:71" ht="12" customHeight="1">
      <c r="B16" s="20"/>
      <c r="D16" s="27" t="s">
        <v>30</v>
      </c>
      <c r="AK16" s="27" t="s">
        <v>26</v>
      </c>
      <c r="AN16" s="25" t="s">
        <v>19</v>
      </c>
      <c r="AR16" s="20"/>
      <c r="BE16" s="279"/>
      <c r="BS16" s="17" t="s">
        <v>4</v>
      </c>
    </row>
    <row r="17" spans="2:71" ht="18.4" customHeight="1">
      <c r="B17" s="20"/>
      <c r="E17" s="25" t="s">
        <v>22</v>
      </c>
      <c r="AK17" s="27" t="s">
        <v>27</v>
      </c>
      <c r="AN17" s="25" t="s">
        <v>19</v>
      </c>
      <c r="AR17" s="20"/>
      <c r="BE17" s="279"/>
      <c r="BS17" s="17" t="s">
        <v>31</v>
      </c>
    </row>
    <row r="18" spans="2:71" ht="6.95" customHeight="1">
      <c r="B18" s="20"/>
      <c r="AR18" s="20"/>
      <c r="BE18" s="279"/>
      <c r="BS18" s="17" t="s">
        <v>6</v>
      </c>
    </row>
    <row r="19" spans="2:71" ht="12" customHeight="1">
      <c r="B19" s="20"/>
      <c r="D19" s="27" t="s">
        <v>32</v>
      </c>
      <c r="AK19" s="27" t="s">
        <v>26</v>
      </c>
      <c r="AN19" s="25" t="s">
        <v>19</v>
      </c>
      <c r="AR19" s="20"/>
      <c r="BE19" s="279"/>
      <c r="BS19" s="17" t="s">
        <v>6</v>
      </c>
    </row>
    <row r="20" spans="2:71" ht="18.4" customHeight="1">
      <c r="B20" s="20"/>
      <c r="E20" s="25" t="s">
        <v>22</v>
      </c>
      <c r="AK20" s="27" t="s">
        <v>27</v>
      </c>
      <c r="AN20" s="25" t="s">
        <v>19</v>
      </c>
      <c r="AR20" s="20"/>
      <c r="BE20" s="279"/>
      <c r="BS20" s="17" t="s">
        <v>31</v>
      </c>
    </row>
    <row r="21" spans="2:57" ht="6.95" customHeight="1">
      <c r="B21" s="20"/>
      <c r="AR21" s="20"/>
      <c r="BE21" s="279"/>
    </row>
    <row r="22" spans="2:57" ht="12" customHeight="1">
      <c r="B22" s="20"/>
      <c r="D22" s="27" t="s">
        <v>33</v>
      </c>
      <c r="AR22" s="20"/>
      <c r="BE22" s="279"/>
    </row>
    <row r="23" spans="2:57" ht="47.25" customHeight="1">
      <c r="B23" s="20"/>
      <c r="E23" s="286" t="s">
        <v>34</v>
      </c>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R23" s="20"/>
      <c r="BE23" s="279"/>
    </row>
    <row r="24" spans="2:57" ht="6.95" customHeight="1">
      <c r="B24" s="20"/>
      <c r="AR24" s="20"/>
      <c r="BE24" s="279"/>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79"/>
    </row>
    <row r="26" spans="2:57" s="1" customFormat="1" ht="25.9" customHeight="1">
      <c r="B26" s="32"/>
      <c r="D26" s="33" t="s">
        <v>35</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87">
        <f>ROUND(AG54,2)</f>
        <v>0</v>
      </c>
      <c r="AL26" s="288"/>
      <c r="AM26" s="288"/>
      <c r="AN26" s="288"/>
      <c r="AO26" s="288"/>
      <c r="AR26" s="32"/>
      <c r="BE26" s="279"/>
    </row>
    <row r="27" spans="2:57" s="1" customFormat="1" ht="6.95" customHeight="1">
      <c r="B27" s="32"/>
      <c r="AR27" s="32"/>
      <c r="BE27" s="279"/>
    </row>
    <row r="28" spans="2:57" s="1" customFormat="1" ht="12">
      <c r="B28" s="32"/>
      <c r="L28" s="289" t="s">
        <v>36</v>
      </c>
      <c r="M28" s="289"/>
      <c r="N28" s="289"/>
      <c r="O28" s="289"/>
      <c r="P28" s="289"/>
      <c r="W28" s="289" t="s">
        <v>37</v>
      </c>
      <c r="X28" s="289"/>
      <c r="Y28" s="289"/>
      <c r="Z28" s="289"/>
      <c r="AA28" s="289"/>
      <c r="AB28" s="289"/>
      <c r="AC28" s="289"/>
      <c r="AD28" s="289"/>
      <c r="AE28" s="289"/>
      <c r="AK28" s="289" t="s">
        <v>38</v>
      </c>
      <c r="AL28" s="289"/>
      <c r="AM28" s="289"/>
      <c r="AN28" s="289"/>
      <c r="AO28" s="289"/>
      <c r="AR28" s="32"/>
      <c r="BE28" s="279"/>
    </row>
    <row r="29" spans="2:57" s="2" customFormat="1" ht="14.45" customHeight="1">
      <c r="B29" s="36"/>
      <c r="D29" s="27" t="s">
        <v>39</v>
      </c>
      <c r="F29" s="27" t="s">
        <v>40</v>
      </c>
      <c r="L29" s="292">
        <v>0.21</v>
      </c>
      <c r="M29" s="291"/>
      <c r="N29" s="291"/>
      <c r="O29" s="291"/>
      <c r="P29" s="291"/>
      <c r="W29" s="290">
        <f>ROUND(AZ54,2)</f>
        <v>0</v>
      </c>
      <c r="X29" s="291"/>
      <c r="Y29" s="291"/>
      <c r="Z29" s="291"/>
      <c r="AA29" s="291"/>
      <c r="AB29" s="291"/>
      <c r="AC29" s="291"/>
      <c r="AD29" s="291"/>
      <c r="AE29" s="291"/>
      <c r="AK29" s="290">
        <f>ROUND(AV54,2)</f>
        <v>0</v>
      </c>
      <c r="AL29" s="291"/>
      <c r="AM29" s="291"/>
      <c r="AN29" s="291"/>
      <c r="AO29" s="291"/>
      <c r="AR29" s="36"/>
      <c r="BE29" s="280"/>
    </row>
    <row r="30" spans="2:57" s="2" customFormat="1" ht="14.45" customHeight="1">
      <c r="B30" s="36"/>
      <c r="F30" s="27" t="s">
        <v>41</v>
      </c>
      <c r="L30" s="292">
        <v>0.15</v>
      </c>
      <c r="M30" s="291"/>
      <c r="N30" s="291"/>
      <c r="O30" s="291"/>
      <c r="P30" s="291"/>
      <c r="W30" s="290">
        <f>ROUND(BA54,2)</f>
        <v>0</v>
      </c>
      <c r="X30" s="291"/>
      <c r="Y30" s="291"/>
      <c r="Z30" s="291"/>
      <c r="AA30" s="291"/>
      <c r="AB30" s="291"/>
      <c r="AC30" s="291"/>
      <c r="AD30" s="291"/>
      <c r="AE30" s="291"/>
      <c r="AK30" s="290">
        <f>ROUND(AW54,2)</f>
        <v>0</v>
      </c>
      <c r="AL30" s="291"/>
      <c r="AM30" s="291"/>
      <c r="AN30" s="291"/>
      <c r="AO30" s="291"/>
      <c r="AR30" s="36"/>
      <c r="BE30" s="280"/>
    </row>
    <row r="31" spans="2:57" s="2" customFormat="1" ht="14.45" customHeight="1" hidden="1">
      <c r="B31" s="36"/>
      <c r="F31" s="27" t="s">
        <v>42</v>
      </c>
      <c r="L31" s="292">
        <v>0.21</v>
      </c>
      <c r="M31" s="291"/>
      <c r="N31" s="291"/>
      <c r="O31" s="291"/>
      <c r="P31" s="291"/>
      <c r="W31" s="290">
        <f>ROUND(BB54,2)</f>
        <v>0</v>
      </c>
      <c r="X31" s="291"/>
      <c r="Y31" s="291"/>
      <c r="Z31" s="291"/>
      <c r="AA31" s="291"/>
      <c r="AB31" s="291"/>
      <c r="AC31" s="291"/>
      <c r="AD31" s="291"/>
      <c r="AE31" s="291"/>
      <c r="AK31" s="290">
        <v>0</v>
      </c>
      <c r="AL31" s="291"/>
      <c r="AM31" s="291"/>
      <c r="AN31" s="291"/>
      <c r="AO31" s="291"/>
      <c r="AR31" s="36"/>
      <c r="BE31" s="280"/>
    </row>
    <row r="32" spans="2:57" s="2" customFormat="1" ht="14.45" customHeight="1" hidden="1">
      <c r="B32" s="36"/>
      <c r="F32" s="27" t="s">
        <v>43</v>
      </c>
      <c r="L32" s="292">
        <v>0.15</v>
      </c>
      <c r="M32" s="291"/>
      <c r="N32" s="291"/>
      <c r="O32" s="291"/>
      <c r="P32" s="291"/>
      <c r="W32" s="290">
        <f>ROUND(BC54,2)</f>
        <v>0</v>
      </c>
      <c r="X32" s="291"/>
      <c r="Y32" s="291"/>
      <c r="Z32" s="291"/>
      <c r="AA32" s="291"/>
      <c r="AB32" s="291"/>
      <c r="AC32" s="291"/>
      <c r="AD32" s="291"/>
      <c r="AE32" s="291"/>
      <c r="AK32" s="290">
        <v>0</v>
      </c>
      <c r="AL32" s="291"/>
      <c r="AM32" s="291"/>
      <c r="AN32" s="291"/>
      <c r="AO32" s="291"/>
      <c r="AR32" s="36"/>
      <c r="BE32" s="280"/>
    </row>
    <row r="33" spans="2:44" s="2" customFormat="1" ht="14.45" customHeight="1" hidden="1">
      <c r="B33" s="36"/>
      <c r="F33" s="27" t="s">
        <v>44</v>
      </c>
      <c r="L33" s="292">
        <v>0</v>
      </c>
      <c r="M33" s="291"/>
      <c r="N33" s="291"/>
      <c r="O33" s="291"/>
      <c r="P33" s="291"/>
      <c r="W33" s="290">
        <f>ROUND(BD54,2)</f>
        <v>0</v>
      </c>
      <c r="X33" s="291"/>
      <c r="Y33" s="291"/>
      <c r="Z33" s="291"/>
      <c r="AA33" s="291"/>
      <c r="AB33" s="291"/>
      <c r="AC33" s="291"/>
      <c r="AD33" s="291"/>
      <c r="AE33" s="291"/>
      <c r="AK33" s="290">
        <v>0</v>
      </c>
      <c r="AL33" s="291"/>
      <c r="AM33" s="291"/>
      <c r="AN33" s="291"/>
      <c r="AO33" s="291"/>
      <c r="AR33" s="36"/>
    </row>
    <row r="34" spans="2:44" s="1" customFormat="1" ht="6.95" customHeight="1">
      <c r="B34" s="32"/>
      <c r="AR34" s="32"/>
    </row>
    <row r="35" spans="2:44" s="1" customFormat="1" ht="25.9" customHeight="1">
      <c r="B35" s="32"/>
      <c r="C35" s="37"/>
      <c r="D35" s="38" t="s">
        <v>45</v>
      </c>
      <c r="E35" s="39"/>
      <c r="F35" s="39"/>
      <c r="G35" s="39"/>
      <c r="H35" s="39"/>
      <c r="I35" s="39"/>
      <c r="J35" s="39"/>
      <c r="K35" s="39"/>
      <c r="L35" s="39"/>
      <c r="M35" s="39"/>
      <c r="N35" s="39"/>
      <c r="O35" s="39"/>
      <c r="P35" s="39"/>
      <c r="Q35" s="39"/>
      <c r="R35" s="39"/>
      <c r="S35" s="39"/>
      <c r="T35" s="40" t="s">
        <v>46</v>
      </c>
      <c r="U35" s="39"/>
      <c r="V35" s="39"/>
      <c r="W35" s="39"/>
      <c r="X35" s="296" t="s">
        <v>47</v>
      </c>
      <c r="Y35" s="294"/>
      <c r="Z35" s="294"/>
      <c r="AA35" s="294"/>
      <c r="AB35" s="294"/>
      <c r="AC35" s="39"/>
      <c r="AD35" s="39"/>
      <c r="AE35" s="39"/>
      <c r="AF35" s="39"/>
      <c r="AG35" s="39"/>
      <c r="AH35" s="39"/>
      <c r="AI35" s="39"/>
      <c r="AJ35" s="39"/>
      <c r="AK35" s="293">
        <f>SUM(AK26:AK33)</f>
        <v>0</v>
      </c>
      <c r="AL35" s="294"/>
      <c r="AM35" s="294"/>
      <c r="AN35" s="294"/>
      <c r="AO35" s="295"/>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48</v>
      </c>
      <c r="AR42" s="32"/>
    </row>
    <row r="43" spans="2:44" s="1" customFormat="1" ht="6.95" customHeight="1">
      <c r="B43" s="32"/>
      <c r="AR43" s="32"/>
    </row>
    <row r="44" spans="2:44" s="3" customFormat="1" ht="12" customHeight="1">
      <c r="B44" s="45"/>
      <c r="C44" s="27" t="s">
        <v>13</v>
      </c>
      <c r="L44" s="3" t="str">
        <f>K5</f>
        <v>64023XXX</v>
      </c>
      <c r="AR44" s="45"/>
    </row>
    <row r="45" spans="2:44" s="4" customFormat="1" ht="36.95" customHeight="1">
      <c r="B45" s="46"/>
      <c r="C45" s="47" t="s">
        <v>16</v>
      </c>
      <c r="L45" s="260" t="str">
        <f>K6</f>
        <v>Oprava staničních kolejí v žst. Liberec</v>
      </c>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R45" s="46"/>
    </row>
    <row r="46" spans="2:44" s="1" customFormat="1" ht="6.95" customHeight="1">
      <c r="B46" s="32"/>
      <c r="AR46" s="32"/>
    </row>
    <row r="47" spans="2:44" s="1" customFormat="1" ht="12" customHeight="1">
      <c r="B47" s="32"/>
      <c r="C47" s="27" t="s">
        <v>21</v>
      </c>
      <c r="L47" s="48" t="str">
        <f>IF(K8="","",K8)</f>
        <v xml:space="preserve"> </v>
      </c>
      <c r="AI47" s="27" t="s">
        <v>23</v>
      </c>
      <c r="AM47" s="262" t="str">
        <f>IF(AN8="","",AN8)</f>
        <v>28. 12. 2022</v>
      </c>
      <c r="AN47" s="262"/>
      <c r="AR47" s="32"/>
    </row>
    <row r="48" spans="2:44" s="1" customFormat="1" ht="6.95" customHeight="1">
      <c r="B48" s="32"/>
      <c r="AR48" s="32"/>
    </row>
    <row r="49" spans="2:56" s="1" customFormat="1" ht="15.2" customHeight="1">
      <c r="B49" s="32"/>
      <c r="C49" s="27" t="s">
        <v>25</v>
      </c>
      <c r="L49" s="3" t="str">
        <f>IF(E11="","",E11)</f>
        <v xml:space="preserve"> </v>
      </c>
      <c r="AI49" s="27" t="s">
        <v>30</v>
      </c>
      <c r="AM49" s="263" t="str">
        <f>IF(E17="","",E17)</f>
        <v xml:space="preserve"> </v>
      </c>
      <c r="AN49" s="264"/>
      <c r="AO49" s="264"/>
      <c r="AP49" s="264"/>
      <c r="AR49" s="32"/>
      <c r="AS49" s="265" t="s">
        <v>49</v>
      </c>
      <c r="AT49" s="266"/>
      <c r="AU49" s="50"/>
      <c r="AV49" s="50"/>
      <c r="AW49" s="50"/>
      <c r="AX49" s="50"/>
      <c r="AY49" s="50"/>
      <c r="AZ49" s="50"/>
      <c r="BA49" s="50"/>
      <c r="BB49" s="50"/>
      <c r="BC49" s="50"/>
      <c r="BD49" s="51"/>
    </row>
    <row r="50" spans="2:56" s="1" customFormat="1" ht="15.2" customHeight="1">
      <c r="B50" s="32"/>
      <c r="C50" s="27" t="s">
        <v>28</v>
      </c>
      <c r="L50" s="3" t="str">
        <f>IF(E14="Vyplň údaj","",E14)</f>
        <v/>
      </c>
      <c r="AI50" s="27" t="s">
        <v>32</v>
      </c>
      <c r="AM50" s="263" t="str">
        <f>IF(E20="","",E20)</f>
        <v xml:space="preserve"> </v>
      </c>
      <c r="AN50" s="264"/>
      <c r="AO50" s="264"/>
      <c r="AP50" s="264"/>
      <c r="AR50" s="32"/>
      <c r="AS50" s="267"/>
      <c r="AT50" s="268"/>
      <c r="BD50" s="53"/>
    </row>
    <row r="51" spans="2:56" s="1" customFormat="1" ht="10.9" customHeight="1">
      <c r="B51" s="32"/>
      <c r="AR51" s="32"/>
      <c r="AS51" s="267"/>
      <c r="AT51" s="268"/>
      <c r="BD51" s="53"/>
    </row>
    <row r="52" spans="2:56" s="1" customFormat="1" ht="29.25" customHeight="1">
      <c r="B52" s="32"/>
      <c r="C52" s="269" t="s">
        <v>50</v>
      </c>
      <c r="D52" s="270"/>
      <c r="E52" s="270"/>
      <c r="F52" s="270"/>
      <c r="G52" s="270"/>
      <c r="H52" s="54"/>
      <c r="I52" s="272" t="s">
        <v>51</v>
      </c>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1" t="s">
        <v>52</v>
      </c>
      <c r="AH52" s="270"/>
      <c r="AI52" s="270"/>
      <c r="AJ52" s="270"/>
      <c r="AK52" s="270"/>
      <c r="AL52" s="270"/>
      <c r="AM52" s="270"/>
      <c r="AN52" s="272" t="s">
        <v>53</v>
      </c>
      <c r="AO52" s="270"/>
      <c r="AP52" s="270"/>
      <c r="AQ52" s="55" t="s">
        <v>54</v>
      </c>
      <c r="AR52" s="32"/>
      <c r="AS52" s="56" t="s">
        <v>55</v>
      </c>
      <c r="AT52" s="57" t="s">
        <v>56</v>
      </c>
      <c r="AU52" s="57" t="s">
        <v>57</v>
      </c>
      <c r="AV52" s="57" t="s">
        <v>58</v>
      </c>
      <c r="AW52" s="57" t="s">
        <v>59</v>
      </c>
      <c r="AX52" s="57" t="s">
        <v>60</v>
      </c>
      <c r="AY52" s="57" t="s">
        <v>61</v>
      </c>
      <c r="AZ52" s="57" t="s">
        <v>62</v>
      </c>
      <c r="BA52" s="57" t="s">
        <v>63</v>
      </c>
      <c r="BB52" s="57" t="s">
        <v>64</v>
      </c>
      <c r="BC52" s="57" t="s">
        <v>65</v>
      </c>
      <c r="BD52" s="58" t="s">
        <v>66</v>
      </c>
    </row>
    <row r="53" spans="2:56" s="1" customFormat="1" ht="10.9" customHeight="1">
      <c r="B53" s="32"/>
      <c r="AR53" s="32"/>
      <c r="AS53" s="59"/>
      <c r="AT53" s="50"/>
      <c r="AU53" s="50"/>
      <c r="AV53" s="50"/>
      <c r="AW53" s="50"/>
      <c r="AX53" s="50"/>
      <c r="AY53" s="50"/>
      <c r="AZ53" s="50"/>
      <c r="BA53" s="50"/>
      <c r="BB53" s="50"/>
      <c r="BC53" s="50"/>
      <c r="BD53" s="51"/>
    </row>
    <row r="54" spans="2:90" s="5" customFormat="1" ht="32.45" customHeight="1">
      <c r="B54" s="60"/>
      <c r="C54" s="61" t="s">
        <v>67</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76">
        <f>ROUND(SUM(AG55:AG59),2)</f>
        <v>0</v>
      </c>
      <c r="AH54" s="276"/>
      <c r="AI54" s="276"/>
      <c r="AJ54" s="276"/>
      <c r="AK54" s="276"/>
      <c r="AL54" s="276"/>
      <c r="AM54" s="276"/>
      <c r="AN54" s="277">
        <f aca="true" t="shared" si="0" ref="AN54:AN59">SUM(AG54,AT54)</f>
        <v>0</v>
      </c>
      <c r="AO54" s="277"/>
      <c r="AP54" s="277"/>
      <c r="AQ54" s="64" t="s">
        <v>19</v>
      </c>
      <c r="AR54" s="60"/>
      <c r="AS54" s="65">
        <f>ROUND(SUM(AS55:AS59),2)</f>
        <v>0</v>
      </c>
      <c r="AT54" s="66">
        <f aca="true" t="shared" si="1" ref="AT54:AT59">ROUND(SUM(AV54:AW54),2)</f>
        <v>0</v>
      </c>
      <c r="AU54" s="67">
        <f>ROUND(SUM(AU55:AU59),5)</f>
        <v>0</v>
      </c>
      <c r="AV54" s="66">
        <f>ROUND(AZ54*L29,2)</f>
        <v>0</v>
      </c>
      <c r="AW54" s="66">
        <f>ROUND(BA54*L30,2)</f>
        <v>0</v>
      </c>
      <c r="AX54" s="66">
        <f>ROUND(BB54*L29,2)</f>
        <v>0</v>
      </c>
      <c r="AY54" s="66">
        <f>ROUND(BC54*L30,2)</f>
        <v>0</v>
      </c>
      <c r="AZ54" s="66">
        <f>ROUND(SUM(AZ55:AZ59),2)</f>
        <v>0</v>
      </c>
      <c r="BA54" s="66">
        <f>ROUND(SUM(BA55:BA59),2)</f>
        <v>0</v>
      </c>
      <c r="BB54" s="66">
        <f>ROUND(SUM(BB55:BB59),2)</f>
        <v>0</v>
      </c>
      <c r="BC54" s="66">
        <f>ROUND(SUM(BC55:BC59),2)</f>
        <v>0</v>
      </c>
      <c r="BD54" s="68">
        <f>ROUND(SUM(BD55:BD59),2)</f>
        <v>0</v>
      </c>
      <c r="BS54" s="69" t="s">
        <v>68</v>
      </c>
      <c r="BT54" s="69" t="s">
        <v>69</v>
      </c>
      <c r="BU54" s="70" t="s">
        <v>70</v>
      </c>
      <c r="BV54" s="69" t="s">
        <v>71</v>
      </c>
      <c r="BW54" s="69" t="s">
        <v>5</v>
      </c>
      <c r="BX54" s="69" t="s">
        <v>72</v>
      </c>
      <c r="CL54" s="69" t="s">
        <v>19</v>
      </c>
    </row>
    <row r="55" spans="1:91" s="6" customFormat="1" ht="16.5" customHeight="1">
      <c r="A55" s="71" t="s">
        <v>73</v>
      </c>
      <c r="B55" s="72"/>
      <c r="C55" s="73"/>
      <c r="D55" s="273" t="s">
        <v>74</v>
      </c>
      <c r="E55" s="273"/>
      <c r="F55" s="273"/>
      <c r="G55" s="273"/>
      <c r="H55" s="273"/>
      <c r="I55" s="74"/>
      <c r="J55" s="273" t="s">
        <v>75</v>
      </c>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4">
        <f>'SO 01 - Železniční  svršek'!J30</f>
        <v>0</v>
      </c>
      <c r="AH55" s="275"/>
      <c r="AI55" s="275"/>
      <c r="AJ55" s="275"/>
      <c r="AK55" s="275"/>
      <c r="AL55" s="275"/>
      <c r="AM55" s="275"/>
      <c r="AN55" s="274">
        <f t="shared" si="0"/>
        <v>0</v>
      </c>
      <c r="AO55" s="275"/>
      <c r="AP55" s="275"/>
      <c r="AQ55" s="75" t="s">
        <v>76</v>
      </c>
      <c r="AR55" s="72"/>
      <c r="AS55" s="76">
        <v>0</v>
      </c>
      <c r="AT55" s="77">
        <f t="shared" si="1"/>
        <v>0</v>
      </c>
      <c r="AU55" s="78">
        <f>'SO 01 - Železniční  svršek'!P81</f>
        <v>0</v>
      </c>
      <c r="AV55" s="77">
        <f>'SO 01 - Železniční  svršek'!J33</f>
        <v>0</v>
      </c>
      <c r="AW55" s="77">
        <f>'SO 01 - Železniční  svršek'!J34</f>
        <v>0</v>
      </c>
      <c r="AX55" s="77">
        <f>'SO 01 - Železniční  svršek'!J35</f>
        <v>0</v>
      </c>
      <c r="AY55" s="77">
        <f>'SO 01 - Železniční  svršek'!J36</f>
        <v>0</v>
      </c>
      <c r="AZ55" s="77">
        <f>'SO 01 - Železniční  svršek'!F33</f>
        <v>0</v>
      </c>
      <c r="BA55" s="77">
        <f>'SO 01 - Železniční  svršek'!F34</f>
        <v>0</v>
      </c>
      <c r="BB55" s="77">
        <f>'SO 01 - Železniční  svršek'!F35</f>
        <v>0</v>
      </c>
      <c r="BC55" s="77">
        <f>'SO 01 - Železniční  svršek'!F36</f>
        <v>0</v>
      </c>
      <c r="BD55" s="79">
        <f>'SO 01 - Železniční  svršek'!F37</f>
        <v>0</v>
      </c>
      <c r="BT55" s="80" t="s">
        <v>77</v>
      </c>
      <c r="BV55" s="80" t="s">
        <v>71</v>
      </c>
      <c r="BW55" s="80" t="s">
        <v>78</v>
      </c>
      <c r="BX55" s="80" t="s">
        <v>5</v>
      </c>
      <c r="CL55" s="80" t="s">
        <v>19</v>
      </c>
      <c r="CM55" s="80" t="s">
        <v>79</v>
      </c>
    </row>
    <row r="56" spans="1:91" s="6" customFormat="1" ht="16.5" customHeight="1">
      <c r="A56" s="71" t="s">
        <v>73</v>
      </c>
      <c r="B56" s="72"/>
      <c r="C56" s="73"/>
      <c r="D56" s="273" t="s">
        <v>80</v>
      </c>
      <c r="E56" s="273"/>
      <c r="F56" s="273"/>
      <c r="G56" s="273"/>
      <c r="H56" s="273"/>
      <c r="I56" s="74"/>
      <c r="J56" s="273" t="s">
        <v>81</v>
      </c>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4">
        <f>'SO 02 - Železniční spodek'!J30</f>
        <v>0</v>
      </c>
      <c r="AH56" s="275"/>
      <c r="AI56" s="275"/>
      <c r="AJ56" s="275"/>
      <c r="AK56" s="275"/>
      <c r="AL56" s="275"/>
      <c r="AM56" s="275"/>
      <c r="AN56" s="274">
        <f t="shared" si="0"/>
        <v>0</v>
      </c>
      <c r="AO56" s="275"/>
      <c r="AP56" s="275"/>
      <c r="AQ56" s="75" t="s">
        <v>76</v>
      </c>
      <c r="AR56" s="72"/>
      <c r="AS56" s="76">
        <v>0</v>
      </c>
      <c r="AT56" s="77">
        <f t="shared" si="1"/>
        <v>0</v>
      </c>
      <c r="AU56" s="78">
        <f>'SO 02 - Železniční spodek'!P81</f>
        <v>0</v>
      </c>
      <c r="AV56" s="77">
        <f>'SO 02 - Železniční spodek'!J33</f>
        <v>0</v>
      </c>
      <c r="AW56" s="77">
        <f>'SO 02 - Železniční spodek'!J34</f>
        <v>0</v>
      </c>
      <c r="AX56" s="77">
        <f>'SO 02 - Železniční spodek'!J35</f>
        <v>0</v>
      </c>
      <c r="AY56" s="77">
        <f>'SO 02 - Železniční spodek'!J36</f>
        <v>0</v>
      </c>
      <c r="AZ56" s="77">
        <f>'SO 02 - Železniční spodek'!F33</f>
        <v>0</v>
      </c>
      <c r="BA56" s="77">
        <f>'SO 02 - Železniční spodek'!F34</f>
        <v>0</v>
      </c>
      <c r="BB56" s="77">
        <f>'SO 02 - Železniční spodek'!F35</f>
        <v>0</v>
      </c>
      <c r="BC56" s="77">
        <f>'SO 02 - Železniční spodek'!F36</f>
        <v>0</v>
      </c>
      <c r="BD56" s="79">
        <f>'SO 02 - Železniční spodek'!F37</f>
        <v>0</v>
      </c>
      <c r="BT56" s="80" t="s">
        <v>77</v>
      </c>
      <c r="BV56" s="80" t="s">
        <v>71</v>
      </c>
      <c r="BW56" s="80" t="s">
        <v>82</v>
      </c>
      <c r="BX56" s="80" t="s">
        <v>5</v>
      </c>
      <c r="CL56" s="80" t="s">
        <v>19</v>
      </c>
      <c r="CM56" s="80" t="s">
        <v>79</v>
      </c>
    </row>
    <row r="57" spans="1:91" s="6" customFormat="1" ht="16.5" customHeight="1">
      <c r="A57" s="71" t="s">
        <v>73</v>
      </c>
      <c r="B57" s="72"/>
      <c r="C57" s="73"/>
      <c r="D57" s="273" t="s">
        <v>83</v>
      </c>
      <c r="E57" s="273"/>
      <c r="F57" s="273"/>
      <c r="G57" s="273"/>
      <c r="H57" s="273"/>
      <c r="I57" s="74"/>
      <c r="J57" s="273" t="s">
        <v>84</v>
      </c>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4">
        <f>'SO 03 - Přechody kolej č....'!J30</f>
        <v>0</v>
      </c>
      <c r="AH57" s="275"/>
      <c r="AI57" s="275"/>
      <c r="AJ57" s="275"/>
      <c r="AK57" s="275"/>
      <c r="AL57" s="275"/>
      <c r="AM57" s="275"/>
      <c r="AN57" s="274">
        <f t="shared" si="0"/>
        <v>0</v>
      </c>
      <c r="AO57" s="275"/>
      <c r="AP57" s="275"/>
      <c r="AQ57" s="75" t="s">
        <v>76</v>
      </c>
      <c r="AR57" s="72"/>
      <c r="AS57" s="76">
        <v>0</v>
      </c>
      <c r="AT57" s="77">
        <f t="shared" si="1"/>
        <v>0</v>
      </c>
      <c r="AU57" s="78">
        <f>'SO 03 - Přechody kolej č....'!P81</f>
        <v>0</v>
      </c>
      <c r="AV57" s="77">
        <f>'SO 03 - Přechody kolej č....'!J33</f>
        <v>0</v>
      </c>
      <c r="AW57" s="77">
        <f>'SO 03 - Přechody kolej č....'!J34</f>
        <v>0</v>
      </c>
      <c r="AX57" s="77">
        <f>'SO 03 - Přechody kolej č....'!J35</f>
        <v>0</v>
      </c>
      <c r="AY57" s="77">
        <f>'SO 03 - Přechody kolej č....'!J36</f>
        <v>0</v>
      </c>
      <c r="AZ57" s="77">
        <f>'SO 03 - Přechody kolej č....'!F33</f>
        <v>0</v>
      </c>
      <c r="BA57" s="77">
        <f>'SO 03 - Přechody kolej č....'!F34</f>
        <v>0</v>
      </c>
      <c r="BB57" s="77">
        <f>'SO 03 - Přechody kolej č....'!F35</f>
        <v>0</v>
      </c>
      <c r="BC57" s="77">
        <f>'SO 03 - Přechody kolej č....'!F36</f>
        <v>0</v>
      </c>
      <c r="BD57" s="79">
        <f>'SO 03 - Přechody kolej č....'!F37</f>
        <v>0</v>
      </c>
      <c r="BT57" s="80" t="s">
        <v>77</v>
      </c>
      <c r="BV57" s="80" t="s">
        <v>71</v>
      </c>
      <c r="BW57" s="80" t="s">
        <v>85</v>
      </c>
      <c r="BX57" s="80" t="s">
        <v>5</v>
      </c>
      <c r="CL57" s="80" t="s">
        <v>19</v>
      </c>
      <c r="CM57" s="80" t="s">
        <v>79</v>
      </c>
    </row>
    <row r="58" spans="1:91" s="6" customFormat="1" ht="16.5" customHeight="1">
      <c r="A58" s="71" t="s">
        <v>73</v>
      </c>
      <c r="B58" s="72"/>
      <c r="C58" s="73"/>
      <c r="D58" s="273" t="s">
        <v>86</v>
      </c>
      <c r="E58" s="273"/>
      <c r="F58" s="273"/>
      <c r="G58" s="273"/>
      <c r="H58" s="273"/>
      <c r="I58" s="74"/>
      <c r="J58" s="273" t="s">
        <v>87</v>
      </c>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4">
        <f>'SO 04 - Přechody kolej č....'!J30</f>
        <v>0</v>
      </c>
      <c r="AH58" s="275"/>
      <c r="AI58" s="275"/>
      <c r="AJ58" s="275"/>
      <c r="AK58" s="275"/>
      <c r="AL58" s="275"/>
      <c r="AM58" s="275"/>
      <c r="AN58" s="274">
        <f t="shared" si="0"/>
        <v>0</v>
      </c>
      <c r="AO58" s="275"/>
      <c r="AP58" s="275"/>
      <c r="AQ58" s="75" t="s">
        <v>76</v>
      </c>
      <c r="AR58" s="72"/>
      <c r="AS58" s="76">
        <v>0</v>
      </c>
      <c r="AT58" s="77">
        <f t="shared" si="1"/>
        <v>0</v>
      </c>
      <c r="AU58" s="78">
        <f>'SO 04 - Přechody kolej č....'!P81</f>
        <v>0</v>
      </c>
      <c r="AV58" s="77">
        <f>'SO 04 - Přechody kolej č....'!J33</f>
        <v>0</v>
      </c>
      <c r="AW58" s="77">
        <f>'SO 04 - Přechody kolej č....'!J34</f>
        <v>0</v>
      </c>
      <c r="AX58" s="77">
        <f>'SO 04 - Přechody kolej č....'!J35</f>
        <v>0</v>
      </c>
      <c r="AY58" s="77">
        <f>'SO 04 - Přechody kolej č....'!J36</f>
        <v>0</v>
      </c>
      <c r="AZ58" s="77">
        <f>'SO 04 - Přechody kolej č....'!F33</f>
        <v>0</v>
      </c>
      <c r="BA58" s="77">
        <f>'SO 04 - Přechody kolej č....'!F34</f>
        <v>0</v>
      </c>
      <c r="BB58" s="77">
        <f>'SO 04 - Přechody kolej č....'!F35</f>
        <v>0</v>
      </c>
      <c r="BC58" s="77">
        <f>'SO 04 - Přechody kolej č....'!F36</f>
        <v>0</v>
      </c>
      <c r="BD58" s="79">
        <f>'SO 04 - Přechody kolej č....'!F37</f>
        <v>0</v>
      </c>
      <c r="BT58" s="80" t="s">
        <v>77</v>
      </c>
      <c r="BV58" s="80" t="s">
        <v>71</v>
      </c>
      <c r="BW58" s="80" t="s">
        <v>88</v>
      </c>
      <c r="BX58" s="80" t="s">
        <v>5</v>
      </c>
      <c r="CL58" s="80" t="s">
        <v>19</v>
      </c>
      <c r="CM58" s="80" t="s">
        <v>79</v>
      </c>
    </row>
    <row r="59" spans="1:91" s="6" customFormat="1" ht="16.5" customHeight="1">
      <c r="A59" s="71" t="s">
        <v>73</v>
      </c>
      <c r="B59" s="72"/>
      <c r="C59" s="73"/>
      <c r="D59" s="273" t="s">
        <v>89</v>
      </c>
      <c r="E59" s="273"/>
      <c r="F59" s="273"/>
      <c r="G59" s="273"/>
      <c r="H59" s="273"/>
      <c r="I59" s="74"/>
      <c r="J59" s="273" t="s">
        <v>90</v>
      </c>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4">
        <f>'SO 05 - VON'!J30</f>
        <v>0</v>
      </c>
      <c r="AH59" s="275"/>
      <c r="AI59" s="275"/>
      <c r="AJ59" s="275"/>
      <c r="AK59" s="275"/>
      <c r="AL59" s="275"/>
      <c r="AM59" s="275"/>
      <c r="AN59" s="274">
        <f t="shared" si="0"/>
        <v>0</v>
      </c>
      <c r="AO59" s="275"/>
      <c r="AP59" s="275"/>
      <c r="AQ59" s="75" t="s">
        <v>76</v>
      </c>
      <c r="AR59" s="72"/>
      <c r="AS59" s="81">
        <v>0</v>
      </c>
      <c r="AT59" s="82">
        <f t="shared" si="1"/>
        <v>0</v>
      </c>
      <c r="AU59" s="83">
        <f>'SO 05 - VON'!P81</f>
        <v>0</v>
      </c>
      <c r="AV59" s="82">
        <f>'SO 05 - VON'!J33</f>
        <v>0</v>
      </c>
      <c r="AW59" s="82">
        <f>'SO 05 - VON'!J34</f>
        <v>0</v>
      </c>
      <c r="AX59" s="82">
        <f>'SO 05 - VON'!J35</f>
        <v>0</v>
      </c>
      <c r="AY59" s="82">
        <f>'SO 05 - VON'!J36</f>
        <v>0</v>
      </c>
      <c r="AZ59" s="82">
        <f>'SO 05 - VON'!F33</f>
        <v>0</v>
      </c>
      <c r="BA59" s="82">
        <f>'SO 05 - VON'!F34</f>
        <v>0</v>
      </c>
      <c r="BB59" s="82">
        <f>'SO 05 - VON'!F35</f>
        <v>0</v>
      </c>
      <c r="BC59" s="82">
        <f>'SO 05 - VON'!F36</f>
        <v>0</v>
      </c>
      <c r="BD59" s="84">
        <f>'SO 05 - VON'!F37</f>
        <v>0</v>
      </c>
      <c r="BT59" s="80" t="s">
        <v>77</v>
      </c>
      <c r="BV59" s="80" t="s">
        <v>71</v>
      </c>
      <c r="BW59" s="80" t="s">
        <v>91</v>
      </c>
      <c r="BX59" s="80" t="s">
        <v>5</v>
      </c>
      <c r="CL59" s="80" t="s">
        <v>19</v>
      </c>
      <c r="CM59" s="80" t="s">
        <v>79</v>
      </c>
    </row>
    <row r="60" spans="2:44" s="1" customFormat="1" ht="30" customHeight="1">
      <c r="B60" s="32"/>
      <c r="AR60" s="32"/>
    </row>
    <row r="61" spans="2:44" s="1" customFormat="1" ht="6.95" customHeight="1">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32"/>
    </row>
  </sheetData>
  <sheetProtection algorithmName="SHA-512" hashValue="tIRR5Kw2JPiM36yi5RwkFsB0YQlPE/e9InB/bG5wqX0ru/XCcLV32uIH8aAAkGUNSgOa7h+Iq7pBTavm0K5WIg==" saltValue="g2ZYuKkRA6inqq35b/NffZO3p91GQX6Qf8GAJyKgtFyMsvSIfdj2g07yNJ1j1yTmHvoEipvOv+4GE1iDDv+ClQ==" spinCount="100000" sheet="1" objects="1" scenarios="1" formatColumns="0" formatRows="0"/>
  <mergeCells count="58">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SO 01 - Železniční  svršek'!C2" display="/"/>
    <hyperlink ref="A56" location="'SO 02 - Železniční spodek'!C2" display="/"/>
    <hyperlink ref="A57" location="'SO 03 - Přechody kolej č....'!C2" display="/"/>
    <hyperlink ref="A58" location="'SO 04 - Přechody kolej č....'!C2" display="/"/>
    <hyperlink ref="A59" location="'SO 05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54"/>
  <sheetViews>
    <sheetView showGridLines="0" tabSelected="1" workbookViewId="0" topLeftCell="A46"/>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c r="M2" s="282"/>
      <c r="N2" s="282"/>
      <c r="O2" s="282"/>
      <c r="P2" s="282"/>
      <c r="Q2" s="282"/>
      <c r="R2" s="282"/>
      <c r="S2" s="282"/>
      <c r="T2" s="282"/>
      <c r="U2" s="282"/>
      <c r="V2" s="282"/>
      <c r="AT2" s="17" t="s">
        <v>78</v>
      </c>
    </row>
    <row r="3" spans="2:46" ht="6.95" customHeight="1">
      <c r="B3" s="18"/>
      <c r="C3" s="19"/>
      <c r="D3" s="19"/>
      <c r="E3" s="19"/>
      <c r="F3" s="19"/>
      <c r="G3" s="19"/>
      <c r="H3" s="19"/>
      <c r="I3" s="19"/>
      <c r="J3" s="19"/>
      <c r="K3" s="19"/>
      <c r="L3" s="20"/>
      <c r="AT3" s="17" t="s">
        <v>79</v>
      </c>
    </row>
    <row r="4" spans="2:46" ht="24.95" customHeight="1">
      <c r="B4" s="20"/>
      <c r="D4" s="21" t="s">
        <v>92</v>
      </c>
      <c r="L4" s="20"/>
      <c r="M4" s="85" t="s">
        <v>10</v>
      </c>
      <c r="AT4" s="17" t="s">
        <v>4</v>
      </c>
    </row>
    <row r="5" spans="2:12" ht="6.95" customHeight="1">
      <c r="B5" s="20"/>
      <c r="L5" s="20"/>
    </row>
    <row r="6" spans="2:12" ht="12" customHeight="1">
      <c r="B6" s="20"/>
      <c r="D6" s="27" t="s">
        <v>16</v>
      </c>
      <c r="L6" s="20"/>
    </row>
    <row r="7" spans="2:12" ht="16.5" customHeight="1">
      <c r="B7" s="20"/>
      <c r="E7" s="297" t="str">
        <f>'Rekapitulace stavby'!K6</f>
        <v>Oprava staničních kolejí v žst. Liberec</v>
      </c>
      <c r="F7" s="298"/>
      <c r="G7" s="298"/>
      <c r="H7" s="298"/>
      <c r="L7" s="20"/>
    </row>
    <row r="8" spans="2:12" s="1" customFormat="1" ht="12" customHeight="1">
      <c r="B8" s="32"/>
      <c r="D8" s="27" t="s">
        <v>93</v>
      </c>
      <c r="L8" s="32"/>
    </row>
    <row r="9" spans="2:12" s="1" customFormat="1" ht="16.5" customHeight="1">
      <c r="B9" s="32"/>
      <c r="E9" s="260" t="s">
        <v>94</v>
      </c>
      <c r="F9" s="299"/>
      <c r="G9" s="299"/>
      <c r="H9" s="299"/>
      <c r="L9" s="32"/>
    </row>
    <row r="10" spans="2:12" s="1" customFormat="1" ht="11.25">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28. 12. 2022</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26</v>
      </c>
      <c r="J17" s="28" t="str">
        <f>'Rekapitulace stavby'!AN13</f>
        <v>Vyplň údaj</v>
      </c>
      <c r="L17" s="32"/>
    </row>
    <row r="18" spans="2:12" s="1" customFormat="1" ht="18" customHeight="1">
      <c r="B18" s="32"/>
      <c r="E18" s="300" t="str">
        <f>'Rekapitulace stavby'!E14</f>
        <v>Vyplň údaj</v>
      </c>
      <c r="F18" s="281"/>
      <c r="G18" s="281"/>
      <c r="H18" s="281"/>
      <c r="I18" s="27" t="s">
        <v>27</v>
      </c>
      <c r="J18" s="28" t="str">
        <f>'Rekapitulace stavby'!AN14</f>
        <v>Vyplň údaj</v>
      </c>
      <c r="L18" s="32"/>
    </row>
    <row r="19" spans="2:12" s="1" customFormat="1" ht="6.95" customHeight="1">
      <c r="B19" s="32"/>
      <c r="L19" s="32"/>
    </row>
    <row r="20" spans="2:12" s="1" customFormat="1" ht="12" customHeight="1">
      <c r="B20" s="32"/>
      <c r="D20" s="27" t="s">
        <v>30</v>
      </c>
      <c r="I20" s="27" t="s">
        <v>26</v>
      </c>
      <c r="J20" s="25" t="str">
        <f>IF('Rekapitulace stavby'!AN16="","",'Rekapitulace stavby'!AN16)</f>
        <v/>
      </c>
      <c r="L20" s="32"/>
    </row>
    <row r="21" spans="2:12" s="1" customFormat="1" ht="18" customHeight="1">
      <c r="B21" s="32"/>
      <c r="E21" s="25" t="str">
        <f>IF('Rekapitulace stavby'!E17="","",'Rekapitulace stavby'!E17)</f>
        <v xml:space="preserve"> </v>
      </c>
      <c r="I21" s="27" t="s">
        <v>27</v>
      </c>
      <c r="J21" s="25" t="str">
        <f>IF('Rekapitulace stavby'!AN17="","",'Rekapitulace stavby'!AN17)</f>
        <v/>
      </c>
      <c r="L21" s="32"/>
    </row>
    <row r="22" spans="2:12" s="1" customFormat="1" ht="6.95" customHeight="1">
      <c r="B22" s="32"/>
      <c r="L22" s="32"/>
    </row>
    <row r="23" spans="2:12" s="1" customFormat="1" ht="12" customHeight="1">
      <c r="B23" s="32"/>
      <c r="D23" s="27" t="s">
        <v>32</v>
      </c>
      <c r="I23" s="27" t="s">
        <v>26</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33</v>
      </c>
      <c r="L26" s="32"/>
    </row>
    <row r="27" spans="2:12" s="7" customFormat="1" ht="16.5" customHeight="1">
      <c r="B27" s="86"/>
      <c r="E27" s="286" t="s">
        <v>19</v>
      </c>
      <c r="F27" s="286"/>
      <c r="G27" s="286"/>
      <c r="H27" s="286"/>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35</v>
      </c>
      <c r="J30" s="63">
        <f>ROUND(J81,2)</f>
        <v>0</v>
      </c>
      <c r="L30" s="32"/>
    </row>
    <row r="31" spans="2:12" s="1" customFormat="1" ht="6.95" customHeight="1">
      <c r="B31" s="32"/>
      <c r="D31" s="50"/>
      <c r="E31" s="50"/>
      <c r="F31" s="50"/>
      <c r="G31" s="50"/>
      <c r="H31" s="50"/>
      <c r="I31" s="50"/>
      <c r="J31" s="50"/>
      <c r="K31" s="50"/>
      <c r="L31" s="32"/>
    </row>
    <row r="32" spans="2:12" s="1" customFormat="1" ht="14.45" customHeight="1">
      <c r="B32" s="32"/>
      <c r="F32" s="35" t="s">
        <v>37</v>
      </c>
      <c r="I32" s="35" t="s">
        <v>36</v>
      </c>
      <c r="J32" s="35" t="s">
        <v>38</v>
      </c>
      <c r="L32" s="32"/>
    </row>
    <row r="33" spans="2:12" s="1" customFormat="1" ht="14.45" customHeight="1">
      <c r="B33" s="32"/>
      <c r="D33" s="52" t="s">
        <v>39</v>
      </c>
      <c r="E33" s="27" t="s">
        <v>40</v>
      </c>
      <c r="F33" s="88">
        <f>ROUND((SUM(BE81:BE253)),2)</f>
        <v>0</v>
      </c>
      <c r="I33" s="89">
        <v>0.21</v>
      </c>
      <c r="J33" s="88">
        <f>ROUND(((SUM(BE81:BE253))*I33),2)</f>
        <v>0</v>
      </c>
      <c r="L33" s="32"/>
    </row>
    <row r="34" spans="2:12" s="1" customFormat="1" ht="14.45" customHeight="1">
      <c r="B34" s="32"/>
      <c r="E34" s="27" t="s">
        <v>41</v>
      </c>
      <c r="F34" s="88">
        <f>ROUND((SUM(BF81:BF253)),2)</f>
        <v>0</v>
      </c>
      <c r="I34" s="89">
        <v>0.15</v>
      </c>
      <c r="J34" s="88">
        <f>ROUND(((SUM(BF81:BF253))*I34),2)</f>
        <v>0</v>
      </c>
      <c r="L34" s="32"/>
    </row>
    <row r="35" spans="2:12" s="1" customFormat="1" ht="14.45" customHeight="1" hidden="1">
      <c r="B35" s="32"/>
      <c r="E35" s="27" t="s">
        <v>42</v>
      </c>
      <c r="F35" s="88">
        <f>ROUND((SUM(BG81:BG253)),2)</f>
        <v>0</v>
      </c>
      <c r="I35" s="89">
        <v>0.21</v>
      </c>
      <c r="J35" s="88">
        <f>0</f>
        <v>0</v>
      </c>
      <c r="L35" s="32"/>
    </row>
    <row r="36" spans="2:12" s="1" customFormat="1" ht="14.45" customHeight="1" hidden="1">
      <c r="B36" s="32"/>
      <c r="E36" s="27" t="s">
        <v>43</v>
      </c>
      <c r="F36" s="88">
        <f>ROUND((SUM(BH81:BH253)),2)</f>
        <v>0</v>
      </c>
      <c r="I36" s="89">
        <v>0.15</v>
      </c>
      <c r="J36" s="88">
        <f>0</f>
        <v>0</v>
      </c>
      <c r="L36" s="32"/>
    </row>
    <row r="37" spans="2:12" s="1" customFormat="1" ht="14.45" customHeight="1" hidden="1">
      <c r="B37" s="32"/>
      <c r="E37" s="27" t="s">
        <v>44</v>
      </c>
      <c r="F37" s="88">
        <f>ROUND((SUM(BI81:BI253)),2)</f>
        <v>0</v>
      </c>
      <c r="I37" s="89">
        <v>0</v>
      </c>
      <c r="J37" s="88">
        <f>0</f>
        <v>0</v>
      </c>
      <c r="L37" s="32"/>
    </row>
    <row r="38" spans="2:12" s="1" customFormat="1" ht="6.95" customHeight="1">
      <c r="B38" s="32"/>
      <c r="L38" s="32"/>
    </row>
    <row r="39" spans="2:12" s="1" customFormat="1" ht="25.35" customHeight="1">
      <c r="B39" s="32"/>
      <c r="C39" s="90"/>
      <c r="D39" s="91" t="s">
        <v>45</v>
      </c>
      <c r="E39" s="54"/>
      <c r="F39" s="54"/>
      <c r="G39" s="92" t="s">
        <v>46</v>
      </c>
      <c r="H39" s="93" t="s">
        <v>47</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16</v>
      </c>
      <c r="L47" s="32"/>
    </row>
    <row r="48" spans="2:12" s="1" customFormat="1" ht="16.5" customHeight="1">
      <c r="B48" s="32"/>
      <c r="E48" s="297" t="str">
        <f>E7</f>
        <v>Oprava staničních kolejí v žst. Liberec</v>
      </c>
      <c r="F48" s="298"/>
      <c r="G48" s="298"/>
      <c r="H48" s="298"/>
      <c r="L48" s="32"/>
    </row>
    <row r="49" spans="2:12" s="1" customFormat="1" ht="12" customHeight="1">
      <c r="B49" s="32"/>
      <c r="C49" s="27" t="s">
        <v>93</v>
      </c>
      <c r="L49" s="32"/>
    </row>
    <row r="50" spans="2:12" s="1" customFormat="1" ht="16.5" customHeight="1">
      <c r="B50" s="32"/>
      <c r="E50" s="260" t="str">
        <f>E9</f>
        <v>SO 01 - Železniční  svršek</v>
      </c>
      <c r="F50" s="299"/>
      <c r="G50" s="299"/>
      <c r="H50" s="299"/>
      <c r="L50" s="32"/>
    </row>
    <row r="51" spans="2:12" s="1" customFormat="1" ht="6.95" customHeight="1">
      <c r="B51" s="32"/>
      <c r="L51" s="32"/>
    </row>
    <row r="52" spans="2:12" s="1" customFormat="1" ht="12" customHeight="1">
      <c r="B52" s="32"/>
      <c r="C52" s="27" t="s">
        <v>21</v>
      </c>
      <c r="F52" s="25" t="str">
        <f>F12</f>
        <v xml:space="preserve"> </v>
      </c>
      <c r="I52" s="27" t="s">
        <v>23</v>
      </c>
      <c r="J52" s="49" t="str">
        <f>IF(J12="","",J12)</f>
        <v>28. 12. 2022</v>
      </c>
      <c r="L52" s="32"/>
    </row>
    <row r="53" spans="2:12" s="1" customFormat="1" ht="6.95" customHeight="1">
      <c r="B53" s="32"/>
      <c r="L53" s="32"/>
    </row>
    <row r="54" spans="2:12" s="1" customFormat="1" ht="15.2" customHeight="1">
      <c r="B54" s="32"/>
      <c r="C54" s="27" t="s">
        <v>25</v>
      </c>
      <c r="F54" s="25" t="str">
        <f>E15</f>
        <v xml:space="preserve"> </v>
      </c>
      <c r="I54" s="27" t="s">
        <v>30</v>
      </c>
      <c r="J54" s="30" t="str">
        <f>E21</f>
        <v xml:space="preserve"> </v>
      </c>
      <c r="L54" s="32"/>
    </row>
    <row r="55" spans="2:12" s="1" customFormat="1" ht="15.2" customHeight="1">
      <c r="B55" s="32"/>
      <c r="C55" s="27" t="s">
        <v>28</v>
      </c>
      <c r="F55" s="25" t="str">
        <f>IF(E18="","",E18)</f>
        <v>Vyplň údaj</v>
      </c>
      <c r="I55" s="27" t="s">
        <v>32</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67</v>
      </c>
      <c r="J59" s="63">
        <f>J81</f>
        <v>0</v>
      </c>
      <c r="L59" s="32"/>
      <c r="AU59" s="17" t="s">
        <v>98</v>
      </c>
    </row>
    <row r="60" spans="2:12" s="8" customFormat="1" ht="24.95" customHeight="1">
      <c r="B60" s="99"/>
      <c r="D60" s="100" t="s">
        <v>99</v>
      </c>
      <c r="E60" s="101"/>
      <c r="F60" s="101"/>
      <c r="G60" s="101"/>
      <c r="H60" s="101"/>
      <c r="I60" s="101"/>
      <c r="J60" s="102">
        <f>J82</f>
        <v>0</v>
      </c>
      <c r="L60" s="99"/>
    </row>
    <row r="61" spans="2:12" s="9" customFormat="1" ht="19.9" customHeight="1">
      <c r="B61" s="103"/>
      <c r="D61" s="104" t="s">
        <v>100</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101</v>
      </c>
      <c r="L68" s="32"/>
    </row>
    <row r="69" spans="2:12" s="1" customFormat="1" ht="6.95" customHeight="1">
      <c r="B69" s="32"/>
      <c r="L69" s="32"/>
    </row>
    <row r="70" spans="2:12" s="1" customFormat="1" ht="12" customHeight="1">
      <c r="B70" s="32"/>
      <c r="C70" s="27" t="s">
        <v>16</v>
      </c>
      <c r="L70" s="32"/>
    </row>
    <row r="71" spans="2:12" s="1" customFormat="1" ht="16.5" customHeight="1">
      <c r="B71" s="32"/>
      <c r="E71" s="297" t="str">
        <f>E7</f>
        <v>Oprava staničních kolejí v žst. Liberec</v>
      </c>
      <c r="F71" s="298"/>
      <c r="G71" s="298"/>
      <c r="H71" s="298"/>
      <c r="L71" s="32"/>
    </row>
    <row r="72" spans="2:12" s="1" customFormat="1" ht="12" customHeight="1">
      <c r="B72" s="32"/>
      <c r="C72" s="27" t="s">
        <v>93</v>
      </c>
      <c r="L72" s="32"/>
    </row>
    <row r="73" spans="2:12" s="1" customFormat="1" ht="16.5" customHeight="1">
      <c r="B73" s="32"/>
      <c r="E73" s="260" t="str">
        <f>E9</f>
        <v>SO 01 - Železniční  svršek</v>
      </c>
      <c r="F73" s="299"/>
      <c r="G73" s="299"/>
      <c r="H73" s="299"/>
      <c r="L73" s="32"/>
    </row>
    <row r="74" spans="2:12" s="1" customFormat="1" ht="6.95" customHeight="1">
      <c r="B74" s="32"/>
      <c r="L74" s="32"/>
    </row>
    <row r="75" spans="2:12" s="1" customFormat="1" ht="12" customHeight="1">
      <c r="B75" s="32"/>
      <c r="C75" s="27" t="s">
        <v>21</v>
      </c>
      <c r="F75" s="25" t="str">
        <f>F12</f>
        <v xml:space="preserve"> </v>
      </c>
      <c r="I75" s="27" t="s">
        <v>23</v>
      </c>
      <c r="J75" s="49" t="str">
        <f>IF(J12="","",J12)</f>
        <v>28. 12. 2022</v>
      </c>
      <c r="L75" s="32"/>
    </row>
    <row r="76" spans="2:12" s="1" customFormat="1" ht="6.95" customHeight="1">
      <c r="B76" s="32"/>
      <c r="L76" s="32"/>
    </row>
    <row r="77" spans="2:12" s="1" customFormat="1" ht="15.2" customHeight="1">
      <c r="B77" s="32"/>
      <c r="C77" s="27" t="s">
        <v>25</v>
      </c>
      <c r="F77" s="25" t="str">
        <f>E15</f>
        <v xml:space="preserve"> </v>
      </c>
      <c r="I77" s="27" t="s">
        <v>30</v>
      </c>
      <c r="J77" s="30" t="str">
        <f>E21</f>
        <v xml:space="preserve"> </v>
      </c>
      <c r="L77" s="32"/>
    </row>
    <row r="78" spans="2:12" s="1" customFormat="1" ht="15.2" customHeight="1">
      <c r="B78" s="32"/>
      <c r="C78" s="27" t="s">
        <v>28</v>
      </c>
      <c r="F78" s="25" t="str">
        <f>IF(E18="","",E18)</f>
        <v>Vyplň údaj</v>
      </c>
      <c r="I78" s="27" t="s">
        <v>32</v>
      </c>
      <c r="J78" s="30" t="str">
        <f>E24</f>
        <v xml:space="preserve"> </v>
      </c>
      <c r="L78" s="32"/>
    </row>
    <row r="79" spans="2:12" s="1" customFormat="1" ht="10.35" customHeight="1">
      <c r="B79" s="32"/>
      <c r="L79" s="32"/>
    </row>
    <row r="80" spans="2:20" s="10" customFormat="1" ht="29.25" customHeight="1">
      <c r="B80" s="107"/>
      <c r="C80" s="108" t="s">
        <v>102</v>
      </c>
      <c r="D80" s="109" t="s">
        <v>54</v>
      </c>
      <c r="E80" s="109" t="s">
        <v>50</v>
      </c>
      <c r="F80" s="109" t="s">
        <v>51</v>
      </c>
      <c r="G80" s="109" t="s">
        <v>103</v>
      </c>
      <c r="H80" s="109" t="s">
        <v>104</v>
      </c>
      <c r="I80" s="109" t="s">
        <v>105</v>
      </c>
      <c r="J80" s="109" t="s">
        <v>97</v>
      </c>
      <c r="K80" s="110" t="s">
        <v>106</v>
      </c>
      <c r="L80" s="107"/>
      <c r="M80" s="56" t="s">
        <v>19</v>
      </c>
      <c r="N80" s="57" t="s">
        <v>39</v>
      </c>
      <c r="O80" s="57" t="s">
        <v>107</v>
      </c>
      <c r="P80" s="57" t="s">
        <v>108</v>
      </c>
      <c r="Q80" s="57" t="s">
        <v>109</v>
      </c>
      <c r="R80" s="57" t="s">
        <v>110</v>
      </c>
      <c r="S80" s="57" t="s">
        <v>111</v>
      </c>
      <c r="T80" s="58" t="s">
        <v>112</v>
      </c>
    </row>
    <row r="81" spans="2:63" s="1" customFormat="1" ht="22.9" customHeight="1">
      <c r="B81" s="32"/>
      <c r="C81" s="61" t="s">
        <v>113</v>
      </c>
      <c r="J81" s="111">
        <f>BK81</f>
        <v>0</v>
      </c>
      <c r="L81" s="32"/>
      <c r="M81" s="59"/>
      <c r="N81" s="50"/>
      <c r="O81" s="50"/>
      <c r="P81" s="112">
        <f>P82</f>
        <v>0</v>
      </c>
      <c r="Q81" s="50"/>
      <c r="R81" s="112">
        <f>R82</f>
        <v>3124.8357399999995</v>
      </c>
      <c r="S81" s="50"/>
      <c r="T81" s="113">
        <f>T82</f>
        <v>0</v>
      </c>
      <c r="AT81" s="17" t="s">
        <v>68</v>
      </c>
      <c r="AU81" s="17" t="s">
        <v>98</v>
      </c>
      <c r="BK81" s="114">
        <f>BK82</f>
        <v>0</v>
      </c>
    </row>
    <row r="82" spans="2:63" s="11" customFormat="1" ht="25.9" customHeight="1">
      <c r="B82" s="115"/>
      <c r="D82" s="116" t="s">
        <v>68</v>
      </c>
      <c r="E82" s="117" t="s">
        <v>114</v>
      </c>
      <c r="F82" s="117" t="s">
        <v>115</v>
      </c>
      <c r="I82" s="118"/>
      <c r="J82" s="119">
        <f>BK82</f>
        <v>0</v>
      </c>
      <c r="L82" s="115"/>
      <c r="M82" s="120"/>
      <c r="P82" s="121">
        <f>P83</f>
        <v>0</v>
      </c>
      <c r="R82" s="121">
        <f>R83</f>
        <v>3124.8357399999995</v>
      </c>
      <c r="T82" s="122">
        <f>T83</f>
        <v>0</v>
      </c>
      <c r="AR82" s="116" t="s">
        <v>77</v>
      </c>
      <c r="AT82" s="123" t="s">
        <v>68</v>
      </c>
      <c r="AU82" s="123" t="s">
        <v>69</v>
      </c>
      <c r="AY82" s="116" t="s">
        <v>116</v>
      </c>
      <c r="BK82" s="124">
        <f>BK83</f>
        <v>0</v>
      </c>
    </row>
    <row r="83" spans="2:63" s="11" customFormat="1" ht="22.9" customHeight="1">
      <c r="B83" s="115"/>
      <c r="D83" s="116" t="s">
        <v>68</v>
      </c>
      <c r="E83" s="125" t="s">
        <v>117</v>
      </c>
      <c r="F83" s="125" t="s">
        <v>118</v>
      </c>
      <c r="I83" s="118"/>
      <c r="J83" s="126">
        <f>BK83</f>
        <v>0</v>
      </c>
      <c r="L83" s="115"/>
      <c r="M83" s="120"/>
      <c r="P83" s="121">
        <f>SUM(P84:P253)</f>
        <v>0</v>
      </c>
      <c r="R83" s="121">
        <f>SUM(R84:R253)</f>
        <v>3124.8357399999995</v>
      </c>
      <c r="T83" s="122">
        <f>SUM(T84:T253)</f>
        <v>0</v>
      </c>
      <c r="AR83" s="116" t="s">
        <v>77</v>
      </c>
      <c r="AT83" s="123" t="s">
        <v>68</v>
      </c>
      <c r="AU83" s="123" t="s">
        <v>77</v>
      </c>
      <c r="AY83" s="116" t="s">
        <v>116</v>
      </c>
      <c r="BK83" s="124">
        <f>SUM(BK84:BK253)</f>
        <v>0</v>
      </c>
    </row>
    <row r="84" spans="2:65" s="1" customFormat="1" ht="16.5" customHeight="1">
      <c r="B84" s="32"/>
      <c r="C84" s="127" t="s">
        <v>77</v>
      </c>
      <c r="D84" s="127" t="s">
        <v>119</v>
      </c>
      <c r="E84" s="128" t="s">
        <v>120</v>
      </c>
      <c r="F84" s="129" t="s">
        <v>121</v>
      </c>
      <c r="G84" s="130" t="s">
        <v>122</v>
      </c>
      <c r="H84" s="131">
        <v>212.029</v>
      </c>
      <c r="I84" s="132"/>
      <c r="J84" s="133">
        <f>ROUND(I84*H84,2)</f>
        <v>0</v>
      </c>
      <c r="K84" s="129" t="s">
        <v>123</v>
      </c>
      <c r="L84" s="32"/>
      <c r="M84" s="134" t="s">
        <v>19</v>
      </c>
      <c r="N84" s="135" t="s">
        <v>40</v>
      </c>
      <c r="P84" s="136">
        <f>O84*H84</f>
        <v>0</v>
      </c>
      <c r="Q84" s="136">
        <v>0</v>
      </c>
      <c r="R84" s="136">
        <f>Q84*H84</f>
        <v>0</v>
      </c>
      <c r="S84" s="136">
        <v>0</v>
      </c>
      <c r="T84" s="137">
        <f>S84*H84</f>
        <v>0</v>
      </c>
      <c r="AR84" s="138" t="s">
        <v>124</v>
      </c>
      <c r="AT84" s="138" t="s">
        <v>119</v>
      </c>
      <c r="AU84" s="138" t="s">
        <v>79</v>
      </c>
      <c r="AY84" s="17" t="s">
        <v>116</v>
      </c>
      <c r="BE84" s="139">
        <f>IF(N84="základní",J84,0)</f>
        <v>0</v>
      </c>
      <c r="BF84" s="139">
        <f>IF(N84="snížená",J84,0)</f>
        <v>0</v>
      </c>
      <c r="BG84" s="139">
        <f>IF(N84="zákl. přenesená",J84,0)</f>
        <v>0</v>
      </c>
      <c r="BH84" s="139">
        <f>IF(N84="sníž. přenesená",J84,0)</f>
        <v>0</v>
      </c>
      <c r="BI84" s="139">
        <f>IF(N84="nulová",J84,0)</f>
        <v>0</v>
      </c>
      <c r="BJ84" s="17" t="s">
        <v>77</v>
      </c>
      <c r="BK84" s="139">
        <f>ROUND(I84*H84,2)</f>
        <v>0</v>
      </c>
      <c r="BL84" s="17" t="s">
        <v>124</v>
      </c>
      <c r="BM84" s="138" t="s">
        <v>79</v>
      </c>
    </row>
    <row r="85" spans="2:47" s="1" customFormat="1" ht="29.25">
      <c r="B85" s="32"/>
      <c r="D85" s="140" t="s">
        <v>125</v>
      </c>
      <c r="F85" s="141" t="s">
        <v>126</v>
      </c>
      <c r="I85" s="142"/>
      <c r="L85" s="32"/>
      <c r="M85" s="143"/>
      <c r="T85" s="53"/>
      <c r="AT85" s="17" t="s">
        <v>125</v>
      </c>
      <c r="AU85" s="17" t="s">
        <v>79</v>
      </c>
    </row>
    <row r="86" spans="2:47" s="1" customFormat="1" ht="29.25">
      <c r="B86" s="32"/>
      <c r="D86" s="140" t="s">
        <v>127</v>
      </c>
      <c r="F86" s="144" t="s">
        <v>128</v>
      </c>
      <c r="I86" s="142"/>
      <c r="L86" s="32"/>
      <c r="M86" s="143"/>
      <c r="T86" s="53"/>
      <c r="AT86" s="17" t="s">
        <v>127</v>
      </c>
      <c r="AU86" s="17" t="s">
        <v>79</v>
      </c>
    </row>
    <row r="87" spans="2:51" s="12" customFormat="1" ht="11.25">
      <c r="B87" s="145"/>
      <c r="D87" s="140" t="s">
        <v>129</v>
      </c>
      <c r="E87" s="146" t="s">
        <v>19</v>
      </c>
      <c r="F87" s="147" t="s">
        <v>130</v>
      </c>
      <c r="H87" s="148">
        <v>212.029</v>
      </c>
      <c r="I87" s="149"/>
      <c r="L87" s="145"/>
      <c r="M87" s="150"/>
      <c r="T87" s="151"/>
      <c r="AT87" s="146" t="s">
        <v>129</v>
      </c>
      <c r="AU87" s="146" t="s">
        <v>79</v>
      </c>
      <c r="AV87" s="12" t="s">
        <v>79</v>
      </c>
      <c r="AW87" s="12" t="s">
        <v>31</v>
      </c>
      <c r="AX87" s="12" t="s">
        <v>77</v>
      </c>
      <c r="AY87" s="146" t="s">
        <v>116</v>
      </c>
    </row>
    <row r="88" spans="2:65" s="1" customFormat="1" ht="37.9" customHeight="1">
      <c r="B88" s="32"/>
      <c r="C88" s="127" t="s">
        <v>79</v>
      </c>
      <c r="D88" s="127" t="s">
        <v>119</v>
      </c>
      <c r="E88" s="128" t="s">
        <v>131</v>
      </c>
      <c r="F88" s="129" t="s">
        <v>132</v>
      </c>
      <c r="G88" s="130" t="s">
        <v>122</v>
      </c>
      <c r="H88" s="131">
        <v>212.029</v>
      </c>
      <c r="I88" s="132"/>
      <c r="J88" s="133">
        <f>ROUND(I88*H88,2)</f>
        <v>0</v>
      </c>
      <c r="K88" s="129" t="s">
        <v>123</v>
      </c>
      <c r="L88" s="32"/>
      <c r="M88" s="134" t="s">
        <v>19</v>
      </c>
      <c r="N88" s="135" t="s">
        <v>40</v>
      </c>
      <c r="P88" s="136">
        <f>O88*H88</f>
        <v>0</v>
      </c>
      <c r="Q88" s="136">
        <v>0</v>
      </c>
      <c r="R88" s="136">
        <f>Q88*H88</f>
        <v>0</v>
      </c>
      <c r="S88" s="136">
        <v>0</v>
      </c>
      <c r="T88" s="137">
        <f>S88*H88</f>
        <v>0</v>
      </c>
      <c r="AR88" s="138" t="s">
        <v>124</v>
      </c>
      <c r="AT88" s="138" t="s">
        <v>119</v>
      </c>
      <c r="AU88" s="138" t="s">
        <v>79</v>
      </c>
      <c r="AY88" s="17" t="s">
        <v>116</v>
      </c>
      <c r="BE88" s="139">
        <f>IF(N88="základní",J88,0)</f>
        <v>0</v>
      </c>
      <c r="BF88" s="139">
        <f>IF(N88="snížená",J88,0)</f>
        <v>0</v>
      </c>
      <c r="BG88" s="139">
        <f>IF(N88="zákl. přenesená",J88,0)</f>
        <v>0</v>
      </c>
      <c r="BH88" s="139">
        <f>IF(N88="sníž. přenesená",J88,0)</f>
        <v>0</v>
      </c>
      <c r="BI88" s="139">
        <f>IF(N88="nulová",J88,0)</f>
        <v>0</v>
      </c>
      <c r="BJ88" s="17" t="s">
        <v>77</v>
      </c>
      <c r="BK88" s="139">
        <f>ROUND(I88*H88,2)</f>
        <v>0</v>
      </c>
      <c r="BL88" s="17" t="s">
        <v>124</v>
      </c>
      <c r="BM88" s="138" t="s">
        <v>124</v>
      </c>
    </row>
    <row r="89" spans="2:47" s="1" customFormat="1" ht="39">
      <c r="B89" s="32"/>
      <c r="D89" s="140" t="s">
        <v>125</v>
      </c>
      <c r="F89" s="141" t="s">
        <v>133</v>
      </c>
      <c r="I89" s="142"/>
      <c r="L89" s="32"/>
      <c r="M89" s="143"/>
      <c r="T89" s="53"/>
      <c r="AT89" s="17" t="s">
        <v>125</v>
      </c>
      <c r="AU89" s="17" t="s">
        <v>79</v>
      </c>
    </row>
    <row r="90" spans="2:47" s="1" customFormat="1" ht="39">
      <c r="B90" s="32"/>
      <c r="D90" s="140" t="s">
        <v>127</v>
      </c>
      <c r="F90" s="144" t="s">
        <v>134</v>
      </c>
      <c r="I90" s="142"/>
      <c r="L90" s="32"/>
      <c r="M90" s="143"/>
      <c r="T90" s="53"/>
      <c r="AT90" s="17" t="s">
        <v>127</v>
      </c>
      <c r="AU90" s="17" t="s">
        <v>79</v>
      </c>
    </row>
    <row r="91" spans="2:65" s="1" customFormat="1" ht="16.5" customHeight="1">
      <c r="B91" s="32"/>
      <c r="C91" s="127" t="s">
        <v>135</v>
      </c>
      <c r="D91" s="127" t="s">
        <v>119</v>
      </c>
      <c r="E91" s="128" t="s">
        <v>136</v>
      </c>
      <c r="F91" s="129" t="s">
        <v>137</v>
      </c>
      <c r="G91" s="130" t="s">
        <v>138</v>
      </c>
      <c r="H91" s="131">
        <v>0.724</v>
      </c>
      <c r="I91" s="132"/>
      <c r="J91" s="133">
        <f>ROUND(I91*H91,2)</f>
        <v>0</v>
      </c>
      <c r="K91" s="129" t="s">
        <v>123</v>
      </c>
      <c r="L91" s="32"/>
      <c r="M91" s="134" t="s">
        <v>19</v>
      </c>
      <c r="N91" s="135" t="s">
        <v>40</v>
      </c>
      <c r="P91" s="136">
        <f>O91*H91</f>
        <v>0</v>
      </c>
      <c r="Q91" s="136">
        <v>0</v>
      </c>
      <c r="R91" s="136">
        <f>Q91*H91</f>
        <v>0</v>
      </c>
      <c r="S91" s="136">
        <v>0</v>
      </c>
      <c r="T91" s="137">
        <f>S91*H91</f>
        <v>0</v>
      </c>
      <c r="AR91" s="138" t="s">
        <v>124</v>
      </c>
      <c r="AT91" s="138" t="s">
        <v>119</v>
      </c>
      <c r="AU91" s="138" t="s">
        <v>79</v>
      </c>
      <c r="AY91" s="17" t="s">
        <v>116</v>
      </c>
      <c r="BE91" s="139">
        <f>IF(N91="základní",J91,0)</f>
        <v>0</v>
      </c>
      <c r="BF91" s="139">
        <f>IF(N91="snížená",J91,0)</f>
        <v>0</v>
      </c>
      <c r="BG91" s="139">
        <f>IF(N91="zákl. přenesená",J91,0)</f>
        <v>0</v>
      </c>
      <c r="BH91" s="139">
        <f>IF(N91="sníž. přenesená",J91,0)</f>
        <v>0</v>
      </c>
      <c r="BI91" s="139">
        <f>IF(N91="nulová",J91,0)</f>
        <v>0</v>
      </c>
      <c r="BJ91" s="17" t="s">
        <v>77</v>
      </c>
      <c r="BK91" s="139">
        <f>ROUND(I91*H91,2)</f>
        <v>0</v>
      </c>
      <c r="BL91" s="17" t="s">
        <v>124</v>
      </c>
      <c r="BM91" s="138" t="s">
        <v>139</v>
      </c>
    </row>
    <row r="92" spans="2:47" s="1" customFormat="1" ht="29.25">
      <c r="B92" s="32"/>
      <c r="D92" s="140" t="s">
        <v>125</v>
      </c>
      <c r="F92" s="141" t="s">
        <v>140</v>
      </c>
      <c r="I92" s="142"/>
      <c r="L92" s="32"/>
      <c r="M92" s="143"/>
      <c r="T92" s="53"/>
      <c r="AT92" s="17" t="s">
        <v>125</v>
      </c>
      <c r="AU92" s="17" t="s">
        <v>79</v>
      </c>
    </row>
    <row r="93" spans="2:47" s="1" customFormat="1" ht="39">
      <c r="B93" s="32"/>
      <c r="D93" s="140" t="s">
        <v>127</v>
      </c>
      <c r="F93" s="144" t="s">
        <v>141</v>
      </c>
      <c r="I93" s="142"/>
      <c r="L93" s="32"/>
      <c r="M93" s="143"/>
      <c r="T93" s="53"/>
      <c r="AT93" s="17" t="s">
        <v>127</v>
      </c>
      <c r="AU93" s="17" t="s">
        <v>79</v>
      </c>
    </row>
    <row r="94" spans="2:51" s="12" customFormat="1" ht="11.25">
      <c r="B94" s="145"/>
      <c r="D94" s="140" t="s">
        <v>129</v>
      </c>
      <c r="E94" s="146" t="s">
        <v>19</v>
      </c>
      <c r="F94" s="147" t="s">
        <v>142</v>
      </c>
      <c r="H94" s="148">
        <v>0.724</v>
      </c>
      <c r="I94" s="149"/>
      <c r="L94" s="145"/>
      <c r="M94" s="150"/>
      <c r="T94" s="151"/>
      <c r="AT94" s="146" t="s">
        <v>129</v>
      </c>
      <c r="AU94" s="146" t="s">
        <v>79</v>
      </c>
      <c r="AV94" s="12" t="s">
        <v>79</v>
      </c>
      <c r="AW94" s="12" t="s">
        <v>31</v>
      </c>
      <c r="AX94" s="12" t="s">
        <v>77</v>
      </c>
      <c r="AY94" s="146" t="s">
        <v>116</v>
      </c>
    </row>
    <row r="95" spans="2:65" s="1" customFormat="1" ht="16.5" customHeight="1">
      <c r="B95" s="32"/>
      <c r="C95" s="127" t="s">
        <v>124</v>
      </c>
      <c r="D95" s="127" t="s">
        <v>119</v>
      </c>
      <c r="E95" s="128" t="s">
        <v>143</v>
      </c>
      <c r="F95" s="129" t="s">
        <v>144</v>
      </c>
      <c r="G95" s="130" t="s">
        <v>138</v>
      </c>
      <c r="H95" s="131">
        <v>0.235</v>
      </c>
      <c r="I95" s="132"/>
      <c r="J95" s="133">
        <f>ROUND(I95*H95,2)</f>
        <v>0</v>
      </c>
      <c r="K95" s="129" t="s">
        <v>123</v>
      </c>
      <c r="L95" s="32"/>
      <c r="M95" s="134" t="s">
        <v>19</v>
      </c>
      <c r="N95" s="135" t="s">
        <v>40</v>
      </c>
      <c r="P95" s="136">
        <f>O95*H95</f>
        <v>0</v>
      </c>
      <c r="Q95" s="136">
        <v>0</v>
      </c>
      <c r="R95" s="136">
        <f>Q95*H95</f>
        <v>0</v>
      </c>
      <c r="S95" s="136">
        <v>0</v>
      </c>
      <c r="T95" s="137">
        <f>S95*H95</f>
        <v>0</v>
      </c>
      <c r="AR95" s="138" t="s">
        <v>124</v>
      </c>
      <c r="AT95" s="138" t="s">
        <v>119</v>
      </c>
      <c r="AU95" s="138" t="s">
        <v>79</v>
      </c>
      <c r="AY95" s="17" t="s">
        <v>116</v>
      </c>
      <c r="BE95" s="139">
        <f>IF(N95="základní",J95,0)</f>
        <v>0</v>
      </c>
      <c r="BF95" s="139">
        <f>IF(N95="snížená",J95,0)</f>
        <v>0</v>
      </c>
      <c r="BG95" s="139">
        <f>IF(N95="zákl. přenesená",J95,0)</f>
        <v>0</v>
      </c>
      <c r="BH95" s="139">
        <f>IF(N95="sníž. přenesená",J95,0)</f>
        <v>0</v>
      </c>
      <c r="BI95" s="139">
        <f>IF(N95="nulová",J95,0)</f>
        <v>0</v>
      </c>
      <c r="BJ95" s="17" t="s">
        <v>77</v>
      </c>
      <c r="BK95" s="139">
        <f>ROUND(I95*H95,2)</f>
        <v>0</v>
      </c>
      <c r="BL95" s="17" t="s">
        <v>124</v>
      </c>
      <c r="BM95" s="138" t="s">
        <v>145</v>
      </c>
    </row>
    <row r="96" spans="2:47" s="1" customFormat="1" ht="58.5">
      <c r="B96" s="32"/>
      <c r="D96" s="140" t="s">
        <v>125</v>
      </c>
      <c r="F96" s="141" t="s">
        <v>146</v>
      </c>
      <c r="I96" s="142"/>
      <c r="L96" s="32"/>
      <c r="M96" s="143"/>
      <c r="T96" s="53"/>
      <c r="AT96" s="17" t="s">
        <v>125</v>
      </c>
      <c r="AU96" s="17" t="s">
        <v>79</v>
      </c>
    </row>
    <row r="97" spans="2:47" s="1" customFormat="1" ht="68.25">
      <c r="B97" s="32"/>
      <c r="D97" s="140" t="s">
        <v>127</v>
      </c>
      <c r="F97" s="144" t="s">
        <v>147</v>
      </c>
      <c r="I97" s="142"/>
      <c r="L97" s="32"/>
      <c r="M97" s="143"/>
      <c r="T97" s="53"/>
      <c r="AT97" s="17" t="s">
        <v>127</v>
      </c>
      <c r="AU97" s="17" t="s">
        <v>79</v>
      </c>
    </row>
    <row r="98" spans="2:51" s="12" customFormat="1" ht="11.25">
      <c r="B98" s="145"/>
      <c r="D98" s="140" t="s">
        <v>129</v>
      </c>
      <c r="E98" s="146" t="s">
        <v>19</v>
      </c>
      <c r="F98" s="147" t="s">
        <v>148</v>
      </c>
      <c r="H98" s="148">
        <v>0.235</v>
      </c>
      <c r="I98" s="149"/>
      <c r="L98" s="145"/>
      <c r="M98" s="150"/>
      <c r="T98" s="151"/>
      <c r="AT98" s="146" t="s">
        <v>129</v>
      </c>
      <c r="AU98" s="146" t="s">
        <v>79</v>
      </c>
      <c r="AV98" s="12" t="s">
        <v>79</v>
      </c>
      <c r="AW98" s="12" t="s">
        <v>31</v>
      </c>
      <c r="AX98" s="12" t="s">
        <v>77</v>
      </c>
      <c r="AY98" s="146" t="s">
        <v>116</v>
      </c>
    </row>
    <row r="99" spans="2:65" s="1" customFormat="1" ht="16.5" customHeight="1">
      <c r="B99" s="32"/>
      <c r="C99" s="127" t="s">
        <v>117</v>
      </c>
      <c r="D99" s="127" t="s">
        <v>119</v>
      </c>
      <c r="E99" s="128" t="s">
        <v>149</v>
      </c>
      <c r="F99" s="129" t="s">
        <v>150</v>
      </c>
      <c r="G99" s="130" t="s">
        <v>138</v>
      </c>
      <c r="H99" s="131">
        <v>0.489</v>
      </c>
      <c r="I99" s="132"/>
      <c r="J99" s="133">
        <f>ROUND(I99*H99,2)</f>
        <v>0</v>
      </c>
      <c r="K99" s="129" t="s">
        <v>123</v>
      </c>
      <c r="L99" s="32"/>
      <c r="M99" s="134" t="s">
        <v>19</v>
      </c>
      <c r="N99" s="135" t="s">
        <v>40</v>
      </c>
      <c r="P99" s="136">
        <f>O99*H99</f>
        <v>0</v>
      </c>
      <c r="Q99" s="136">
        <v>0</v>
      </c>
      <c r="R99" s="136">
        <f>Q99*H99</f>
        <v>0</v>
      </c>
      <c r="S99" s="136">
        <v>0</v>
      </c>
      <c r="T99" s="137">
        <f>S99*H99</f>
        <v>0</v>
      </c>
      <c r="AR99" s="138" t="s">
        <v>124</v>
      </c>
      <c r="AT99" s="138" t="s">
        <v>119</v>
      </c>
      <c r="AU99" s="138" t="s">
        <v>79</v>
      </c>
      <c r="AY99" s="17" t="s">
        <v>116</v>
      </c>
      <c r="BE99" s="139">
        <f>IF(N99="základní",J99,0)</f>
        <v>0</v>
      </c>
      <c r="BF99" s="139">
        <f>IF(N99="snížená",J99,0)</f>
        <v>0</v>
      </c>
      <c r="BG99" s="139">
        <f>IF(N99="zákl. přenesená",J99,0)</f>
        <v>0</v>
      </c>
      <c r="BH99" s="139">
        <f>IF(N99="sníž. přenesená",J99,0)</f>
        <v>0</v>
      </c>
      <c r="BI99" s="139">
        <f>IF(N99="nulová",J99,0)</f>
        <v>0</v>
      </c>
      <c r="BJ99" s="17" t="s">
        <v>77</v>
      </c>
      <c r="BK99" s="139">
        <f>ROUND(I99*H99,2)</f>
        <v>0</v>
      </c>
      <c r="BL99" s="17" t="s">
        <v>124</v>
      </c>
      <c r="BM99" s="138" t="s">
        <v>151</v>
      </c>
    </row>
    <row r="100" spans="2:47" s="1" customFormat="1" ht="58.5">
      <c r="B100" s="32"/>
      <c r="D100" s="140" t="s">
        <v>125</v>
      </c>
      <c r="F100" s="141" t="s">
        <v>152</v>
      </c>
      <c r="I100" s="142"/>
      <c r="L100" s="32"/>
      <c r="M100" s="143"/>
      <c r="T100" s="53"/>
      <c r="AT100" s="17" t="s">
        <v>125</v>
      </c>
      <c r="AU100" s="17" t="s">
        <v>79</v>
      </c>
    </row>
    <row r="101" spans="2:47" s="1" customFormat="1" ht="68.25">
      <c r="B101" s="32"/>
      <c r="D101" s="140" t="s">
        <v>127</v>
      </c>
      <c r="F101" s="144" t="s">
        <v>147</v>
      </c>
      <c r="I101" s="142"/>
      <c r="L101" s="32"/>
      <c r="M101" s="143"/>
      <c r="T101" s="53"/>
      <c r="AT101" s="17" t="s">
        <v>127</v>
      </c>
      <c r="AU101" s="17" t="s">
        <v>79</v>
      </c>
    </row>
    <row r="102" spans="2:51" s="12" customFormat="1" ht="11.25">
      <c r="B102" s="145"/>
      <c r="D102" s="140" t="s">
        <v>129</v>
      </c>
      <c r="E102" s="146" t="s">
        <v>19</v>
      </c>
      <c r="F102" s="147" t="s">
        <v>153</v>
      </c>
      <c r="H102" s="148">
        <v>0.489</v>
      </c>
      <c r="I102" s="149"/>
      <c r="L102" s="145"/>
      <c r="M102" s="150"/>
      <c r="T102" s="151"/>
      <c r="AT102" s="146" t="s">
        <v>129</v>
      </c>
      <c r="AU102" s="146" t="s">
        <v>79</v>
      </c>
      <c r="AV102" s="12" t="s">
        <v>79</v>
      </c>
      <c r="AW102" s="12" t="s">
        <v>31</v>
      </c>
      <c r="AX102" s="12" t="s">
        <v>77</v>
      </c>
      <c r="AY102" s="146" t="s">
        <v>116</v>
      </c>
    </row>
    <row r="103" spans="2:65" s="1" customFormat="1" ht="16.5" customHeight="1">
      <c r="B103" s="32"/>
      <c r="C103" s="127" t="s">
        <v>139</v>
      </c>
      <c r="D103" s="127" t="s">
        <v>119</v>
      </c>
      <c r="E103" s="128" t="s">
        <v>154</v>
      </c>
      <c r="F103" s="129" t="s">
        <v>155</v>
      </c>
      <c r="G103" s="130" t="s">
        <v>156</v>
      </c>
      <c r="H103" s="131">
        <v>780</v>
      </c>
      <c r="I103" s="132"/>
      <c r="J103" s="133">
        <f>ROUND(I103*H103,2)</f>
        <v>0</v>
      </c>
      <c r="K103" s="129" t="s">
        <v>123</v>
      </c>
      <c r="L103" s="32"/>
      <c r="M103" s="134" t="s">
        <v>19</v>
      </c>
      <c r="N103" s="135" t="s">
        <v>40</v>
      </c>
      <c r="P103" s="136">
        <f>O103*H103</f>
        <v>0</v>
      </c>
      <c r="Q103" s="136">
        <v>0</v>
      </c>
      <c r="R103" s="136">
        <f>Q103*H103</f>
        <v>0</v>
      </c>
      <c r="S103" s="136">
        <v>0</v>
      </c>
      <c r="T103" s="137">
        <f>S103*H103</f>
        <v>0</v>
      </c>
      <c r="AR103" s="138" t="s">
        <v>124</v>
      </c>
      <c r="AT103" s="138" t="s">
        <v>119</v>
      </c>
      <c r="AU103" s="138" t="s">
        <v>79</v>
      </c>
      <c r="AY103" s="17" t="s">
        <v>116</v>
      </c>
      <c r="BE103" s="139">
        <f>IF(N103="základní",J103,0)</f>
        <v>0</v>
      </c>
      <c r="BF103" s="139">
        <f>IF(N103="snížená",J103,0)</f>
        <v>0</v>
      </c>
      <c r="BG103" s="139">
        <f>IF(N103="zákl. přenesená",J103,0)</f>
        <v>0</v>
      </c>
      <c r="BH103" s="139">
        <f>IF(N103="sníž. přenesená",J103,0)</f>
        <v>0</v>
      </c>
      <c r="BI103" s="139">
        <f>IF(N103="nulová",J103,0)</f>
        <v>0</v>
      </c>
      <c r="BJ103" s="17" t="s">
        <v>77</v>
      </c>
      <c r="BK103" s="139">
        <f>ROUND(I103*H103,2)</f>
        <v>0</v>
      </c>
      <c r="BL103" s="17" t="s">
        <v>124</v>
      </c>
      <c r="BM103" s="138" t="s">
        <v>157</v>
      </c>
    </row>
    <row r="104" spans="2:47" s="1" customFormat="1" ht="19.5">
      <c r="B104" s="32"/>
      <c r="D104" s="140" t="s">
        <v>125</v>
      </c>
      <c r="F104" s="141" t="s">
        <v>158</v>
      </c>
      <c r="I104" s="142"/>
      <c r="L104" s="32"/>
      <c r="M104" s="143"/>
      <c r="T104" s="53"/>
      <c r="AT104" s="17" t="s">
        <v>125</v>
      </c>
      <c r="AU104" s="17" t="s">
        <v>79</v>
      </c>
    </row>
    <row r="105" spans="2:47" s="1" customFormat="1" ht="29.25">
      <c r="B105" s="32"/>
      <c r="D105" s="140" t="s">
        <v>127</v>
      </c>
      <c r="F105" s="144" t="s">
        <v>159</v>
      </c>
      <c r="I105" s="142"/>
      <c r="L105" s="32"/>
      <c r="M105" s="143"/>
      <c r="T105" s="53"/>
      <c r="AT105" s="17" t="s">
        <v>127</v>
      </c>
      <c r="AU105" s="17" t="s">
        <v>79</v>
      </c>
    </row>
    <row r="106" spans="2:51" s="12" customFormat="1" ht="11.25">
      <c r="B106" s="145"/>
      <c r="D106" s="140" t="s">
        <v>129</v>
      </c>
      <c r="E106" s="146" t="s">
        <v>19</v>
      </c>
      <c r="F106" s="147" t="s">
        <v>160</v>
      </c>
      <c r="H106" s="148">
        <v>780</v>
      </c>
      <c r="I106" s="149"/>
      <c r="L106" s="145"/>
      <c r="M106" s="150"/>
      <c r="T106" s="151"/>
      <c r="AT106" s="146" t="s">
        <v>129</v>
      </c>
      <c r="AU106" s="146" t="s">
        <v>79</v>
      </c>
      <c r="AV106" s="12" t="s">
        <v>79</v>
      </c>
      <c r="AW106" s="12" t="s">
        <v>31</v>
      </c>
      <c r="AX106" s="12" t="s">
        <v>77</v>
      </c>
      <c r="AY106" s="146" t="s">
        <v>116</v>
      </c>
    </row>
    <row r="107" spans="2:65" s="1" customFormat="1" ht="33" customHeight="1">
      <c r="B107" s="32"/>
      <c r="C107" s="127" t="s">
        <v>161</v>
      </c>
      <c r="D107" s="127" t="s">
        <v>119</v>
      </c>
      <c r="E107" s="128" t="s">
        <v>162</v>
      </c>
      <c r="F107" s="129" t="s">
        <v>163</v>
      </c>
      <c r="G107" s="130" t="s">
        <v>122</v>
      </c>
      <c r="H107" s="131">
        <v>2566.033</v>
      </c>
      <c r="I107" s="132"/>
      <c r="J107" s="133">
        <f>ROUND(I107*H107,2)</f>
        <v>0</v>
      </c>
      <c r="K107" s="129" t="s">
        <v>123</v>
      </c>
      <c r="L107" s="32"/>
      <c r="M107" s="134" t="s">
        <v>19</v>
      </c>
      <c r="N107" s="135" t="s">
        <v>40</v>
      </c>
      <c r="P107" s="136">
        <f>O107*H107</f>
        <v>0</v>
      </c>
      <c r="Q107" s="136">
        <v>0</v>
      </c>
      <c r="R107" s="136">
        <f>Q107*H107</f>
        <v>0</v>
      </c>
      <c r="S107" s="136">
        <v>0</v>
      </c>
      <c r="T107" s="137">
        <f>S107*H107</f>
        <v>0</v>
      </c>
      <c r="AR107" s="138" t="s">
        <v>124</v>
      </c>
      <c r="AT107" s="138" t="s">
        <v>119</v>
      </c>
      <c r="AU107" s="138" t="s">
        <v>79</v>
      </c>
      <c r="AY107" s="17" t="s">
        <v>116</v>
      </c>
      <c r="BE107" s="139">
        <f>IF(N107="základní",J107,0)</f>
        <v>0</v>
      </c>
      <c r="BF107" s="139">
        <f>IF(N107="snížená",J107,0)</f>
        <v>0</v>
      </c>
      <c r="BG107" s="139">
        <f>IF(N107="zákl. přenesená",J107,0)</f>
        <v>0</v>
      </c>
      <c r="BH107" s="139">
        <f>IF(N107="sníž. přenesená",J107,0)</f>
        <v>0</v>
      </c>
      <c r="BI107" s="139">
        <f>IF(N107="nulová",J107,0)</f>
        <v>0</v>
      </c>
      <c r="BJ107" s="17" t="s">
        <v>77</v>
      </c>
      <c r="BK107" s="139">
        <f>ROUND(I107*H107,2)</f>
        <v>0</v>
      </c>
      <c r="BL107" s="17" t="s">
        <v>124</v>
      </c>
      <c r="BM107" s="138" t="s">
        <v>164</v>
      </c>
    </row>
    <row r="108" spans="2:47" s="1" customFormat="1" ht="39">
      <c r="B108" s="32"/>
      <c r="D108" s="140" t="s">
        <v>125</v>
      </c>
      <c r="F108" s="141" t="s">
        <v>165</v>
      </c>
      <c r="I108" s="142"/>
      <c r="L108" s="32"/>
      <c r="M108" s="143"/>
      <c r="T108" s="53"/>
      <c r="AT108" s="17" t="s">
        <v>125</v>
      </c>
      <c r="AU108" s="17" t="s">
        <v>79</v>
      </c>
    </row>
    <row r="109" spans="2:47" s="1" customFormat="1" ht="39">
      <c r="B109" s="32"/>
      <c r="D109" s="140" t="s">
        <v>127</v>
      </c>
      <c r="F109" s="144" t="s">
        <v>134</v>
      </c>
      <c r="I109" s="142"/>
      <c r="L109" s="32"/>
      <c r="M109" s="143"/>
      <c r="T109" s="53"/>
      <c r="AT109" s="17" t="s">
        <v>127</v>
      </c>
      <c r="AU109" s="17" t="s">
        <v>79</v>
      </c>
    </row>
    <row r="110" spans="2:51" s="12" customFormat="1" ht="11.25">
      <c r="B110" s="145"/>
      <c r="D110" s="140" t="s">
        <v>129</v>
      </c>
      <c r="E110" s="146" t="s">
        <v>19</v>
      </c>
      <c r="F110" s="147" t="s">
        <v>166</v>
      </c>
      <c r="H110" s="148">
        <v>2566.033</v>
      </c>
      <c r="I110" s="149"/>
      <c r="L110" s="145"/>
      <c r="M110" s="150"/>
      <c r="T110" s="151"/>
      <c r="AT110" s="146" t="s">
        <v>129</v>
      </c>
      <c r="AU110" s="146" t="s">
        <v>79</v>
      </c>
      <c r="AV110" s="12" t="s">
        <v>79</v>
      </c>
      <c r="AW110" s="12" t="s">
        <v>31</v>
      </c>
      <c r="AX110" s="12" t="s">
        <v>77</v>
      </c>
      <c r="AY110" s="146" t="s">
        <v>116</v>
      </c>
    </row>
    <row r="111" spans="2:65" s="1" customFormat="1" ht="16.5" customHeight="1">
      <c r="B111" s="32"/>
      <c r="C111" s="127" t="s">
        <v>145</v>
      </c>
      <c r="D111" s="127" t="s">
        <v>119</v>
      </c>
      <c r="E111" s="128" t="s">
        <v>167</v>
      </c>
      <c r="F111" s="129" t="s">
        <v>168</v>
      </c>
      <c r="G111" s="130" t="s">
        <v>138</v>
      </c>
      <c r="H111" s="131">
        <v>0.235</v>
      </c>
      <c r="I111" s="132"/>
      <c r="J111" s="133">
        <f>ROUND(I111*H111,2)</f>
        <v>0</v>
      </c>
      <c r="K111" s="129" t="s">
        <v>123</v>
      </c>
      <c r="L111" s="32"/>
      <c r="M111" s="134" t="s">
        <v>19</v>
      </c>
      <c r="N111" s="135" t="s">
        <v>40</v>
      </c>
      <c r="P111" s="136">
        <f>O111*H111</f>
        <v>0</v>
      </c>
      <c r="Q111" s="136">
        <v>0</v>
      </c>
      <c r="R111" s="136">
        <f>Q111*H111</f>
        <v>0</v>
      </c>
      <c r="S111" s="136">
        <v>0</v>
      </c>
      <c r="T111" s="137">
        <f>S111*H111</f>
        <v>0</v>
      </c>
      <c r="AR111" s="138" t="s">
        <v>124</v>
      </c>
      <c r="AT111" s="138" t="s">
        <v>119</v>
      </c>
      <c r="AU111" s="138" t="s">
        <v>79</v>
      </c>
      <c r="AY111" s="17" t="s">
        <v>116</v>
      </c>
      <c r="BE111" s="139">
        <f>IF(N111="základní",J111,0)</f>
        <v>0</v>
      </c>
      <c r="BF111" s="139">
        <f>IF(N111="snížená",J111,0)</f>
        <v>0</v>
      </c>
      <c r="BG111" s="139">
        <f>IF(N111="zákl. přenesená",J111,0)</f>
        <v>0</v>
      </c>
      <c r="BH111" s="139">
        <f>IF(N111="sníž. přenesená",J111,0)</f>
        <v>0</v>
      </c>
      <c r="BI111" s="139">
        <f>IF(N111="nulová",J111,0)</f>
        <v>0</v>
      </c>
      <c r="BJ111" s="17" t="s">
        <v>77</v>
      </c>
      <c r="BK111" s="139">
        <f>ROUND(I111*H111,2)</f>
        <v>0</v>
      </c>
      <c r="BL111" s="17" t="s">
        <v>124</v>
      </c>
      <c r="BM111" s="138" t="s">
        <v>169</v>
      </c>
    </row>
    <row r="112" spans="2:47" s="1" customFormat="1" ht="29.25">
      <c r="B112" s="32"/>
      <c r="D112" s="140" t="s">
        <v>125</v>
      </c>
      <c r="F112" s="141" t="s">
        <v>170</v>
      </c>
      <c r="I112" s="142"/>
      <c r="L112" s="32"/>
      <c r="M112" s="143"/>
      <c r="T112" s="53"/>
      <c r="AT112" s="17" t="s">
        <v>125</v>
      </c>
      <c r="AU112" s="17" t="s">
        <v>79</v>
      </c>
    </row>
    <row r="113" spans="2:47" s="1" customFormat="1" ht="29.25">
      <c r="B113" s="32"/>
      <c r="D113" s="140" t="s">
        <v>127</v>
      </c>
      <c r="F113" s="144" t="s">
        <v>171</v>
      </c>
      <c r="I113" s="142"/>
      <c r="L113" s="32"/>
      <c r="M113" s="143"/>
      <c r="T113" s="53"/>
      <c r="AT113" s="17" t="s">
        <v>127</v>
      </c>
      <c r="AU113" s="17" t="s">
        <v>79</v>
      </c>
    </row>
    <row r="114" spans="2:65" s="1" customFormat="1" ht="16.5" customHeight="1">
      <c r="B114" s="32"/>
      <c r="C114" s="127" t="s">
        <v>172</v>
      </c>
      <c r="D114" s="127" t="s">
        <v>119</v>
      </c>
      <c r="E114" s="128" t="s">
        <v>173</v>
      </c>
      <c r="F114" s="129" t="s">
        <v>174</v>
      </c>
      <c r="G114" s="130" t="s">
        <v>138</v>
      </c>
      <c r="H114" s="131">
        <v>0.489</v>
      </c>
      <c r="I114" s="132"/>
      <c r="J114" s="133">
        <f>ROUND(I114*H114,2)</f>
        <v>0</v>
      </c>
      <c r="K114" s="129" t="s">
        <v>123</v>
      </c>
      <c r="L114" s="32"/>
      <c r="M114" s="134" t="s">
        <v>19</v>
      </c>
      <c r="N114" s="135" t="s">
        <v>40</v>
      </c>
      <c r="P114" s="136">
        <f>O114*H114</f>
        <v>0</v>
      </c>
      <c r="Q114" s="136">
        <v>0</v>
      </c>
      <c r="R114" s="136">
        <f>Q114*H114</f>
        <v>0</v>
      </c>
      <c r="S114" s="136">
        <v>0</v>
      </c>
      <c r="T114" s="137">
        <f>S114*H114</f>
        <v>0</v>
      </c>
      <c r="AR114" s="138" t="s">
        <v>124</v>
      </c>
      <c r="AT114" s="138" t="s">
        <v>119</v>
      </c>
      <c r="AU114" s="138" t="s">
        <v>79</v>
      </c>
      <c r="AY114" s="17" t="s">
        <v>116</v>
      </c>
      <c r="BE114" s="139">
        <f>IF(N114="základní",J114,0)</f>
        <v>0</v>
      </c>
      <c r="BF114" s="139">
        <f>IF(N114="snížená",J114,0)</f>
        <v>0</v>
      </c>
      <c r="BG114" s="139">
        <f>IF(N114="zákl. přenesená",J114,0)</f>
        <v>0</v>
      </c>
      <c r="BH114" s="139">
        <f>IF(N114="sníž. přenesená",J114,0)</f>
        <v>0</v>
      </c>
      <c r="BI114" s="139">
        <f>IF(N114="nulová",J114,0)</f>
        <v>0</v>
      </c>
      <c r="BJ114" s="17" t="s">
        <v>77</v>
      </c>
      <c r="BK114" s="139">
        <f>ROUND(I114*H114,2)</f>
        <v>0</v>
      </c>
      <c r="BL114" s="17" t="s">
        <v>124</v>
      </c>
      <c r="BM114" s="138" t="s">
        <v>175</v>
      </c>
    </row>
    <row r="115" spans="2:47" s="1" customFormat="1" ht="29.25">
      <c r="B115" s="32"/>
      <c r="D115" s="140" t="s">
        <v>125</v>
      </c>
      <c r="F115" s="141" t="s">
        <v>176</v>
      </c>
      <c r="I115" s="142"/>
      <c r="L115" s="32"/>
      <c r="M115" s="143"/>
      <c r="T115" s="53"/>
      <c r="AT115" s="17" t="s">
        <v>125</v>
      </c>
      <c r="AU115" s="17" t="s">
        <v>79</v>
      </c>
    </row>
    <row r="116" spans="2:47" s="1" customFormat="1" ht="29.25">
      <c r="B116" s="32"/>
      <c r="D116" s="140" t="s">
        <v>127</v>
      </c>
      <c r="F116" s="144" t="s">
        <v>171</v>
      </c>
      <c r="I116" s="142"/>
      <c r="L116" s="32"/>
      <c r="M116" s="143"/>
      <c r="T116" s="53"/>
      <c r="AT116" s="17" t="s">
        <v>127</v>
      </c>
      <c r="AU116" s="17" t="s">
        <v>79</v>
      </c>
    </row>
    <row r="117" spans="2:65" s="1" customFormat="1" ht="16.5" customHeight="1">
      <c r="B117" s="32"/>
      <c r="C117" s="127" t="s">
        <v>151</v>
      </c>
      <c r="D117" s="127" t="s">
        <v>119</v>
      </c>
      <c r="E117" s="128" t="s">
        <v>177</v>
      </c>
      <c r="F117" s="129" t="s">
        <v>178</v>
      </c>
      <c r="G117" s="130" t="s">
        <v>122</v>
      </c>
      <c r="H117" s="131">
        <v>69.383</v>
      </c>
      <c r="I117" s="132"/>
      <c r="J117" s="133">
        <f>ROUND(I117*H117,2)</f>
        <v>0</v>
      </c>
      <c r="K117" s="129" t="s">
        <v>123</v>
      </c>
      <c r="L117" s="32"/>
      <c r="M117" s="134" t="s">
        <v>19</v>
      </c>
      <c r="N117" s="135" t="s">
        <v>40</v>
      </c>
      <c r="P117" s="136">
        <f>O117*H117</f>
        <v>0</v>
      </c>
      <c r="Q117" s="136">
        <v>0</v>
      </c>
      <c r="R117" s="136">
        <f>Q117*H117</f>
        <v>0</v>
      </c>
      <c r="S117" s="136">
        <v>0</v>
      </c>
      <c r="T117" s="137">
        <f>S117*H117</f>
        <v>0</v>
      </c>
      <c r="AR117" s="138" t="s">
        <v>124</v>
      </c>
      <c r="AT117" s="138" t="s">
        <v>119</v>
      </c>
      <c r="AU117" s="138" t="s">
        <v>79</v>
      </c>
      <c r="AY117" s="17" t="s">
        <v>116</v>
      </c>
      <c r="BE117" s="139">
        <f>IF(N117="základní",J117,0)</f>
        <v>0</v>
      </c>
      <c r="BF117" s="139">
        <f>IF(N117="snížená",J117,0)</f>
        <v>0</v>
      </c>
      <c r="BG117" s="139">
        <f>IF(N117="zákl. přenesená",J117,0)</f>
        <v>0</v>
      </c>
      <c r="BH117" s="139">
        <f>IF(N117="sníž. přenesená",J117,0)</f>
        <v>0</v>
      </c>
      <c r="BI117" s="139">
        <f>IF(N117="nulová",J117,0)</f>
        <v>0</v>
      </c>
      <c r="BJ117" s="17" t="s">
        <v>77</v>
      </c>
      <c r="BK117" s="139">
        <f>ROUND(I117*H117,2)</f>
        <v>0</v>
      </c>
      <c r="BL117" s="17" t="s">
        <v>124</v>
      </c>
      <c r="BM117" s="138" t="s">
        <v>179</v>
      </c>
    </row>
    <row r="118" spans="2:47" s="1" customFormat="1" ht="19.5">
      <c r="B118" s="32"/>
      <c r="D118" s="140" t="s">
        <v>125</v>
      </c>
      <c r="F118" s="141" t="s">
        <v>180</v>
      </c>
      <c r="I118" s="142"/>
      <c r="L118" s="32"/>
      <c r="M118" s="143"/>
      <c r="T118" s="53"/>
      <c r="AT118" s="17" t="s">
        <v>125</v>
      </c>
      <c r="AU118" s="17" t="s">
        <v>79</v>
      </c>
    </row>
    <row r="119" spans="2:47" s="1" customFormat="1" ht="29.25">
      <c r="B119" s="32"/>
      <c r="D119" s="140" t="s">
        <v>127</v>
      </c>
      <c r="F119" s="144" t="s">
        <v>181</v>
      </c>
      <c r="I119" s="142"/>
      <c r="L119" s="32"/>
      <c r="M119" s="143"/>
      <c r="T119" s="53"/>
      <c r="AT119" s="17" t="s">
        <v>127</v>
      </c>
      <c r="AU119" s="17" t="s">
        <v>79</v>
      </c>
    </row>
    <row r="120" spans="2:51" s="12" customFormat="1" ht="11.25">
      <c r="B120" s="145"/>
      <c r="D120" s="140" t="s">
        <v>129</v>
      </c>
      <c r="E120" s="146" t="s">
        <v>19</v>
      </c>
      <c r="F120" s="147" t="s">
        <v>182</v>
      </c>
      <c r="H120" s="148">
        <v>69.383</v>
      </c>
      <c r="I120" s="149"/>
      <c r="L120" s="145"/>
      <c r="M120" s="150"/>
      <c r="T120" s="151"/>
      <c r="AT120" s="146" t="s">
        <v>129</v>
      </c>
      <c r="AU120" s="146" t="s">
        <v>79</v>
      </c>
      <c r="AV120" s="12" t="s">
        <v>79</v>
      </c>
      <c r="AW120" s="12" t="s">
        <v>31</v>
      </c>
      <c r="AX120" s="12" t="s">
        <v>77</v>
      </c>
      <c r="AY120" s="146" t="s">
        <v>116</v>
      </c>
    </row>
    <row r="121" spans="2:65" s="1" customFormat="1" ht="16.5" customHeight="1">
      <c r="B121" s="32"/>
      <c r="C121" s="127" t="s">
        <v>183</v>
      </c>
      <c r="D121" s="127" t="s">
        <v>119</v>
      </c>
      <c r="E121" s="128" t="s">
        <v>184</v>
      </c>
      <c r="F121" s="129" t="s">
        <v>185</v>
      </c>
      <c r="G121" s="130" t="s">
        <v>122</v>
      </c>
      <c r="H121" s="131">
        <v>305.074</v>
      </c>
      <c r="I121" s="132"/>
      <c r="J121" s="133">
        <f>ROUND(I121*H121,2)</f>
        <v>0</v>
      </c>
      <c r="K121" s="129" t="s">
        <v>123</v>
      </c>
      <c r="L121" s="32"/>
      <c r="M121" s="134" t="s">
        <v>19</v>
      </c>
      <c r="N121" s="135" t="s">
        <v>40</v>
      </c>
      <c r="P121" s="136">
        <f>O121*H121</f>
        <v>0</v>
      </c>
      <c r="Q121" s="136">
        <v>0</v>
      </c>
      <c r="R121" s="136">
        <f>Q121*H121</f>
        <v>0</v>
      </c>
      <c r="S121" s="136">
        <v>0</v>
      </c>
      <c r="T121" s="137">
        <f>S121*H121</f>
        <v>0</v>
      </c>
      <c r="AR121" s="138" t="s">
        <v>124</v>
      </c>
      <c r="AT121" s="138" t="s">
        <v>119</v>
      </c>
      <c r="AU121" s="138" t="s">
        <v>79</v>
      </c>
      <c r="AY121" s="17" t="s">
        <v>116</v>
      </c>
      <c r="BE121" s="139">
        <f>IF(N121="základní",J121,0)</f>
        <v>0</v>
      </c>
      <c r="BF121" s="139">
        <f>IF(N121="snížená",J121,0)</f>
        <v>0</v>
      </c>
      <c r="BG121" s="139">
        <f>IF(N121="zákl. přenesená",J121,0)</f>
        <v>0</v>
      </c>
      <c r="BH121" s="139">
        <f>IF(N121="sníž. přenesená",J121,0)</f>
        <v>0</v>
      </c>
      <c r="BI121" s="139">
        <f>IF(N121="nulová",J121,0)</f>
        <v>0</v>
      </c>
      <c r="BJ121" s="17" t="s">
        <v>77</v>
      </c>
      <c r="BK121" s="139">
        <f>ROUND(I121*H121,2)</f>
        <v>0</v>
      </c>
      <c r="BL121" s="17" t="s">
        <v>124</v>
      </c>
      <c r="BM121" s="138" t="s">
        <v>186</v>
      </c>
    </row>
    <row r="122" spans="2:47" s="1" customFormat="1" ht="19.5">
      <c r="B122" s="32"/>
      <c r="D122" s="140" t="s">
        <v>125</v>
      </c>
      <c r="F122" s="141" t="s">
        <v>187</v>
      </c>
      <c r="I122" s="142"/>
      <c r="L122" s="32"/>
      <c r="M122" s="143"/>
      <c r="T122" s="53"/>
      <c r="AT122" s="17" t="s">
        <v>125</v>
      </c>
      <c r="AU122" s="17" t="s">
        <v>79</v>
      </c>
    </row>
    <row r="123" spans="2:47" s="1" customFormat="1" ht="29.25">
      <c r="B123" s="32"/>
      <c r="D123" s="140" t="s">
        <v>127</v>
      </c>
      <c r="F123" s="144" t="s">
        <v>181</v>
      </c>
      <c r="I123" s="142"/>
      <c r="L123" s="32"/>
      <c r="M123" s="143"/>
      <c r="T123" s="53"/>
      <c r="AT123" s="17" t="s">
        <v>127</v>
      </c>
      <c r="AU123" s="17" t="s">
        <v>79</v>
      </c>
    </row>
    <row r="124" spans="2:51" s="12" customFormat="1" ht="11.25">
      <c r="B124" s="145"/>
      <c r="D124" s="140" t="s">
        <v>129</v>
      </c>
      <c r="E124" s="146" t="s">
        <v>19</v>
      </c>
      <c r="F124" s="147" t="s">
        <v>188</v>
      </c>
      <c r="H124" s="148">
        <v>305.074</v>
      </c>
      <c r="I124" s="149"/>
      <c r="L124" s="145"/>
      <c r="M124" s="150"/>
      <c r="T124" s="151"/>
      <c r="AT124" s="146" t="s">
        <v>129</v>
      </c>
      <c r="AU124" s="146" t="s">
        <v>79</v>
      </c>
      <c r="AV124" s="12" t="s">
        <v>79</v>
      </c>
      <c r="AW124" s="12" t="s">
        <v>31</v>
      </c>
      <c r="AX124" s="12" t="s">
        <v>77</v>
      </c>
      <c r="AY124" s="146" t="s">
        <v>116</v>
      </c>
    </row>
    <row r="125" spans="2:65" s="1" customFormat="1" ht="16.5" customHeight="1">
      <c r="B125" s="32"/>
      <c r="C125" s="127" t="s">
        <v>157</v>
      </c>
      <c r="D125" s="127" t="s">
        <v>119</v>
      </c>
      <c r="E125" s="128" t="s">
        <v>189</v>
      </c>
      <c r="F125" s="129" t="s">
        <v>190</v>
      </c>
      <c r="G125" s="130" t="s">
        <v>191</v>
      </c>
      <c r="H125" s="131">
        <v>1360.574</v>
      </c>
      <c r="I125" s="132"/>
      <c r="J125" s="133">
        <f>ROUND(I125*H125,2)</f>
        <v>0</v>
      </c>
      <c r="K125" s="129" t="s">
        <v>123</v>
      </c>
      <c r="L125" s="32"/>
      <c r="M125" s="134" t="s">
        <v>19</v>
      </c>
      <c r="N125" s="135" t="s">
        <v>40</v>
      </c>
      <c r="P125" s="136">
        <f>O125*H125</f>
        <v>0</v>
      </c>
      <c r="Q125" s="136">
        <v>0</v>
      </c>
      <c r="R125" s="136">
        <f>Q125*H125</f>
        <v>0</v>
      </c>
      <c r="S125" s="136">
        <v>0</v>
      </c>
      <c r="T125" s="137">
        <f>S125*H125</f>
        <v>0</v>
      </c>
      <c r="AR125" s="138" t="s">
        <v>124</v>
      </c>
      <c r="AT125" s="138" t="s">
        <v>119</v>
      </c>
      <c r="AU125" s="138" t="s">
        <v>79</v>
      </c>
      <c r="AY125" s="17" t="s">
        <v>116</v>
      </c>
      <c r="BE125" s="139">
        <f>IF(N125="základní",J125,0)</f>
        <v>0</v>
      </c>
      <c r="BF125" s="139">
        <f>IF(N125="snížená",J125,0)</f>
        <v>0</v>
      </c>
      <c r="BG125" s="139">
        <f>IF(N125="zákl. přenesená",J125,0)</f>
        <v>0</v>
      </c>
      <c r="BH125" s="139">
        <f>IF(N125="sníž. přenesená",J125,0)</f>
        <v>0</v>
      </c>
      <c r="BI125" s="139">
        <f>IF(N125="nulová",J125,0)</f>
        <v>0</v>
      </c>
      <c r="BJ125" s="17" t="s">
        <v>77</v>
      </c>
      <c r="BK125" s="139">
        <f>ROUND(I125*H125,2)</f>
        <v>0</v>
      </c>
      <c r="BL125" s="17" t="s">
        <v>124</v>
      </c>
      <c r="BM125" s="138" t="s">
        <v>192</v>
      </c>
    </row>
    <row r="126" spans="2:47" s="1" customFormat="1" ht="19.5">
      <c r="B126" s="32"/>
      <c r="D126" s="140" t="s">
        <v>125</v>
      </c>
      <c r="F126" s="141" t="s">
        <v>193</v>
      </c>
      <c r="I126" s="142"/>
      <c r="L126" s="32"/>
      <c r="M126" s="143"/>
      <c r="T126" s="53"/>
      <c r="AT126" s="17" t="s">
        <v>125</v>
      </c>
      <c r="AU126" s="17" t="s">
        <v>79</v>
      </c>
    </row>
    <row r="127" spans="2:47" s="1" customFormat="1" ht="39">
      <c r="B127" s="32"/>
      <c r="D127" s="140" t="s">
        <v>127</v>
      </c>
      <c r="F127" s="144" t="s">
        <v>194</v>
      </c>
      <c r="I127" s="142"/>
      <c r="L127" s="32"/>
      <c r="M127" s="143"/>
      <c r="T127" s="53"/>
      <c r="AT127" s="17" t="s">
        <v>127</v>
      </c>
      <c r="AU127" s="17" t="s">
        <v>79</v>
      </c>
    </row>
    <row r="128" spans="2:51" s="12" customFormat="1" ht="11.25">
      <c r="B128" s="145"/>
      <c r="D128" s="140" t="s">
        <v>129</v>
      </c>
      <c r="E128" s="146" t="s">
        <v>19</v>
      </c>
      <c r="F128" s="147" t="s">
        <v>195</v>
      </c>
      <c r="H128" s="148">
        <v>1360.574</v>
      </c>
      <c r="I128" s="149"/>
      <c r="L128" s="145"/>
      <c r="M128" s="150"/>
      <c r="T128" s="151"/>
      <c r="AT128" s="146" t="s">
        <v>129</v>
      </c>
      <c r="AU128" s="146" t="s">
        <v>79</v>
      </c>
      <c r="AV128" s="12" t="s">
        <v>79</v>
      </c>
      <c r="AW128" s="12" t="s">
        <v>31</v>
      </c>
      <c r="AX128" s="12" t="s">
        <v>77</v>
      </c>
      <c r="AY128" s="146" t="s">
        <v>116</v>
      </c>
    </row>
    <row r="129" spans="2:65" s="1" customFormat="1" ht="16.5" customHeight="1">
      <c r="B129" s="32"/>
      <c r="C129" s="127" t="s">
        <v>196</v>
      </c>
      <c r="D129" s="127" t="s">
        <v>119</v>
      </c>
      <c r="E129" s="128" t="s">
        <v>197</v>
      </c>
      <c r="F129" s="129" t="s">
        <v>198</v>
      </c>
      <c r="G129" s="130" t="s">
        <v>199</v>
      </c>
      <c r="H129" s="131">
        <v>28.8</v>
      </c>
      <c r="I129" s="132"/>
      <c r="J129" s="133">
        <f>ROUND(I129*H129,2)</f>
        <v>0</v>
      </c>
      <c r="K129" s="129" t="s">
        <v>123</v>
      </c>
      <c r="L129" s="32"/>
      <c r="M129" s="134" t="s">
        <v>19</v>
      </c>
      <c r="N129" s="135" t="s">
        <v>40</v>
      </c>
      <c r="P129" s="136">
        <f>O129*H129</f>
        <v>0</v>
      </c>
      <c r="Q129" s="136">
        <v>0</v>
      </c>
      <c r="R129" s="136">
        <f>Q129*H129</f>
        <v>0</v>
      </c>
      <c r="S129" s="136">
        <v>0</v>
      </c>
      <c r="T129" s="137">
        <f>S129*H129</f>
        <v>0</v>
      </c>
      <c r="AR129" s="138" t="s">
        <v>124</v>
      </c>
      <c r="AT129" s="138" t="s">
        <v>119</v>
      </c>
      <c r="AU129" s="138" t="s">
        <v>79</v>
      </c>
      <c r="AY129" s="17" t="s">
        <v>116</v>
      </c>
      <c r="BE129" s="139">
        <f>IF(N129="základní",J129,0)</f>
        <v>0</v>
      </c>
      <c r="BF129" s="139">
        <f>IF(N129="snížená",J129,0)</f>
        <v>0</v>
      </c>
      <c r="BG129" s="139">
        <f>IF(N129="zákl. přenesená",J129,0)</f>
        <v>0</v>
      </c>
      <c r="BH129" s="139">
        <f>IF(N129="sníž. přenesená",J129,0)</f>
        <v>0</v>
      </c>
      <c r="BI129" s="139">
        <f>IF(N129="nulová",J129,0)</f>
        <v>0</v>
      </c>
      <c r="BJ129" s="17" t="s">
        <v>77</v>
      </c>
      <c r="BK129" s="139">
        <f>ROUND(I129*H129,2)</f>
        <v>0</v>
      </c>
      <c r="BL129" s="17" t="s">
        <v>124</v>
      </c>
      <c r="BM129" s="138" t="s">
        <v>200</v>
      </c>
    </row>
    <row r="130" spans="2:47" s="1" customFormat="1" ht="29.25">
      <c r="B130" s="32"/>
      <c r="D130" s="140" t="s">
        <v>125</v>
      </c>
      <c r="F130" s="141" t="s">
        <v>201</v>
      </c>
      <c r="I130" s="142"/>
      <c r="L130" s="32"/>
      <c r="M130" s="143"/>
      <c r="T130" s="53"/>
      <c r="AT130" s="17" t="s">
        <v>125</v>
      </c>
      <c r="AU130" s="17" t="s">
        <v>79</v>
      </c>
    </row>
    <row r="131" spans="2:47" s="1" customFormat="1" ht="39">
      <c r="B131" s="32"/>
      <c r="D131" s="140" t="s">
        <v>127</v>
      </c>
      <c r="F131" s="144" t="s">
        <v>202</v>
      </c>
      <c r="I131" s="142"/>
      <c r="L131" s="32"/>
      <c r="M131" s="143"/>
      <c r="T131" s="53"/>
      <c r="AT131" s="17" t="s">
        <v>127</v>
      </c>
      <c r="AU131" s="17" t="s">
        <v>79</v>
      </c>
    </row>
    <row r="132" spans="2:51" s="12" customFormat="1" ht="11.25">
      <c r="B132" s="145"/>
      <c r="D132" s="140" t="s">
        <v>129</v>
      </c>
      <c r="E132" s="146" t="s">
        <v>19</v>
      </c>
      <c r="F132" s="147" t="s">
        <v>203</v>
      </c>
      <c r="H132" s="148">
        <v>28.8</v>
      </c>
      <c r="I132" s="149"/>
      <c r="L132" s="145"/>
      <c r="M132" s="150"/>
      <c r="T132" s="151"/>
      <c r="AT132" s="146" t="s">
        <v>129</v>
      </c>
      <c r="AU132" s="146" t="s">
        <v>79</v>
      </c>
      <c r="AV132" s="12" t="s">
        <v>79</v>
      </c>
      <c r="AW132" s="12" t="s">
        <v>31</v>
      </c>
      <c r="AX132" s="12" t="s">
        <v>77</v>
      </c>
      <c r="AY132" s="146" t="s">
        <v>116</v>
      </c>
    </row>
    <row r="133" spans="2:65" s="1" customFormat="1" ht="16.5" customHeight="1">
      <c r="B133" s="32"/>
      <c r="C133" s="127" t="s">
        <v>164</v>
      </c>
      <c r="D133" s="127" t="s">
        <v>119</v>
      </c>
      <c r="E133" s="128" t="s">
        <v>204</v>
      </c>
      <c r="F133" s="129" t="s">
        <v>205</v>
      </c>
      <c r="G133" s="130" t="s">
        <v>206</v>
      </c>
      <c r="H133" s="131">
        <v>80</v>
      </c>
      <c r="I133" s="132"/>
      <c r="J133" s="133">
        <f>ROUND(I133*H133,2)</f>
        <v>0</v>
      </c>
      <c r="K133" s="129" t="s">
        <v>123</v>
      </c>
      <c r="L133" s="32"/>
      <c r="M133" s="134" t="s">
        <v>19</v>
      </c>
      <c r="N133" s="135" t="s">
        <v>40</v>
      </c>
      <c r="P133" s="136">
        <f>O133*H133</f>
        <v>0</v>
      </c>
      <c r="Q133" s="136">
        <v>0</v>
      </c>
      <c r="R133" s="136">
        <f>Q133*H133</f>
        <v>0</v>
      </c>
      <c r="S133" s="136">
        <v>0</v>
      </c>
      <c r="T133" s="137">
        <f>S133*H133</f>
        <v>0</v>
      </c>
      <c r="AR133" s="138" t="s">
        <v>124</v>
      </c>
      <c r="AT133" s="138" t="s">
        <v>119</v>
      </c>
      <c r="AU133" s="138" t="s">
        <v>79</v>
      </c>
      <c r="AY133" s="17" t="s">
        <v>116</v>
      </c>
      <c r="BE133" s="139">
        <f>IF(N133="základní",J133,0)</f>
        <v>0</v>
      </c>
      <c r="BF133" s="139">
        <f>IF(N133="snížená",J133,0)</f>
        <v>0</v>
      </c>
      <c r="BG133" s="139">
        <f>IF(N133="zákl. přenesená",J133,0)</f>
        <v>0</v>
      </c>
      <c r="BH133" s="139">
        <f>IF(N133="sníž. přenesená",J133,0)</f>
        <v>0</v>
      </c>
      <c r="BI133" s="139">
        <f>IF(N133="nulová",J133,0)</f>
        <v>0</v>
      </c>
      <c r="BJ133" s="17" t="s">
        <v>77</v>
      </c>
      <c r="BK133" s="139">
        <f>ROUND(I133*H133,2)</f>
        <v>0</v>
      </c>
      <c r="BL133" s="17" t="s">
        <v>124</v>
      </c>
      <c r="BM133" s="138" t="s">
        <v>207</v>
      </c>
    </row>
    <row r="134" spans="2:47" s="1" customFormat="1" ht="39">
      <c r="B134" s="32"/>
      <c r="D134" s="140" t="s">
        <v>125</v>
      </c>
      <c r="F134" s="141" t="s">
        <v>208</v>
      </c>
      <c r="I134" s="142"/>
      <c r="L134" s="32"/>
      <c r="M134" s="143"/>
      <c r="T134" s="53"/>
      <c r="AT134" s="17" t="s">
        <v>125</v>
      </c>
      <c r="AU134" s="17" t="s">
        <v>79</v>
      </c>
    </row>
    <row r="135" spans="2:47" s="1" customFormat="1" ht="39">
      <c r="B135" s="32"/>
      <c r="D135" s="140" t="s">
        <v>127</v>
      </c>
      <c r="F135" s="144" t="s">
        <v>209</v>
      </c>
      <c r="I135" s="142"/>
      <c r="L135" s="32"/>
      <c r="M135" s="143"/>
      <c r="T135" s="53"/>
      <c r="AT135" s="17" t="s">
        <v>127</v>
      </c>
      <c r="AU135" s="17" t="s">
        <v>79</v>
      </c>
    </row>
    <row r="136" spans="2:51" s="12" customFormat="1" ht="11.25">
      <c r="B136" s="145"/>
      <c r="D136" s="140" t="s">
        <v>129</v>
      </c>
      <c r="E136" s="146" t="s">
        <v>19</v>
      </c>
      <c r="F136" s="147" t="s">
        <v>210</v>
      </c>
      <c r="H136" s="148">
        <v>80</v>
      </c>
      <c r="I136" s="149"/>
      <c r="L136" s="145"/>
      <c r="M136" s="150"/>
      <c r="T136" s="151"/>
      <c r="AT136" s="146" t="s">
        <v>129</v>
      </c>
      <c r="AU136" s="146" t="s">
        <v>79</v>
      </c>
      <c r="AV136" s="12" t="s">
        <v>79</v>
      </c>
      <c r="AW136" s="12" t="s">
        <v>31</v>
      </c>
      <c r="AX136" s="12" t="s">
        <v>77</v>
      </c>
      <c r="AY136" s="146" t="s">
        <v>116</v>
      </c>
    </row>
    <row r="137" spans="2:65" s="1" customFormat="1" ht="16.5" customHeight="1">
      <c r="B137" s="32"/>
      <c r="C137" s="127" t="s">
        <v>8</v>
      </c>
      <c r="D137" s="127" t="s">
        <v>119</v>
      </c>
      <c r="E137" s="128" t="s">
        <v>211</v>
      </c>
      <c r="F137" s="129" t="s">
        <v>212</v>
      </c>
      <c r="G137" s="130" t="s">
        <v>206</v>
      </c>
      <c r="H137" s="131">
        <v>6</v>
      </c>
      <c r="I137" s="132"/>
      <c r="J137" s="133">
        <f>ROUND(I137*H137,2)</f>
        <v>0</v>
      </c>
      <c r="K137" s="129" t="s">
        <v>123</v>
      </c>
      <c r="L137" s="32"/>
      <c r="M137" s="134" t="s">
        <v>19</v>
      </c>
      <c r="N137" s="135" t="s">
        <v>40</v>
      </c>
      <c r="P137" s="136">
        <f>O137*H137</f>
        <v>0</v>
      </c>
      <c r="Q137" s="136">
        <v>0</v>
      </c>
      <c r="R137" s="136">
        <f>Q137*H137</f>
        <v>0</v>
      </c>
      <c r="S137" s="136">
        <v>0</v>
      </c>
      <c r="T137" s="137">
        <f>S137*H137</f>
        <v>0</v>
      </c>
      <c r="AR137" s="138" t="s">
        <v>124</v>
      </c>
      <c r="AT137" s="138" t="s">
        <v>119</v>
      </c>
      <c r="AU137" s="138" t="s">
        <v>79</v>
      </c>
      <c r="AY137" s="17" t="s">
        <v>116</v>
      </c>
      <c r="BE137" s="139">
        <f>IF(N137="základní",J137,0)</f>
        <v>0</v>
      </c>
      <c r="BF137" s="139">
        <f>IF(N137="snížená",J137,0)</f>
        <v>0</v>
      </c>
      <c r="BG137" s="139">
        <f>IF(N137="zákl. přenesená",J137,0)</f>
        <v>0</v>
      </c>
      <c r="BH137" s="139">
        <f>IF(N137="sníž. přenesená",J137,0)</f>
        <v>0</v>
      </c>
      <c r="BI137" s="139">
        <f>IF(N137="nulová",J137,0)</f>
        <v>0</v>
      </c>
      <c r="BJ137" s="17" t="s">
        <v>77</v>
      </c>
      <c r="BK137" s="139">
        <f>ROUND(I137*H137,2)</f>
        <v>0</v>
      </c>
      <c r="BL137" s="17" t="s">
        <v>124</v>
      </c>
      <c r="BM137" s="138" t="s">
        <v>213</v>
      </c>
    </row>
    <row r="138" spans="2:47" s="1" customFormat="1" ht="29.25">
      <c r="B138" s="32"/>
      <c r="D138" s="140" t="s">
        <v>125</v>
      </c>
      <c r="F138" s="141" t="s">
        <v>214</v>
      </c>
      <c r="I138" s="142"/>
      <c r="L138" s="32"/>
      <c r="M138" s="143"/>
      <c r="T138" s="53"/>
      <c r="AT138" s="17" t="s">
        <v>125</v>
      </c>
      <c r="AU138" s="17" t="s">
        <v>79</v>
      </c>
    </row>
    <row r="139" spans="2:47" s="1" customFormat="1" ht="39">
      <c r="B139" s="32"/>
      <c r="D139" s="140" t="s">
        <v>127</v>
      </c>
      <c r="F139" s="144" t="s">
        <v>215</v>
      </c>
      <c r="I139" s="142"/>
      <c r="L139" s="32"/>
      <c r="M139" s="143"/>
      <c r="T139" s="53"/>
      <c r="AT139" s="17" t="s">
        <v>127</v>
      </c>
      <c r="AU139" s="17" t="s">
        <v>79</v>
      </c>
    </row>
    <row r="140" spans="2:65" s="1" customFormat="1" ht="21.75" customHeight="1">
      <c r="B140" s="32"/>
      <c r="C140" s="127" t="s">
        <v>169</v>
      </c>
      <c r="D140" s="127" t="s">
        <v>119</v>
      </c>
      <c r="E140" s="128" t="s">
        <v>216</v>
      </c>
      <c r="F140" s="129" t="s">
        <v>217</v>
      </c>
      <c r="G140" s="130" t="s">
        <v>199</v>
      </c>
      <c r="H140" s="131">
        <v>1547.4</v>
      </c>
      <c r="I140" s="132"/>
      <c r="J140" s="133">
        <f>ROUND(I140*H140,2)</f>
        <v>0</v>
      </c>
      <c r="K140" s="129" t="s">
        <v>123</v>
      </c>
      <c r="L140" s="32"/>
      <c r="M140" s="134" t="s">
        <v>19</v>
      </c>
      <c r="N140" s="135" t="s">
        <v>40</v>
      </c>
      <c r="P140" s="136">
        <f>O140*H140</f>
        <v>0</v>
      </c>
      <c r="Q140" s="136">
        <v>0</v>
      </c>
      <c r="R140" s="136">
        <f>Q140*H140</f>
        <v>0</v>
      </c>
      <c r="S140" s="136">
        <v>0</v>
      </c>
      <c r="T140" s="137">
        <f>S140*H140</f>
        <v>0</v>
      </c>
      <c r="AR140" s="138" t="s">
        <v>124</v>
      </c>
      <c r="AT140" s="138" t="s">
        <v>119</v>
      </c>
      <c r="AU140" s="138" t="s">
        <v>79</v>
      </c>
      <c r="AY140" s="17" t="s">
        <v>116</v>
      </c>
      <c r="BE140" s="139">
        <f>IF(N140="základní",J140,0)</f>
        <v>0</v>
      </c>
      <c r="BF140" s="139">
        <f>IF(N140="snížená",J140,0)</f>
        <v>0</v>
      </c>
      <c r="BG140" s="139">
        <f>IF(N140="zákl. přenesená",J140,0)</f>
        <v>0</v>
      </c>
      <c r="BH140" s="139">
        <f>IF(N140="sníž. přenesená",J140,0)</f>
        <v>0</v>
      </c>
      <c r="BI140" s="139">
        <f>IF(N140="nulová",J140,0)</f>
        <v>0</v>
      </c>
      <c r="BJ140" s="17" t="s">
        <v>77</v>
      </c>
      <c r="BK140" s="139">
        <f>ROUND(I140*H140,2)</f>
        <v>0</v>
      </c>
      <c r="BL140" s="17" t="s">
        <v>124</v>
      </c>
      <c r="BM140" s="138" t="s">
        <v>218</v>
      </c>
    </row>
    <row r="141" spans="2:47" s="1" customFormat="1" ht="29.25">
      <c r="B141" s="32"/>
      <c r="D141" s="140" t="s">
        <v>125</v>
      </c>
      <c r="F141" s="141" t="s">
        <v>219</v>
      </c>
      <c r="I141" s="142"/>
      <c r="L141" s="32"/>
      <c r="M141" s="143"/>
      <c r="T141" s="53"/>
      <c r="AT141" s="17" t="s">
        <v>125</v>
      </c>
      <c r="AU141" s="17" t="s">
        <v>79</v>
      </c>
    </row>
    <row r="142" spans="2:47" s="1" customFormat="1" ht="39">
      <c r="B142" s="32"/>
      <c r="D142" s="140" t="s">
        <v>127</v>
      </c>
      <c r="F142" s="144" t="s">
        <v>220</v>
      </c>
      <c r="I142" s="142"/>
      <c r="L142" s="32"/>
      <c r="M142" s="143"/>
      <c r="T142" s="53"/>
      <c r="AT142" s="17" t="s">
        <v>127</v>
      </c>
      <c r="AU142" s="17" t="s">
        <v>79</v>
      </c>
    </row>
    <row r="143" spans="2:51" s="12" customFormat="1" ht="11.25">
      <c r="B143" s="145"/>
      <c r="D143" s="140" t="s">
        <v>129</v>
      </c>
      <c r="E143" s="146" t="s">
        <v>19</v>
      </c>
      <c r="F143" s="147" t="s">
        <v>221</v>
      </c>
      <c r="H143" s="148">
        <v>1547.4</v>
      </c>
      <c r="I143" s="149"/>
      <c r="L143" s="145"/>
      <c r="M143" s="150"/>
      <c r="T143" s="151"/>
      <c r="AT143" s="146" t="s">
        <v>129</v>
      </c>
      <c r="AU143" s="146" t="s">
        <v>79</v>
      </c>
      <c r="AV143" s="12" t="s">
        <v>79</v>
      </c>
      <c r="AW143" s="12" t="s">
        <v>31</v>
      </c>
      <c r="AX143" s="12" t="s">
        <v>77</v>
      </c>
      <c r="AY143" s="146" t="s">
        <v>116</v>
      </c>
    </row>
    <row r="144" spans="2:65" s="1" customFormat="1" ht="21.75" customHeight="1">
      <c r="B144" s="32"/>
      <c r="C144" s="127" t="s">
        <v>222</v>
      </c>
      <c r="D144" s="127" t="s">
        <v>119</v>
      </c>
      <c r="E144" s="128" t="s">
        <v>223</v>
      </c>
      <c r="F144" s="129" t="s">
        <v>224</v>
      </c>
      <c r="G144" s="130" t="s">
        <v>199</v>
      </c>
      <c r="H144" s="131">
        <v>1547.4</v>
      </c>
      <c r="I144" s="132"/>
      <c r="J144" s="133">
        <f>ROUND(I144*H144,2)</f>
        <v>0</v>
      </c>
      <c r="K144" s="129" t="s">
        <v>123</v>
      </c>
      <c r="L144" s="32"/>
      <c r="M144" s="134" t="s">
        <v>19</v>
      </c>
      <c r="N144" s="135" t="s">
        <v>40</v>
      </c>
      <c r="P144" s="136">
        <f>O144*H144</f>
        <v>0</v>
      </c>
      <c r="Q144" s="136">
        <v>0</v>
      </c>
      <c r="R144" s="136">
        <f>Q144*H144</f>
        <v>0</v>
      </c>
      <c r="S144" s="136">
        <v>0</v>
      </c>
      <c r="T144" s="137">
        <f>S144*H144</f>
        <v>0</v>
      </c>
      <c r="AR144" s="138" t="s">
        <v>124</v>
      </c>
      <c r="AT144" s="138" t="s">
        <v>119</v>
      </c>
      <c r="AU144" s="138" t="s">
        <v>79</v>
      </c>
      <c r="AY144" s="17" t="s">
        <v>116</v>
      </c>
      <c r="BE144" s="139">
        <f>IF(N144="základní",J144,0)</f>
        <v>0</v>
      </c>
      <c r="BF144" s="139">
        <f>IF(N144="snížená",J144,0)</f>
        <v>0</v>
      </c>
      <c r="BG144" s="139">
        <f>IF(N144="zákl. přenesená",J144,0)</f>
        <v>0</v>
      </c>
      <c r="BH144" s="139">
        <f>IF(N144="sníž. přenesená",J144,0)</f>
        <v>0</v>
      </c>
      <c r="BI144" s="139">
        <f>IF(N144="nulová",J144,0)</f>
        <v>0</v>
      </c>
      <c r="BJ144" s="17" t="s">
        <v>77</v>
      </c>
      <c r="BK144" s="139">
        <f>ROUND(I144*H144,2)</f>
        <v>0</v>
      </c>
      <c r="BL144" s="17" t="s">
        <v>124</v>
      </c>
      <c r="BM144" s="138" t="s">
        <v>225</v>
      </c>
    </row>
    <row r="145" spans="2:47" s="1" customFormat="1" ht="29.25">
      <c r="B145" s="32"/>
      <c r="D145" s="140" t="s">
        <v>125</v>
      </c>
      <c r="F145" s="141" t="s">
        <v>226</v>
      </c>
      <c r="I145" s="142"/>
      <c r="L145" s="32"/>
      <c r="M145" s="143"/>
      <c r="T145" s="53"/>
      <c r="AT145" s="17" t="s">
        <v>125</v>
      </c>
      <c r="AU145" s="17" t="s">
        <v>79</v>
      </c>
    </row>
    <row r="146" spans="2:47" s="1" customFormat="1" ht="39">
      <c r="B146" s="32"/>
      <c r="D146" s="140" t="s">
        <v>127</v>
      </c>
      <c r="F146" s="144" t="s">
        <v>220</v>
      </c>
      <c r="I146" s="142"/>
      <c r="L146" s="32"/>
      <c r="M146" s="143"/>
      <c r="T146" s="53"/>
      <c r="AT146" s="17" t="s">
        <v>127</v>
      </c>
      <c r="AU146" s="17" t="s">
        <v>79</v>
      </c>
    </row>
    <row r="147" spans="2:65" s="1" customFormat="1" ht="16.5" customHeight="1">
      <c r="B147" s="32"/>
      <c r="C147" s="127" t="s">
        <v>175</v>
      </c>
      <c r="D147" s="127" t="s">
        <v>119</v>
      </c>
      <c r="E147" s="128" t="s">
        <v>227</v>
      </c>
      <c r="F147" s="129" t="s">
        <v>228</v>
      </c>
      <c r="G147" s="130" t="s">
        <v>138</v>
      </c>
      <c r="H147" s="131">
        <v>0.235</v>
      </c>
      <c r="I147" s="132"/>
      <c r="J147" s="133">
        <f>ROUND(I147*H147,2)</f>
        <v>0</v>
      </c>
      <c r="K147" s="129" t="s">
        <v>123</v>
      </c>
      <c r="L147" s="32"/>
      <c r="M147" s="134" t="s">
        <v>19</v>
      </c>
      <c r="N147" s="135" t="s">
        <v>40</v>
      </c>
      <c r="P147" s="136">
        <f>O147*H147</f>
        <v>0</v>
      </c>
      <c r="Q147" s="136">
        <v>0</v>
      </c>
      <c r="R147" s="136">
        <f>Q147*H147</f>
        <v>0</v>
      </c>
      <c r="S147" s="136">
        <v>0</v>
      </c>
      <c r="T147" s="137">
        <f>S147*H147</f>
        <v>0</v>
      </c>
      <c r="AR147" s="138" t="s">
        <v>124</v>
      </c>
      <c r="AT147" s="138" t="s">
        <v>119</v>
      </c>
      <c r="AU147" s="138" t="s">
        <v>79</v>
      </c>
      <c r="AY147" s="17" t="s">
        <v>116</v>
      </c>
      <c r="BE147" s="139">
        <f>IF(N147="základní",J147,0)</f>
        <v>0</v>
      </c>
      <c r="BF147" s="139">
        <f>IF(N147="snížená",J147,0)</f>
        <v>0</v>
      </c>
      <c r="BG147" s="139">
        <f>IF(N147="zákl. přenesená",J147,0)</f>
        <v>0</v>
      </c>
      <c r="BH147" s="139">
        <f>IF(N147="sníž. přenesená",J147,0)</f>
        <v>0</v>
      </c>
      <c r="BI147" s="139">
        <f>IF(N147="nulová",J147,0)</f>
        <v>0</v>
      </c>
      <c r="BJ147" s="17" t="s">
        <v>77</v>
      </c>
      <c r="BK147" s="139">
        <f>ROUND(I147*H147,2)</f>
        <v>0</v>
      </c>
      <c r="BL147" s="17" t="s">
        <v>124</v>
      </c>
      <c r="BM147" s="138" t="s">
        <v>229</v>
      </c>
    </row>
    <row r="148" spans="2:47" s="1" customFormat="1" ht="39">
      <c r="B148" s="32"/>
      <c r="D148" s="140" t="s">
        <v>125</v>
      </c>
      <c r="F148" s="141" t="s">
        <v>230</v>
      </c>
      <c r="I148" s="142"/>
      <c r="L148" s="32"/>
      <c r="M148" s="143"/>
      <c r="T148" s="53"/>
      <c r="AT148" s="17" t="s">
        <v>125</v>
      </c>
      <c r="AU148" s="17" t="s">
        <v>79</v>
      </c>
    </row>
    <row r="149" spans="2:47" s="1" customFormat="1" ht="48.75">
      <c r="B149" s="32"/>
      <c r="D149" s="140" t="s">
        <v>127</v>
      </c>
      <c r="F149" s="144" t="s">
        <v>231</v>
      </c>
      <c r="I149" s="142"/>
      <c r="L149" s="32"/>
      <c r="M149" s="143"/>
      <c r="T149" s="53"/>
      <c r="AT149" s="17" t="s">
        <v>127</v>
      </c>
      <c r="AU149" s="17" t="s">
        <v>79</v>
      </c>
    </row>
    <row r="150" spans="2:65" s="1" customFormat="1" ht="16.5" customHeight="1">
      <c r="B150" s="32"/>
      <c r="C150" s="127" t="s">
        <v>232</v>
      </c>
      <c r="D150" s="127" t="s">
        <v>119</v>
      </c>
      <c r="E150" s="128" t="s">
        <v>233</v>
      </c>
      <c r="F150" s="129" t="s">
        <v>234</v>
      </c>
      <c r="G150" s="130" t="s">
        <v>138</v>
      </c>
      <c r="H150" s="131">
        <v>0.489</v>
      </c>
      <c r="I150" s="132"/>
      <c r="J150" s="133">
        <f>ROUND(I150*H150,2)</f>
        <v>0</v>
      </c>
      <c r="K150" s="129" t="s">
        <v>123</v>
      </c>
      <c r="L150" s="32"/>
      <c r="M150" s="134" t="s">
        <v>19</v>
      </c>
      <c r="N150" s="135" t="s">
        <v>40</v>
      </c>
      <c r="P150" s="136">
        <f>O150*H150</f>
        <v>0</v>
      </c>
      <c r="Q150" s="136">
        <v>0</v>
      </c>
      <c r="R150" s="136">
        <f>Q150*H150</f>
        <v>0</v>
      </c>
      <c r="S150" s="136">
        <v>0</v>
      </c>
      <c r="T150" s="137">
        <f>S150*H150</f>
        <v>0</v>
      </c>
      <c r="AR150" s="138" t="s">
        <v>124</v>
      </c>
      <c r="AT150" s="138" t="s">
        <v>119</v>
      </c>
      <c r="AU150" s="138" t="s">
        <v>79</v>
      </c>
      <c r="AY150" s="17" t="s">
        <v>116</v>
      </c>
      <c r="BE150" s="139">
        <f>IF(N150="základní",J150,0)</f>
        <v>0</v>
      </c>
      <c r="BF150" s="139">
        <f>IF(N150="snížená",J150,0)</f>
        <v>0</v>
      </c>
      <c r="BG150" s="139">
        <f>IF(N150="zákl. přenesená",J150,0)</f>
        <v>0</v>
      </c>
      <c r="BH150" s="139">
        <f>IF(N150="sníž. přenesená",J150,0)</f>
        <v>0</v>
      </c>
      <c r="BI150" s="139">
        <f>IF(N150="nulová",J150,0)</f>
        <v>0</v>
      </c>
      <c r="BJ150" s="17" t="s">
        <v>77</v>
      </c>
      <c r="BK150" s="139">
        <f>ROUND(I150*H150,2)</f>
        <v>0</v>
      </c>
      <c r="BL150" s="17" t="s">
        <v>124</v>
      </c>
      <c r="BM150" s="138" t="s">
        <v>235</v>
      </c>
    </row>
    <row r="151" spans="2:47" s="1" customFormat="1" ht="39">
      <c r="B151" s="32"/>
      <c r="D151" s="140" t="s">
        <v>125</v>
      </c>
      <c r="F151" s="141" t="s">
        <v>236</v>
      </c>
      <c r="I151" s="142"/>
      <c r="L151" s="32"/>
      <c r="M151" s="143"/>
      <c r="T151" s="53"/>
      <c r="AT151" s="17" t="s">
        <v>125</v>
      </c>
      <c r="AU151" s="17" t="s">
        <v>79</v>
      </c>
    </row>
    <row r="152" spans="2:47" s="1" customFormat="1" ht="48.75">
      <c r="B152" s="32"/>
      <c r="D152" s="140" t="s">
        <v>127</v>
      </c>
      <c r="F152" s="144" t="s">
        <v>231</v>
      </c>
      <c r="I152" s="142"/>
      <c r="L152" s="32"/>
      <c r="M152" s="143"/>
      <c r="T152" s="53"/>
      <c r="AT152" s="17" t="s">
        <v>127</v>
      </c>
      <c r="AU152" s="17" t="s">
        <v>79</v>
      </c>
    </row>
    <row r="153" spans="2:65" s="1" customFormat="1" ht="16.5" customHeight="1">
      <c r="B153" s="32"/>
      <c r="C153" s="127" t="s">
        <v>179</v>
      </c>
      <c r="D153" s="127" t="s">
        <v>119</v>
      </c>
      <c r="E153" s="128" t="s">
        <v>237</v>
      </c>
      <c r="F153" s="129" t="s">
        <v>238</v>
      </c>
      <c r="G153" s="130" t="s">
        <v>138</v>
      </c>
      <c r="H153" s="131">
        <v>0.101</v>
      </c>
      <c r="I153" s="132"/>
      <c r="J153" s="133">
        <f>ROUND(I153*H153,2)</f>
        <v>0</v>
      </c>
      <c r="K153" s="129" t="s">
        <v>123</v>
      </c>
      <c r="L153" s="32"/>
      <c r="M153" s="134" t="s">
        <v>19</v>
      </c>
      <c r="N153" s="135" t="s">
        <v>40</v>
      </c>
      <c r="P153" s="136">
        <f>O153*H153</f>
        <v>0</v>
      </c>
      <c r="Q153" s="136">
        <v>0</v>
      </c>
      <c r="R153" s="136">
        <f>Q153*H153</f>
        <v>0</v>
      </c>
      <c r="S153" s="136">
        <v>0</v>
      </c>
      <c r="T153" s="137">
        <f>S153*H153</f>
        <v>0</v>
      </c>
      <c r="AR153" s="138" t="s">
        <v>124</v>
      </c>
      <c r="AT153" s="138" t="s">
        <v>119</v>
      </c>
      <c r="AU153" s="138" t="s">
        <v>79</v>
      </c>
      <c r="AY153" s="17" t="s">
        <v>116</v>
      </c>
      <c r="BE153" s="139">
        <f>IF(N153="základní",J153,0)</f>
        <v>0</v>
      </c>
      <c r="BF153" s="139">
        <f>IF(N153="snížená",J153,0)</f>
        <v>0</v>
      </c>
      <c r="BG153" s="139">
        <f>IF(N153="zákl. přenesená",J153,0)</f>
        <v>0</v>
      </c>
      <c r="BH153" s="139">
        <f>IF(N153="sníž. přenesená",J153,0)</f>
        <v>0</v>
      </c>
      <c r="BI153" s="139">
        <f>IF(N153="nulová",J153,0)</f>
        <v>0</v>
      </c>
      <c r="BJ153" s="17" t="s">
        <v>77</v>
      </c>
      <c r="BK153" s="139">
        <f>ROUND(I153*H153,2)</f>
        <v>0</v>
      </c>
      <c r="BL153" s="17" t="s">
        <v>124</v>
      </c>
      <c r="BM153" s="138" t="s">
        <v>239</v>
      </c>
    </row>
    <row r="154" spans="2:47" s="1" customFormat="1" ht="39">
      <c r="B154" s="32"/>
      <c r="D154" s="140" t="s">
        <v>125</v>
      </c>
      <c r="F154" s="141" t="s">
        <v>240</v>
      </c>
      <c r="I154" s="142"/>
      <c r="L154" s="32"/>
      <c r="M154" s="143"/>
      <c r="T154" s="53"/>
      <c r="AT154" s="17" t="s">
        <v>125</v>
      </c>
      <c r="AU154" s="17" t="s">
        <v>79</v>
      </c>
    </row>
    <row r="155" spans="2:47" s="1" customFormat="1" ht="48.75">
      <c r="B155" s="32"/>
      <c r="D155" s="140" t="s">
        <v>127</v>
      </c>
      <c r="F155" s="144" t="s">
        <v>241</v>
      </c>
      <c r="I155" s="142"/>
      <c r="L155" s="32"/>
      <c r="M155" s="143"/>
      <c r="T155" s="53"/>
      <c r="AT155" s="17" t="s">
        <v>127</v>
      </c>
      <c r="AU155" s="17" t="s">
        <v>79</v>
      </c>
    </row>
    <row r="156" spans="2:65" s="1" customFormat="1" ht="16.5" customHeight="1">
      <c r="B156" s="32"/>
      <c r="C156" s="127" t="s">
        <v>7</v>
      </c>
      <c r="D156" s="127" t="s">
        <v>119</v>
      </c>
      <c r="E156" s="128" t="s">
        <v>242</v>
      </c>
      <c r="F156" s="129" t="s">
        <v>243</v>
      </c>
      <c r="G156" s="130" t="s">
        <v>199</v>
      </c>
      <c r="H156" s="131">
        <v>193.3</v>
      </c>
      <c r="I156" s="132"/>
      <c r="J156" s="133">
        <f>ROUND(I156*H156,2)</f>
        <v>0</v>
      </c>
      <c r="K156" s="129" t="s">
        <v>123</v>
      </c>
      <c r="L156" s="32"/>
      <c r="M156" s="134" t="s">
        <v>19</v>
      </c>
      <c r="N156" s="135" t="s">
        <v>40</v>
      </c>
      <c r="P156" s="136">
        <f>O156*H156</f>
        <v>0</v>
      </c>
      <c r="Q156" s="136">
        <v>0</v>
      </c>
      <c r="R156" s="136">
        <f>Q156*H156</f>
        <v>0</v>
      </c>
      <c r="S156" s="136">
        <v>0</v>
      </c>
      <c r="T156" s="137">
        <f>S156*H156</f>
        <v>0</v>
      </c>
      <c r="AR156" s="138" t="s">
        <v>124</v>
      </c>
      <c r="AT156" s="138" t="s">
        <v>119</v>
      </c>
      <c r="AU156" s="138" t="s">
        <v>79</v>
      </c>
      <c r="AY156" s="17" t="s">
        <v>116</v>
      </c>
      <c r="BE156" s="139">
        <f>IF(N156="základní",J156,0)</f>
        <v>0</v>
      </c>
      <c r="BF156" s="139">
        <f>IF(N156="snížená",J156,0)</f>
        <v>0</v>
      </c>
      <c r="BG156" s="139">
        <f>IF(N156="zákl. přenesená",J156,0)</f>
        <v>0</v>
      </c>
      <c r="BH156" s="139">
        <f>IF(N156="sníž. přenesená",J156,0)</f>
        <v>0</v>
      </c>
      <c r="BI156" s="139">
        <f>IF(N156="nulová",J156,0)</f>
        <v>0</v>
      </c>
      <c r="BJ156" s="17" t="s">
        <v>77</v>
      </c>
      <c r="BK156" s="139">
        <f>ROUND(I156*H156,2)</f>
        <v>0</v>
      </c>
      <c r="BL156" s="17" t="s">
        <v>124</v>
      </c>
      <c r="BM156" s="138" t="s">
        <v>244</v>
      </c>
    </row>
    <row r="157" spans="2:47" s="1" customFormat="1" ht="39">
      <c r="B157" s="32"/>
      <c r="D157" s="140" t="s">
        <v>125</v>
      </c>
      <c r="F157" s="141" t="s">
        <v>245</v>
      </c>
      <c r="I157" s="142"/>
      <c r="L157" s="32"/>
      <c r="M157" s="143"/>
      <c r="T157" s="53"/>
      <c r="AT157" s="17" t="s">
        <v>125</v>
      </c>
      <c r="AU157" s="17" t="s">
        <v>79</v>
      </c>
    </row>
    <row r="158" spans="2:47" s="1" customFormat="1" ht="48.75">
      <c r="B158" s="32"/>
      <c r="D158" s="140" t="s">
        <v>127</v>
      </c>
      <c r="F158" s="144" t="s">
        <v>241</v>
      </c>
      <c r="I158" s="142"/>
      <c r="L158" s="32"/>
      <c r="M158" s="143"/>
      <c r="T158" s="53"/>
      <c r="AT158" s="17" t="s">
        <v>127</v>
      </c>
      <c r="AU158" s="17" t="s">
        <v>79</v>
      </c>
    </row>
    <row r="159" spans="2:51" s="12" customFormat="1" ht="11.25">
      <c r="B159" s="145"/>
      <c r="D159" s="140" t="s">
        <v>129</v>
      </c>
      <c r="E159" s="146" t="s">
        <v>19</v>
      </c>
      <c r="F159" s="147" t="s">
        <v>246</v>
      </c>
      <c r="H159" s="148">
        <v>193.3</v>
      </c>
      <c r="I159" s="149"/>
      <c r="L159" s="145"/>
      <c r="M159" s="150"/>
      <c r="T159" s="151"/>
      <c r="AT159" s="146" t="s">
        <v>129</v>
      </c>
      <c r="AU159" s="146" t="s">
        <v>79</v>
      </c>
      <c r="AV159" s="12" t="s">
        <v>79</v>
      </c>
      <c r="AW159" s="12" t="s">
        <v>31</v>
      </c>
      <c r="AX159" s="12" t="s">
        <v>77</v>
      </c>
      <c r="AY159" s="146" t="s">
        <v>116</v>
      </c>
    </row>
    <row r="160" spans="2:65" s="1" customFormat="1" ht="16.5" customHeight="1">
      <c r="B160" s="32"/>
      <c r="C160" s="127" t="s">
        <v>186</v>
      </c>
      <c r="D160" s="127" t="s">
        <v>119</v>
      </c>
      <c r="E160" s="128" t="s">
        <v>247</v>
      </c>
      <c r="F160" s="129" t="s">
        <v>248</v>
      </c>
      <c r="G160" s="130" t="s">
        <v>191</v>
      </c>
      <c r="H160" s="131">
        <v>20</v>
      </c>
      <c r="I160" s="132"/>
      <c r="J160" s="133">
        <f>ROUND(I160*H160,2)</f>
        <v>0</v>
      </c>
      <c r="K160" s="129" t="s">
        <v>123</v>
      </c>
      <c r="L160" s="32"/>
      <c r="M160" s="134" t="s">
        <v>19</v>
      </c>
      <c r="N160" s="135" t="s">
        <v>40</v>
      </c>
      <c r="P160" s="136">
        <f>O160*H160</f>
        <v>0</v>
      </c>
      <c r="Q160" s="136">
        <v>0</v>
      </c>
      <c r="R160" s="136">
        <f>Q160*H160</f>
        <v>0</v>
      </c>
      <c r="S160" s="136">
        <v>0</v>
      </c>
      <c r="T160" s="137">
        <f>S160*H160</f>
        <v>0</v>
      </c>
      <c r="AR160" s="138" t="s">
        <v>124</v>
      </c>
      <c r="AT160" s="138" t="s">
        <v>119</v>
      </c>
      <c r="AU160" s="138" t="s">
        <v>79</v>
      </c>
      <c r="AY160" s="17" t="s">
        <v>116</v>
      </c>
      <c r="BE160" s="139">
        <f>IF(N160="základní",J160,0)</f>
        <v>0</v>
      </c>
      <c r="BF160" s="139">
        <f>IF(N160="snížená",J160,0)</f>
        <v>0</v>
      </c>
      <c r="BG160" s="139">
        <f>IF(N160="zákl. přenesená",J160,0)</f>
        <v>0</v>
      </c>
      <c r="BH160" s="139">
        <f>IF(N160="sníž. přenesená",J160,0)</f>
        <v>0</v>
      </c>
      <c r="BI160" s="139">
        <f>IF(N160="nulová",J160,0)</f>
        <v>0</v>
      </c>
      <c r="BJ160" s="17" t="s">
        <v>77</v>
      </c>
      <c r="BK160" s="139">
        <f>ROUND(I160*H160,2)</f>
        <v>0</v>
      </c>
      <c r="BL160" s="17" t="s">
        <v>124</v>
      </c>
      <c r="BM160" s="138" t="s">
        <v>249</v>
      </c>
    </row>
    <row r="161" spans="2:47" s="1" customFormat="1" ht="29.25">
      <c r="B161" s="32"/>
      <c r="D161" s="140" t="s">
        <v>125</v>
      </c>
      <c r="F161" s="141" t="s">
        <v>250</v>
      </c>
      <c r="I161" s="142"/>
      <c r="L161" s="32"/>
      <c r="M161" s="143"/>
      <c r="T161" s="53"/>
      <c r="AT161" s="17" t="s">
        <v>125</v>
      </c>
      <c r="AU161" s="17" t="s">
        <v>79</v>
      </c>
    </row>
    <row r="162" spans="2:47" s="1" customFormat="1" ht="39">
      <c r="B162" s="32"/>
      <c r="D162" s="140" t="s">
        <v>127</v>
      </c>
      <c r="F162" s="144" t="s">
        <v>194</v>
      </c>
      <c r="I162" s="142"/>
      <c r="L162" s="32"/>
      <c r="M162" s="143"/>
      <c r="T162" s="53"/>
      <c r="AT162" s="17" t="s">
        <v>127</v>
      </c>
      <c r="AU162" s="17" t="s">
        <v>79</v>
      </c>
    </row>
    <row r="163" spans="2:51" s="12" customFormat="1" ht="11.25">
      <c r="B163" s="145"/>
      <c r="D163" s="140" t="s">
        <v>129</v>
      </c>
      <c r="E163" s="146" t="s">
        <v>19</v>
      </c>
      <c r="F163" s="147" t="s">
        <v>251</v>
      </c>
      <c r="H163" s="148">
        <v>20</v>
      </c>
      <c r="I163" s="149"/>
      <c r="L163" s="145"/>
      <c r="M163" s="150"/>
      <c r="T163" s="151"/>
      <c r="AT163" s="146" t="s">
        <v>129</v>
      </c>
      <c r="AU163" s="146" t="s">
        <v>79</v>
      </c>
      <c r="AV163" s="12" t="s">
        <v>79</v>
      </c>
      <c r="AW163" s="12" t="s">
        <v>31</v>
      </c>
      <c r="AX163" s="12" t="s">
        <v>77</v>
      </c>
      <c r="AY163" s="146" t="s">
        <v>116</v>
      </c>
    </row>
    <row r="164" spans="2:65" s="1" customFormat="1" ht="16.5" customHeight="1">
      <c r="B164" s="32"/>
      <c r="C164" s="127" t="s">
        <v>252</v>
      </c>
      <c r="D164" s="127" t="s">
        <v>119</v>
      </c>
      <c r="E164" s="128" t="s">
        <v>253</v>
      </c>
      <c r="F164" s="129" t="s">
        <v>254</v>
      </c>
      <c r="G164" s="130" t="s">
        <v>255</v>
      </c>
      <c r="H164" s="131">
        <v>4</v>
      </c>
      <c r="I164" s="132"/>
      <c r="J164" s="133">
        <f>ROUND(I164*H164,2)</f>
        <v>0</v>
      </c>
      <c r="K164" s="129" t="s">
        <v>123</v>
      </c>
      <c r="L164" s="32"/>
      <c r="M164" s="134" t="s">
        <v>19</v>
      </c>
      <c r="N164" s="135" t="s">
        <v>40</v>
      </c>
      <c r="P164" s="136">
        <f>O164*H164</f>
        <v>0</v>
      </c>
      <c r="Q164" s="136">
        <v>0</v>
      </c>
      <c r="R164" s="136">
        <f>Q164*H164</f>
        <v>0</v>
      </c>
      <c r="S164" s="136">
        <v>0</v>
      </c>
      <c r="T164" s="137">
        <f>S164*H164</f>
        <v>0</v>
      </c>
      <c r="AR164" s="138" t="s">
        <v>124</v>
      </c>
      <c r="AT164" s="138" t="s">
        <v>119</v>
      </c>
      <c r="AU164" s="138" t="s">
        <v>79</v>
      </c>
      <c r="AY164" s="17" t="s">
        <v>116</v>
      </c>
      <c r="BE164" s="139">
        <f>IF(N164="základní",J164,0)</f>
        <v>0</v>
      </c>
      <c r="BF164" s="139">
        <f>IF(N164="snížená",J164,0)</f>
        <v>0</v>
      </c>
      <c r="BG164" s="139">
        <f>IF(N164="zákl. přenesená",J164,0)</f>
        <v>0</v>
      </c>
      <c r="BH164" s="139">
        <f>IF(N164="sníž. přenesená",J164,0)</f>
        <v>0</v>
      </c>
      <c r="BI164" s="139">
        <f>IF(N164="nulová",J164,0)</f>
        <v>0</v>
      </c>
      <c r="BJ164" s="17" t="s">
        <v>77</v>
      </c>
      <c r="BK164" s="139">
        <f>ROUND(I164*H164,2)</f>
        <v>0</v>
      </c>
      <c r="BL164" s="17" t="s">
        <v>124</v>
      </c>
      <c r="BM164" s="138" t="s">
        <v>256</v>
      </c>
    </row>
    <row r="165" spans="2:47" s="1" customFormat="1" ht="48.75">
      <c r="B165" s="32"/>
      <c r="D165" s="140" t="s">
        <v>125</v>
      </c>
      <c r="F165" s="141" t="s">
        <v>257</v>
      </c>
      <c r="I165" s="142"/>
      <c r="L165" s="32"/>
      <c r="M165" s="143"/>
      <c r="T165" s="53"/>
      <c r="AT165" s="17" t="s">
        <v>125</v>
      </c>
      <c r="AU165" s="17" t="s">
        <v>79</v>
      </c>
    </row>
    <row r="166" spans="2:47" s="1" customFormat="1" ht="58.5">
      <c r="B166" s="32"/>
      <c r="D166" s="140" t="s">
        <v>127</v>
      </c>
      <c r="F166" s="144" t="s">
        <v>258</v>
      </c>
      <c r="I166" s="142"/>
      <c r="L166" s="32"/>
      <c r="M166" s="143"/>
      <c r="T166" s="53"/>
      <c r="AT166" s="17" t="s">
        <v>127</v>
      </c>
      <c r="AU166" s="17" t="s">
        <v>79</v>
      </c>
    </row>
    <row r="167" spans="2:65" s="1" customFormat="1" ht="16.5" customHeight="1">
      <c r="B167" s="32"/>
      <c r="C167" s="152" t="s">
        <v>192</v>
      </c>
      <c r="D167" s="152" t="s">
        <v>259</v>
      </c>
      <c r="E167" s="153" t="s">
        <v>260</v>
      </c>
      <c r="F167" s="154" t="s">
        <v>261</v>
      </c>
      <c r="G167" s="155" t="s">
        <v>122</v>
      </c>
      <c r="H167" s="156">
        <v>2761.148</v>
      </c>
      <c r="I167" s="157"/>
      <c r="J167" s="158">
        <f>ROUND(I167*H167,2)</f>
        <v>0</v>
      </c>
      <c r="K167" s="154" t="s">
        <v>123</v>
      </c>
      <c r="L167" s="159"/>
      <c r="M167" s="160" t="s">
        <v>19</v>
      </c>
      <c r="N167" s="161" t="s">
        <v>40</v>
      </c>
      <c r="P167" s="136">
        <f>O167*H167</f>
        <v>0</v>
      </c>
      <c r="Q167" s="136">
        <v>1</v>
      </c>
      <c r="R167" s="136">
        <f>Q167*H167</f>
        <v>2761.148</v>
      </c>
      <c r="S167" s="136">
        <v>0</v>
      </c>
      <c r="T167" s="137">
        <f>S167*H167</f>
        <v>0</v>
      </c>
      <c r="AR167" s="138" t="s">
        <v>145</v>
      </c>
      <c r="AT167" s="138" t="s">
        <v>259</v>
      </c>
      <c r="AU167" s="138" t="s">
        <v>79</v>
      </c>
      <c r="AY167" s="17" t="s">
        <v>116</v>
      </c>
      <c r="BE167" s="139">
        <f>IF(N167="základní",J167,0)</f>
        <v>0</v>
      </c>
      <c r="BF167" s="139">
        <f>IF(N167="snížená",J167,0)</f>
        <v>0</v>
      </c>
      <c r="BG167" s="139">
        <f>IF(N167="zákl. přenesená",J167,0)</f>
        <v>0</v>
      </c>
      <c r="BH167" s="139">
        <f>IF(N167="sníž. přenesená",J167,0)</f>
        <v>0</v>
      </c>
      <c r="BI167" s="139">
        <f>IF(N167="nulová",J167,0)</f>
        <v>0</v>
      </c>
      <c r="BJ167" s="17" t="s">
        <v>77</v>
      </c>
      <c r="BK167" s="139">
        <f>ROUND(I167*H167,2)</f>
        <v>0</v>
      </c>
      <c r="BL167" s="17" t="s">
        <v>124</v>
      </c>
      <c r="BM167" s="138" t="s">
        <v>262</v>
      </c>
    </row>
    <row r="168" spans="2:47" s="1" customFormat="1" ht="11.25">
      <c r="B168" s="32"/>
      <c r="D168" s="140" t="s">
        <v>125</v>
      </c>
      <c r="F168" s="141" t="s">
        <v>261</v>
      </c>
      <c r="I168" s="142"/>
      <c r="L168" s="32"/>
      <c r="M168" s="143"/>
      <c r="T168" s="53"/>
      <c r="AT168" s="17" t="s">
        <v>125</v>
      </c>
      <c r="AU168" s="17" t="s">
        <v>79</v>
      </c>
    </row>
    <row r="169" spans="2:51" s="12" customFormat="1" ht="11.25">
      <c r="B169" s="145"/>
      <c r="D169" s="140" t="s">
        <v>129</v>
      </c>
      <c r="E169" s="146" t="s">
        <v>19</v>
      </c>
      <c r="F169" s="147" t="s">
        <v>263</v>
      </c>
      <c r="H169" s="148">
        <v>2761.148</v>
      </c>
      <c r="I169" s="149"/>
      <c r="L169" s="145"/>
      <c r="M169" s="150"/>
      <c r="T169" s="151"/>
      <c r="AT169" s="146" t="s">
        <v>129</v>
      </c>
      <c r="AU169" s="146" t="s">
        <v>79</v>
      </c>
      <c r="AV169" s="12" t="s">
        <v>79</v>
      </c>
      <c r="AW169" s="12" t="s">
        <v>31</v>
      </c>
      <c r="AX169" s="12" t="s">
        <v>77</v>
      </c>
      <c r="AY169" s="146" t="s">
        <v>116</v>
      </c>
    </row>
    <row r="170" spans="2:65" s="1" customFormat="1" ht="33" customHeight="1">
      <c r="B170" s="32"/>
      <c r="C170" s="127" t="s">
        <v>264</v>
      </c>
      <c r="D170" s="127" t="s">
        <v>119</v>
      </c>
      <c r="E170" s="128" t="s">
        <v>265</v>
      </c>
      <c r="F170" s="129" t="s">
        <v>266</v>
      </c>
      <c r="G170" s="130" t="s">
        <v>122</v>
      </c>
      <c r="H170" s="131">
        <v>2761.148</v>
      </c>
      <c r="I170" s="132"/>
      <c r="J170" s="133">
        <f>ROUND(I170*H170,2)</f>
        <v>0</v>
      </c>
      <c r="K170" s="129" t="s">
        <v>123</v>
      </c>
      <c r="L170" s="32"/>
      <c r="M170" s="134" t="s">
        <v>19</v>
      </c>
      <c r="N170" s="135" t="s">
        <v>40</v>
      </c>
      <c r="P170" s="136">
        <f>O170*H170</f>
        <v>0</v>
      </c>
      <c r="Q170" s="136">
        <v>0</v>
      </c>
      <c r="R170" s="136">
        <f>Q170*H170</f>
        <v>0</v>
      </c>
      <c r="S170" s="136">
        <v>0</v>
      </c>
      <c r="T170" s="137">
        <f>S170*H170</f>
        <v>0</v>
      </c>
      <c r="AR170" s="138" t="s">
        <v>124</v>
      </c>
      <c r="AT170" s="138" t="s">
        <v>119</v>
      </c>
      <c r="AU170" s="138" t="s">
        <v>79</v>
      </c>
      <c r="AY170" s="17" t="s">
        <v>116</v>
      </c>
      <c r="BE170" s="139">
        <f>IF(N170="základní",J170,0)</f>
        <v>0</v>
      </c>
      <c r="BF170" s="139">
        <f>IF(N170="snížená",J170,0)</f>
        <v>0</v>
      </c>
      <c r="BG170" s="139">
        <f>IF(N170="zákl. přenesená",J170,0)</f>
        <v>0</v>
      </c>
      <c r="BH170" s="139">
        <f>IF(N170="sníž. přenesená",J170,0)</f>
        <v>0</v>
      </c>
      <c r="BI170" s="139">
        <f>IF(N170="nulová",J170,0)</f>
        <v>0</v>
      </c>
      <c r="BJ170" s="17" t="s">
        <v>77</v>
      </c>
      <c r="BK170" s="139">
        <f>ROUND(I170*H170,2)</f>
        <v>0</v>
      </c>
      <c r="BL170" s="17" t="s">
        <v>124</v>
      </c>
      <c r="BM170" s="138" t="s">
        <v>267</v>
      </c>
    </row>
    <row r="171" spans="2:47" s="1" customFormat="1" ht="39">
      <c r="B171" s="32"/>
      <c r="D171" s="140" t="s">
        <v>125</v>
      </c>
      <c r="F171" s="141" t="s">
        <v>268</v>
      </c>
      <c r="I171" s="142"/>
      <c r="L171" s="32"/>
      <c r="M171" s="143"/>
      <c r="T171" s="53"/>
      <c r="AT171" s="17" t="s">
        <v>125</v>
      </c>
      <c r="AU171" s="17" t="s">
        <v>79</v>
      </c>
    </row>
    <row r="172" spans="2:47" s="1" customFormat="1" ht="39">
      <c r="B172" s="32"/>
      <c r="D172" s="140" t="s">
        <v>127</v>
      </c>
      <c r="F172" s="144" t="s">
        <v>134</v>
      </c>
      <c r="I172" s="142"/>
      <c r="L172" s="32"/>
      <c r="M172" s="143"/>
      <c r="T172" s="53"/>
      <c r="AT172" s="17" t="s">
        <v>127</v>
      </c>
      <c r="AU172" s="17" t="s">
        <v>79</v>
      </c>
    </row>
    <row r="173" spans="2:65" s="1" customFormat="1" ht="16.5" customHeight="1">
      <c r="B173" s="32"/>
      <c r="C173" s="127" t="s">
        <v>200</v>
      </c>
      <c r="D173" s="127" t="s">
        <v>119</v>
      </c>
      <c r="E173" s="128" t="s">
        <v>269</v>
      </c>
      <c r="F173" s="129" t="s">
        <v>270</v>
      </c>
      <c r="G173" s="130" t="s">
        <v>122</v>
      </c>
      <c r="H173" s="131">
        <v>2566.033</v>
      </c>
      <c r="I173" s="132"/>
      <c r="J173" s="133">
        <f>ROUND(I173*H173,2)</f>
        <v>0</v>
      </c>
      <c r="K173" s="129" t="s">
        <v>123</v>
      </c>
      <c r="L173" s="32"/>
      <c r="M173" s="134" t="s">
        <v>19</v>
      </c>
      <c r="N173" s="135" t="s">
        <v>40</v>
      </c>
      <c r="P173" s="136">
        <f>O173*H173</f>
        <v>0</v>
      </c>
      <c r="Q173" s="136">
        <v>0</v>
      </c>
      <c r="R173" s="136">
        <f>Q173*H173</f>
        <v>0</v>
      </c>
      <c r="S173" s="136">
        <v>0</v>
      </c>
      <c r="T173" s="137">
        <f>S173*H173</f>
        <v>0</v>
      </c>
      <c r="AR173" s="138" t="s">
        <v>124</v>
      </c>
      <c r="AT173" s="138" t="s">
        <v>119</v>
      </c>
      <c r="AU173" s="138" t="s">
        <v>79</v>
      </c>
      <c r="AY173" s="17" t="s">
        <v>116</v>
      </c>
      <c r="BE173" s="139">
        <f>IF(N173="základní",J173,0)</f>
        <v>0</v>
      </c>
      <c r="BF173" s="139">
        <f>IF(N173="snížená",J173,0)</f>
        <v>0</v>
      </c>
      <c r="BG173" s="139">
        <f>IF(N173="zákl. přenesená",J173,0)</f>
        <v>0</v>
      </c>
      <c r="BH173" s="139">
        <f>IF(N173="sníž. přenesená",J173,0)</f>
        <v>0</v>
      </c>
      <c r="BI173" s="139">
        <f>IF(N173="nulová",J173,0)</f>
        <v>0</v>
      </c>
      <c r="BJ173" s="17" t="s">
        <v>77</v>
      </c>
      <c r="BK173" s="139">
        <f>ROUND(I173*H173,2)</f>
        <v>0</v>
      </c>
      <c r="BL173" s="17" t="s">
        <v>124</v>
      </c>
      <c r="BM173" s="138" t="s">
        <v>271</v>
      </c>
    </row>
    <row r="174" spans="2:47" s="1" customFormat="1" ht="29.25">
      <c r="B174" s="32"/>
      <c r="D174" s="140" t="s">
        <v>125</v>
      </c>
      <c r="F174" s="141" t="s">
        <v>272</v>
      </c>
      <c r="I174" s="142"/>
      <c r="L174" s="32"/>
      <c r="M174" s="143"/>
      <c r="T174" s="53"/>
      <c r="AT174" s="17" t="s">
        <v>125</v>
      </c>
      <c r="AU174" s="17" t="s">
        <v>79</v>
      </c>
    </row>
    <row r="175" spans="2:47" s="1" customFormat="1" ht="39">
      <c r="B175" s="32"/>
      <c r="D175" s="140" t="s">
        <v>127</v>
      </c>
      <c r="F175" s="144" t="s">
        <v>273</v>
      </c>
      <c r="I175" s="142"/>
      <c r="L175" s="32"/>
      <c r="M175" s="143"/>
      <c r="T175" s="53"/>
      <c r="AT175" s="17" t="s">
        <v>127</v>
      </c>
      <c r="AU175" s="17" t="s">
        <v>79</v>
      </c>
    </row>
    <row r="176" spans="2:65" s="1" customFormat="1" ht="33" customHeight="1">
      <c r="B176" s="32"/>
      <c r="C176" s="127" t="s">
        <v>274</v>
      </c>
      <c r="D176" s="127" t="s">
        <v>119</v>
      </c>
      <c r="E176" s="128" t="s">
        <v>162</v>
      </c>
      <c r="F176" s="129" t="s">
        <v>163</v>
      </c>
      <c r="G176" s="130" t="s">
        <v>122</v>
      </c>
      <c r="H176" s="131">
        <v>2566.033</v>
      </c>
      <c r="I176" s="132"/>
      <c r="J176" s="133">
        <f>ROUND(I176*H176,2)</f>
        <v>0</v>
      </c>
      <c r="K176" s="129" t="s">
        <v>123</v>
      </c>
      <c r="L176" s="32"/>
      <c r="M176" s="134" t="s">
        <v>19</v>
      </c>
      <c r="N176" s="135" t="s">
        <v>40</v>
      </c>
      <c r="P176" s="136">
        <f>O176*H176</f>
        <v>0</v>
      </c>
      <c r="Q176" s="136">
        <v>0</v>
      </c>
      <c r="R176" s="136">
        <f>Q176*H176</f>
        <v>0</v>
      </c>
      <c r="S176" s="136">
        <v>0</v>
      </c>
      <c r="T176" s="137">
        <f>S176*H176</f>
        <v>0</v>
      </c>
      <c r="AR176" s="138" t="s">
        <v>124</v>
      </c>
      <c r="AT176" s="138" t="s">
        <v>119</v>
      </c>
      <c r="AU176" s="138" t="s">
        <v>79</v>
      </c>
      <c r="AY176" s="17" t="s">
        <v>116</v>
      </c>
      <c r="BE176" s="139">
        <f>IF(N176="základní",J176,0)</f>
        <v>0</v>
      </c>
      <c r="BF176" s="139">
        <f>IF(N176="snížená",J176,0)</f>
        <v>0</v>
      </c>
      <c r="BG176" s="139">
        <f>IF(N176="zákl. přenesená",J176,0)</f>
        <v>0</v>
      </c>
      <c r="BH176" s="139">
        <f>IF(N176="sníž. přenesená",J176,0)</f>
        <v>0</v>
      </c>
      <c r="BI176" s="139">
        <f>IF(N176="nulová",J176,0)</f>
        <v>0</v>
      </c>
      <c r="BJ176" s="17" t="s">
        <v>77</v>
      </c>
      <c r="BK176" s="139">
        <f>ROUND(I176*H176,2)</f>
        <v>0</v>
      </c>
      <c r="BL176" s="17" t="s">
        <v>124</v>
      </c>
      <c r="BM176" s="138" t="s">
        <v>275</v>
      </c>
    </row>
    <row r="177" spans="2:47" s="1" customFormat="1" ht="39">
      <c r="B177" s="32"/>
      <c r="D177" s="140" t="s">
        <v>125</v>
      </c>
      <c r="F177" s="141" t="s">
        <v>165</v>
      </c>
      <c r="I177" s="142"/>
      <c r="L177" s="32"/>
      <c r="M177" s="143"/>
      <c r="T177" s="53"/>
      <c r="AT177" s="17" t="s">
        <v>125</v>
      </c>
      <c r="AU177" s="17" t="s">
        <v>79</v>
      </c>
    </row>
    <row r="178" spans="2:47" s="1" customFormat="1" ht="39">
      <c r="B178" s="32"/>
      <c r="D178" s="140" t="s">
        <v>127</v>
      </c>
      <c r="F178" s="144" t="s">
        <v>134</v>
      </c>
      <c r="I178" s="142"/>
      <c r="L178" s="32"/>
      <c r="M178" s="143"/>
      <c r="T178" s="53"/>
      <c r="AT178" s="17" t="s">
        <v>127</v>
      </c>
      <c r="AU178" s="17" t="s">
        <v>79</v>
      </c>
    </row>
    <row r="179" spans="2:47" s="1" customFormat="1" ht="29.25">
      <c r="B179" s="32"/>
      <c r="D179" s="140" t="s">
        <v>276</v>
      </c>
      <c r="F179" s="144" t="s">
        <v>277</v>
      </c>
      <c r="I179" s="142"/>
      <c r="L179" s="32"/>
      <c r="M179" s="143"/>
      <c r="T179" s="53"/>
      <c r="AT179" s="17" t="s">
        <v>276</v>
      </c>
      <c r="AU179" s="17" t="s">
        <v>79</v>
      </c>
    </row>
    <row r="180" spans="2:65" s="1" customFormat="1" ht="16.5" customHeight="1">
      <c r="B180" s="32"/>
      <c r="C180" s="127" t="s">
        <v>207</v>
      </c>
      <c r="D180" s="127" t="s">
        <v>119</v>
      </c>
      <c r="E180" s="128" t="s">
        <v>278</v>
      </c>
      <c r="F180" s="129" t="s">
        <v>279</v>
      </c>
      <c r="G180" s="130" t="s">
        <v>122</v>
      </c>
      <c r="H180" s="131">
        <v>2566.033</v>
      </c>
      <c r="I180" s="132"/>
      <c r="J180" s="133">
        <f>ROUND(I180*H180,2)</f>
        <v>0</v>
      </c>
      <c r="K180" s="129" t="s">
        <v>123</v>
      </c>
      <c r="L180" s="32"/>
      <c r="M180" s="134" t="s">
        <v>19</v>
      </c>
      <c r="N180" s="135" t="s">
        <v>40</v>
      </c>
      <c r="P180" s="136">
        <f>O180*H180</f>
        <v>0</v>
      </c>
      <c r="Q180" s="136">
        <v>0</v>
      </c>
      <c r="R180" s="136">
        <f>Q180*H180</f>
        <v>0</v>
      </c>
      <c r="S180" s="136">
        <v>0</v>
      </c>
      <c r="T180" s="137">
        <f>S180*H180</f>
        <v>0</v>
      </c>
      <c r="AR180" s="138" t="s">
        <v>124</v>
      </c>
      <c r="AT180" s="138" t="s">
        <v>119</v>
      </c>
      <c r="AU180" s="138" t="s">
        <v>79</v>
      </c>
      <c r="AY180" s="17" t="s">
        <v>116</v>
      </c>
      <c r="BE180" s="139">
        <f>IF(N180="základní",J180,0)</f>
        <v>0</v>
      </c>
      <c r="BF180" s="139">
        <f>IF(N180="snížená",J180,0)</f>
        <v>0</v>
      </c>
      <c r="BG180" s="139">
        <f>IF(N180="zákl. přenesená",J180,0)</f>
        <v>0</v>
      </c>
      <c r="BH180" s="139">
        <f>IF(N180="sníž. přenesená",J180,0)</f>
        <v>0</v>
      </c>
      <c r="BI180" s="139">
        <f>IF(N180="nulová",J180,0)</f>
        <v>0</v>
      </c>
      <c r="BJ180" s="17" t="s">
        <v>77</v>
      </c>
      <c r="BK180" s="139">
        <f>ROUND(I180*H180,2)</f>
        <v>0</v>
      </c>
      <c r="BL180" s="17" t="s">
        <v>124</v>
      </c>
      <c r="BM180" s="138" t="s">
        <v>280</v>
      </c>
    </row>
    <row r="181" spans="2:47" s="1" customFormat="1" ht="29.25">
      <c r="B181" s="32"/>
      <c r="D181" s="140" t="s">
        <v>125</v>
      </c>
      <c r="F181" s="141" t="s">
        <v>281</v>
      </c>
      <c r="I181" s="142"/>
      <c r="L181" s="32"/>
      <c r="M181" s="143"/>
      <c r="T181" s="53"/>
      <c r="AT181" s="17" t="s">
        <v>125</v>
      </c>
      <c r="AU181" s="17" t="s">
        <v>79</v>
      </c>
    </row>
    <row r="182" spans="2:47" s="1" customFormat="1" ht="39">
      <c r="B182" s="32"/>
      <c r="D182" s="140" t="s">
        <v>127</v>
      </c>
      <c r="F182" s="144" t="s">
        <v>282</v>
      </c>
      <c r="I182" s="142"/>
      <c r="L182" s="32"/>
      <c r="M182" s="143"/>
      <c r="T182" s="53"/>
      <c r="AT182" s="17" t="s">
        <v>127</v>
      </c>
      <c r="AU182" s="17" t="s">
        <v>79</v>
      </c>
    </row>
    <row r="183" spans="2:65" s="1" customFormat="1" ht="16.5" customHeight="1">
      <c r="B183" s="32"/>
      <c r="C183" s="127" t="s">
        <v>283</v>
      </c>
      <c r="D183" s="127" t="s">
        <v>119</v>
      </c>
      <c r="E183" s="128" t="s">
        <v>284</v>
      </c>
      <c r="F183" s="129" t="s">
        <v>285</v>
      </c>
      <c r="G183" s="130" t="s">
        <v>122</v>
      </c>
      <c r="H183" s="131">
        <v>77.471</v>
      </c>
      <c r="I183" s="132"/>
      <c r="J183" s="133">
        <f>ROUND(I183*H183,2)</f>
        <v>0</v>
      </c>
      <c r="K183" s="129" t="s">
        <v>123</v>
      </c>
      <c r="L183" s="32"/>
      <c r="M183" s="134" t="s">
        <v>19</v>
      </c>
      <c r="N183" s="135" t="s">
        <v>40</v>
      </c>
      <c r="P183" s="136">
        <f>O183*H183</f>
        <v>0</v>
      </c>
      <c r="Q183" s="136">
        <v>0</v>
      </c>
      <c r="R183" s="136">
        <f>Q183*H183</f>
        <v>0</v>
      </c>
      <c r="S183" s="136">
        <v>0</v>
      </c>
      <c r="T183" s="137">
        <f>S183*H183</f>
        <v>0</v>
      </c>
      <c r="AR183" s="138" t="s">
        <v>124</v>
      </c>
      <c r="AT183" s="138" t="s">
        <v>119</v>
      </c>
      <c r="AU183" s="138" t="s">
        <v>79</v>
      </c>
      <c r="AY183" s="17" t="s">
        <v>116</v>
      </c>
      <c r="BE183" s="139">
        <f>IF(N183="základní",J183,0)</f>
        <v>0</v>
      </c>
      <c r="BF183" s="139">
        <f>IF(N183="snížená",J183,0)</f>
        <v>0</v>
      </c>
      <c r="BG183" s="139">
        <f>IF(N183="zákl. přenesená",J183,0)</f>
        <v>0</v>
      </c>
      <c r="BH183" s="139">
        <f>IF(N183="sníž. přenesená",J183,0)</f>
        <v>0</v>
      </c>
      <c r="BI183" s="139">
        <f>IF(N183="nulová",J183,0)</f>
        <v>0</v>
      </c>
      <c r="BJ183" s="17" t="s">
        <v>77</v>
      </c>
      <c r="BK183" s="139">
        <f>ROUND(I183*H183,2)</f>
        <v>0</v>
      </c>
      <c r="BL183" s="17" t="s">
        <v>124</v>
      </c>
      <c r="BM183" s="138" t="s">
        <v>286</v>
      </c>
    </row>
    <row r="184" spans="2:47" s="1" customFormat="1" ht="29.25">
      <c r="B184" s="32"/>
      <c r="D184" s="140" t="s">
        <v>125</v>
      </c>
      <c r="F184" s="141" t="s">
        <v>287</v>
      </c>
      <c r="I184" s="142"/>
      <c r="L184" s="32"/>
      <c r="M184" s="143"/>
      <c r="T184" s="53"/>
      <c r="AT184" s="17" t="s">
        <v>125</v>
      </c>
      <c r="AU184" s="17" t="s">
        <v>79</v>
      </c>
    </row>
    <row r="185" spans="2:47" s="1" customFormat="1" ht="39">
      <c r="B185" s="32"/>
      <c r="D185" s="140" t="s">
        <v>127</v>
      </c>
      <c r="F185" s="144" t="s">
        <v>273</v>
      </c>
      <c r="I185" s="142"/>
      <c r="L185" s="32"/>
      <c r="M185" s="143"/>
      <c r="T185" s="53"/>
      <c r="AT185" s="17" t="s">
        <v>127</v>
      </c>
      <c r="AU185" s="17" t="s">
        <v>79</v>
      </c>
    </row>
    <row r="186" spans="2:51" s="12" customFormat="1" ht="11.25">
      <c r="B186" s="145"/>
      <c r="D186" s="140" t="s">
        <v>129</v>
      </c>
      <c r="E186" s="146" t="s">
        <v>19</v>
      </c>
      <c r="F186" s="147" t="s">
        <v>288</v>
      </c>
      <c r="H186" s="148">
        <v>77.471</v>
      </c>
      <c r="I186" s="149"/>
      <c r="L186" s="145"/>
      <c r="M186" s="150"/>
      <c r="T186" s="151"/>
      <c r="AT186" s="146" t="s">
        <v>129</v>
      </c>
      <c r="AU186" s="146" t="s">
        <v>79</v>
      </c>
      <c r="AV186" s="12" t="s">
        <v>79</v>
      </c>
      <c r="AW186" s="12" t="s">
        <v>31</v>
      </c>
      <c r="AX186" s="12" t="s">
        <v>77</v>
      </c>
      <c r="AY186" s="146" t="s">
        <v>116</v>
      </c>
    </row>
    <row r="187" spans="2:65" s="1" customFormat="1" ht="37.9" customHeight="1">
      <c r="B187" s="32"/>
      <c r="C187" s="127" t="s">
        <v>213</v>
      </c>
      <c r="D187" s="127" t="s">
        <v>119</v>
      </c>
      <c r="E187" s="128" t="s">
        <v>289</v>
      </c>
      <c r="F187" s="129" t="s">
        <v>290</v>
      </c>
      <c r="G187" s="130" t="s">
        <v>122</v>
      </c>
      <c r="H187" s="131">
        <v>77.471</v>
      </c>
      <c r="I187" s="132"/>
      <c r="J187" s="133">
        <f>ROUND(I187*H187,2)</f>
        <v>0</v>
      </c>
      <c r="K187" s="129" t="s">
        <v>123</v>
      </c>
      <c r="L187" s="32"/>
      <c r="M187" s="134" t="s">
        <v>19</v>
      </c>
      <c r="N187" s="135" t="s">
        <v>40</v>
      </c>
      <c r="P187" s="136">
        <f>O187*H187</f>
        <v>0</v>
      </c>
      <c r="Q187" s="136">
        <v>0</v>
      </c>
      <c r="R187" s="136">
        <f>Q187*H187</f>
        <v>0</v>
      </c>
      <c r="S187" s="136">
        <v>0</v>
      </c>
      <c r="T187" s="137">
        <f>S187*H187</f>
        <v>0</v>
      </c>
      <c r="AR187" s="138" t="s">
        <v>124</v>
      </c>
      <c r="AT187" s="138" t="s">
        <v>119</v>
      </c>
      <c r="AU187" s="138" t="s">
        <v>79</v>
      </c>
      <c r="AY187" s="17" t="s">
        <v>116</v>
      </c>
      <c r="BE187" s="139">
        <f>IF(N187="základní",J187,0)</f>
        <v>0</v>
      </c>
      <c r="BF187" s="139">
        <f>IF(N187="snížená",J187,0)</f>
        <v>0</v>
      </c>
      <c r="BG187" s="139">
        <f>IF(N187="zákl. přenesená",J187,0)</f>
        <v>0</v>
      </c>
      <c r="BH187" s="139">
        <f>IF(N187="sníž. přenesená",J187,0)</f>
        <v>0</v>
      </c>
      <c r="BI187" s="139">
        <f>IF(N187="nulová",J187,0)</f>
        <v>0</v>
      </c>
      <c r="BJ187" s="17" t="s">
        <v>77</v>
      </c>
      <c r="BK187" s="139">
        <f>ROUND(I187*H187,2)</f>
        <v>0</v>
      </c>
      <c r="BL187" s="17" t="s">
        <v>124</v>
      </c>
      <c r="BM187" s="138" t="s">
        <v>291</v>
      </c>
    </row>
    <row r="188" spans="2:47" s="1" customFormat="1" ht="39">
      <c r="B188" s="32"/>
      <c r="D188" s="140" t="s">
        <v>125</v>
      </c>
      <c r="F188" s="141" t="s">
        <v>292</v>
      </c>
      <c r="I188" s="142"/>
      <c r="L188" s="32"/>
      <c r="M188" s="143"/>
      <c r="T188" s="53"/>
      <c r="AT188" s="17" t="s">
        <v>125</v>
      </c>
      <c r="AU188" s="17" t="s">
        <v>79</v>
      </c>
    </row>
    <row r="189" spans="2:47" s="1" customFormat="1" ht="39">
      <c r="B189" s="32"/>
      <c r="D189" s="140" t="s">
        <v>127</v>
      </c>
      <c r="F189" s="144" t="s">
        <v>134</v>
      </c>
      <c r="I189" s="142"/>
      <c r="L189" s="32"/>
      <c r="M189" s="143"/>
      <c r="T189" s="53"/>
      <c r="AT189" s="17" t="s">
        <v>127</v>
      </c>
      <c r="AU189" s="17" t="s">
        <v>79</v>
      </c>
    </row>
    <row r="190" spans="2:65" s="1" customFormat="1" ht="16.5" customHeight="1">
      <c r="B190" s="32"/>
      <c r="C190" s="127" t="s">
        <v>293</v>
      </c>
      <c r="D190" s="127" t="s">
        <v>119</v>
      </c>
      <c r="E190" s="128" t="s">
        <v>294</v>
      </c>
      <c r="F190" s="129" t="s">
        <v>295</v>
      </c>
      <c r="G190" s="130" t="s">
        <v>122</v>
      </c>
      <c r="H190" s="131">
        <v>77.14</v>
      </c>
      <c r="I190" s="132"/>
      <c r="J190" s="133">
        <f>ROUND(I190*H190,2)</f>
        <v>0</v>
      </c>
      <c r="K190" s="129" t="s">
        <v>123</v>
      </c>
      <c r="L190" s="32"/>
      <c r="M190" s="134" t="s">
        <v>19</v>
      </c>
      <c r="N190" s="135" t="s">
        <v>40</v>
      </c>
      <c r="P190" s="136">
        <f>O190*H190</f>
        <v>0</v>
      </c>
      <c r="Q190" s="136">
        <v>0</v>
      </c>
      <c r="R190" s="136">
        <f>Q190*H190</f>
        <v>0</v>
      </c>
      <c r="S190" s="136">
        <v>0</v>
      </c>
      <c r="T190" s="137">
        <f>S190*H190</f>
        <v>0</v>
      </c>
      <c r="AR190" s="138" t="s">
        <v>124</v>
      </c>
      <c r="AT190" s="138" t="s">
        <v>119</v>
      </c>
      <c r="AU190" s="138" t="s">
        <v>79</v>
      </c>
      <c r="AY190" s="17" t="s">
        <v>116</v>
      </c>
      <c r="BE190" s="139">
        <f>IF(N190="základní",J190,0)</f>
        <v>0</v>
      </c>
      <c r="BF190" s="139">
        <f>IF(N190="snížená",J190,0)</f>
        <v>0</v>
      </c>
      <c r="BG190" s="139">
        <f>IF(N190="zákl. přenesená",J190,0)</f>
        <v>0</v>
      </c>
      <c r="BH190" s="139">
        <f>IF(N190="sníž. přenesená",J190,0)</f>
        <v>0</v>
      </c>
      <c r="BI190" s="139">
        <f>IF(N190="nulová",J190,0)</f>
        <v>0</v>
      </c>
      <c r="BJ190" s="17" t="s">
        <v>77</v>
      </c>
      <c r="BK190" s="139">
        <f>ROUND(I190*H190,2)</f>
        <v>0</v>
      </c>
      <c r="BL190" s="17" t="s">
        <v>124</v>
      </c>
      <c r="BM190" s="138" t="s">
        <v>296</v>
      </c>
    </row>
    <row r="191" spans="2:47" s="1" customFormat="1" ht="29.25">
      <c r="B191" s="32"/>
      <c r="D191" s="140" t="s">
        <v>125</v>
      </c>
      <c r="F191" s="141" t="s">
        <v>297</v>
      </c>
      <c r="I191" s="142"/>
      <c r="L191" s="32"/>
      <c r="M191" s="143"/>
      <c r="T191" s="53"/>
      <c r="AT191" s="17" t="s">
        <v>125</v>
      </c>
      <c r="AU191" s="17" t="s">
        <v>79</v>
      </c>
    </row>
    <row r="192" spans="2:47" s="1" customFormat="1" ht="39">
      <c r="B192" s="32"/>
      <c r="D192" s="140" t="s">
        <v>127</v>
      </c>
      <c r="F192" s="144" t="s">
        <v>282</v>
      </c>
      <c r="I192" s="142"/>
      <c r="L192" s="32"/>
      <c r="M192" s="143"/>
      <c r="T192" s="53"/>
      <c r="AT192" s="17" t="s">
        <v>127</v>
      </c>
      <c r="AU192" s="17" t="s">
        <v>79</v>
      </c>
    </row>
    <row r="193" spans="2:51" s="12" customFormat="1" ht="11.25">
      <c r="B193" s="145"/>
      <c r="D193" s="140" t="s">
        <v>129</v>
      </c>
      <c r="E193" s="146" t="s">
        <v>19</v>
      </c>
      <c r="F193" s="147" t="s">
        <v>298</v>
      </c>
      <c r="H193" s="148">
        <v>77.14</v>
      </c>
      <c r="I193" s="149"/>
      <c r="L193" s="145"/>
      <c r="M193" s="150"/>
      <c r="T193" s="151"/>
      <c r="AT193" s="146" t="s">
        <v>129</v>
      </c>
      <c r="AU193" s="146" t="s">
        <v>79</v>
      </c>
      <c r="AV193" s="12" t="s">
        <v>79</v>
      </c>
      <c r="AW193" s="12" t="s">
        <v>31</v>
      </c>
      <c r="AX193" s="12" t="s">
        <v>77</v>
      </c>
      <c r="AY193" s="146" t="s">
        <v>116</v>
      </c>
    </row>
    <row r="194" spans="2:65" s="1" customFormat="1" ht="16.5" customHeight="1">
      <c r="B194" s="32"/>
      <c r="C194" s="127" t="s">
        <v>218</v>
      </c>
      <c r="D194" s="127" t="s">
        <v>119</v>
      </c>
      <c r="E194" s="128" t="s">
        <v>299</v>
      </c>
      <c r="F194" s="129" t="s">
        <v>300</v>
      </c>
      <c r="G194" s="130" t="s">
        <v>122</v>
      </c>
      <c r="H194" s="131">
        <v>0.331</v>
      </c>
      <c r="I194" s="132"/>
      <c r="J194" s="133">
        <f>ROUND(I194*H194,2)</f>
        <v>0</v>
      </c>
      <c r="K194" s="129" t="s">
        <v>123</v>
      </c>
      <c r="L194" s="32"/>
      <c r="M194" s="134" t="s">
        <v>19</v>
      </c>
      <c r="N194" s="135" t="s">
        <v>40</v>
      </c>
      <c r="P194" s="136">
        <f>O194*H194</f>
        <v>0</v>
      </c>
      <c r="Q194" s="136">
        <v>0</v>
      </c>
      <c r="R194" s="136">
        <f>Q194*H194</f>
        <v>0</v>
      </c>
      <c r="S194" s="136">
        <v>0</v>
      </c>
      <c r="T194" s="137">
        <f>S194*H194</f>
        <v>0</v>
      </c>
      <c r="AR194" s="138" t="s">
        <v>124</v>
      </c>
      <c r="AT194" s="138" t="s">
        <v>119</v>
      </c>
      <c r="AU194" s="138" t="s">
        <v>79</v>
      </c>
      <c r="AY194" s="17" t="s">
        <v>116</v>
      </c>
      <c r="BE194" s="139">
        <f>IF(N194="základní",J194,0)</f>
        <v>0</v>
      </c>
      <c r="BF194" s="139">
        <f>IF(N194="snížená",J194,0)</f>
        <v>0</v>
      </c>
      <c r="BG194" s="139">
        <f>IF(N194="zákl. přenesená",J194,0)</f>
        <v>0</v>
      </c>
      <c r="BH194" s="139">
        <f>IF(N194="sníž. přenesená",J194,0)</f>
        <v>0</v>
      </c>
      <c r="BI194" s="139">
        <f>IF(N194="nulová",J194,0)</f>
        <v>0</v>
      </c>
      <c r="BJ194" s="17" t="s">
        <v>77</v>
      </c>
      <c r="BK194" s="139">
        <f>ROUND(I194*H194,2)</f>
        <v>0</v>
      </c>
      <c r="BL194" s="17" t="s">
        <v>124</v>
      </c>
      <c r="BM194" s="138" t="s">
        <v>301</v>
      </c>
    </row>
    <row r="195" spans="2:47" s="1" customFormat="1" ht="29.25">
      <c r="B195" s="32"/>
      <c r="D195" s="140" t="s">
        <v>125</v>
      </c>
      <c r="F195" s="141" t="s">
        <v>302</v>
      </c>
      <c r="I195" s="142"/>
      <c r="L195" s="32"/>
      <c r="M195" s="143"/>
      <c r="T195" s="53"/>
      <c r="AT195" s="17" t="s">
        <v>125</v>
      </c>
      <c r="AU195" s="17" t="s">
        <v>79</v>
      </c>
    </row>
    <row r="196" spans="2:47" s="1" customFormat="1" ht="39">
      <c r="B196" s="32"/>
      <c r="D196" s="140" t="s">
        <v>127</v>
      </c>
      <c r="F196" s="144" t="s">
        <v>282</v>
      </c>
      <c r="I196" s="142"/>
      <c r="L196" s="32"/>
      <c r="M196" s="143"/>
      <c r="T196" s="53"/>
      <c r="AT196" s="17" t="s">
        <v>127</v>
      </c>
      <c r="AU196" s="17" t="s">
        <v>79</v>
      </c>
    </row>
    <row r="197" spans="2:51" s="12" customFormat="1" ht="11.25">
      <c r="B197" s="145"/>
      <c r="D197" s="140" t="s">
        <v>129</v>
      </c>
      <c r="E197" s="146" t="s">
        <v>19</v>
      </c>
      <c r="F197" s="147" t="s">
        <v>303</v>
      </c>
      <c r="H197" s="148">
        <v>0.331</v>
      </c>
      <c r="I197" s="149"/>
      <c r="L197" s="145"/>
      <c r="M197" s="150"/>
      <c r="T197" s="151"/>
      <c r="AT197" s="146" t="s">
        <v>129</v>
      </c>
      <c r="AU197" s="146" t="s">
        <v>79</v>
      </c>
      <c r="AV197" s="12" t="s">
        <v>79</v>
      </c>
      <c r="AW197" s="12" t="s">
        <v>31</v>
      </c>
      <c r="AX197" s="12" t="s">
        <v>77</v>
      </c>
      <c r="AY197" s="146" t="s">
        <v>116</v>
      </c>
    </row>
    <row r="198" spans="2:65" s="1" customFormat="1" ht="16.5" customHeight="1">
      <c r="B198" s="32"/>
      <c r="C198" s="127" t="s">
        <v>304</v>
      </c>
      <c r="D198" s="127" t="s">
        <v>119</v>
      </c>
      <c r="E198" s="128" t="s">
        <v>305</v>
      </c>
      <c r="F198" s="129" t="s">
        <v>306</v>
      </c>
      <c r="G198" s="130" t="s">
        <v>255</v>
      </c>
      <c r="H198" s="131">
        <v>8</v>
      </c>
      <c r="I198" s="132"/>
      <c r="J198" s="133">
        <f>ROUND(I198*H198,2)</f>
        <v>0</v>
      </c>
      <c r="K198" s="129" t="s">
        <v>123</v>
      </c>
      <c r="L198" s="32"/>
      <c r="M198" s="134" t="s">
        <v>19</v>
      </c>
      <c r="N198" s="135" t="s">
        <v>40</v>
      </c>
      <c r="P198" s="136">
        <f>O198*H198</f>
        <v>0</v>
      </c>
      <c r="Q198" s="136">
        <v>0</v>
      </c>
      <c r="R198" s="136">
        <f>Q198*H198</f>
        <v>0</v>
      </c>
      <c r="S198" s="136">
        <v>0</v>
      </c>
      <c r="T198" s="137">
        <f>S198*H198</f>
        <v>0</v>
      </c>
      <c r="AR198" s="138" t="s">
        <v>124</v>
      </c>
      <c r="AT198" s="138" t="s">
        <v>119</v>
      </c>
      <c r="AU198" s="138" t="s">
        <v>79</v>
      </c>
      <c r="AY198" s="17" t="s">
        <v>116</v>
      </c>
      <c r="BE198" s="139">
        <f>IF(N198="základní",J198,0)</f>
        <v>0</v>
      </c>
      <c r="BF198" s="139">
        <f>IF(N198="snížená",J198,0)</f>
        <v>0</v>
      </c>
      <c r="BG198" s="139">
        <f>IF(N198="zákl. přenesená",J198,0)</f>
        <v>0</v>
      </c>
      <c r="BH198" s="139">
        <f>IF(N198="sníž. přenesená",J198,0)</f>
        <v>0</v>
      </c>
      <c r="BI198" s="139">
        <f>IF(N198="nulová",J198,0)</f>
        <v>0</v>
      </c>
      <c r="BJ198" s="17" t="s">
        <v>77</v>
      </c>
      <c r="BK198" s="139">
        <f>ROUND(I198*H198,2)</f>
        <v>0</v>
      </c>
      <c r="BL198" s="17" t="s">
        <v>124</v>
      </c>
      <c r="BM198" s="138" t="s">
        <v>307</v>
      </c>
    </row>
    <row r="199" spans="2:47" s="1" customFormat="1" ht="11.25">
      <c r="B199" s="32"/>
      <c r="D199" s="140" t="s">
        <v>125</v>
      </c>
      <c r="F199" s="141" t="s">
        <v>306</v>
      </c>
      <c r="I199" s="142"/>
      <c r="L199" s="32"/>
      <c r="M199" s="143"/>
      <c r="T199" s="53"/>
      <c r="AT199" s="17" t="s">
        <v>125</v>
      </c>
      <c r="AU199" s="17" t="s">
        <v>79</v>
      </c>
    </row>
    <row r="200" spans="2:65" s="1" customFormat="1" ht="16.5" customHeight="1">
      <c r="B200" s="32"/>
      <c r="C200" s="127" t="s">
        <v>225</v>
      </c>
      <c r="D200" s="127" t="s">
        <v>119</v>
      </c>
      <c r="E200" s="128" t="s">
        <v>308</v>
      </c>
      <c r="F200" s="129" t="s">
        <v>309</v>
      </c>
      <c r="G200" s="130" t="s">
        <v>255</v>
      </c>
      <c r="H200" s="131">
        <v>8</v>
      </c>
      <c r="I200" s="132"/>
      <c r="J200" s="133">
        <f>ROUND(I200*H200,2)</f>
        <v>0</v>
      </c>
      <c r="K200" s="129" t="s">
        <v>123</v>
      </c>
      <c r="L200" s="32"/>
      <c r="M200" s="134" t="s">
        <v>19</v>
      </c>
      <c r="N200" s="135" t="s">
        <v>40</v>
      </c>
      <c r="P200" s="136">
        <f>O200*H200</f>
        <v>0</v>
      </c>
      <c r="Q200" s="136">
        <v>0</v>
      </c>
      <c r="R200" s="136">
        <f>Q200*H200</f>
        <v>0</v>
      </c>
      <c r="S200" s="136">
        <v>0</v>
      </c>
      <c r="T200" s="137">
        <f>S200*H200</f>
        <v>0</v>
      </c>
      <c r="AR200" s="138" t="s">
        <v>124</v>
      </c>
      <c r="AT200" s="138" t="s">
        <v>119</v>
      </c>
      <c r="AU200" s="138" t="s">
        <v>79</v>
      </c>
      <c r="AY200" s="17" t="s">
        <v>116</v>
      </c>
      <c r="BE200" s="139">
        <f>IF(N200="základní",J200,0)</f>
        <v>0</v>
      </c>
      <c r="BF200" s="139">
        <f>IF(N200="snížená",J200,0)</f>
        <v>0</v>
      </c>
      <c r="BG200" s="139">
        <f>IF(N200="zákl. přenesená",J200,0)</f>
        <v>0</v>
      </c>
      <c r="BH200" s="139">
        <f>IF(N200="sníž. přenesená",J200,0)</f>
        <v>0</v>
      </c>
      <c r="BI200" s="139">
        <f>IF(N200="nulová",J200,0)</f>
        <v>0</v>
      </c>
      <c r="BJ200" s="17" t="s">
        <v>77</v>
      </c>
      <c r="BK200" s="139">
        <f>ROUND(I200*H200,2)</f>
        <v>0</v>
      </c>
      <c r="BL200" s="17" t="s">
        <v>124</v>
      </c>
      <c r="BM200" s="138" t="s">
        <v>310</v>
      </c>
    </row>
    <row r="201" spans="2:47" s="1" customFormat="1" ht="29.25">
      <c r="B201" s="32"/>
      <c r="D201" s="140" t="s">
        <v>125</v>
      </c>
      <c r="F201" s="141" t="s">
        <v>311</v>
      </c>
      <c r="I201" s="142"/>
      <c r="L201" s="32"/>
      <c r="M201" s="143"/>
      <c r="T201" s="53"/>
      <c r="AT201" s="17" t="s">
        <v>125</v>
      </c>
      <c r="AU201" s="17" t="s">
        <v>79</v>
      </c>
    </row>
    <row r="202" spans="2:65" s="1" customFormat="1" ht="16.5" customHeight="1">
      <c r="B202" s="32"/>
      <c r="C202" s="127" t="s">
        <v>312</v>
      </c>
      <c r="D202" s="127" t="s">
        <v>119</v>
      </c>
      <c r="E202" s="128" t="s">
        <v>313</v>
      </c>
      <c r="F202" s="129" t="s">
        <v>314</v>
      </c>
      <c r="G202" s="130" t="s">
        <v>255</v>
      </c>
      <c r="H202" s="131">
        <v>4</v>
      </c>
      <c r="I202" s="132"/>
      <c r="J202" s="133">
        <f>ROUND(I202*H202,2)</f>
        <v>0</v>
      </c>
      <c r="K202" s="129" t="s">
        <v>123</v>
      </c>
      <c r="L202" s="32"/>
      <c r="M202" s="134" t="s">
        <v>19</v>
      </c>
      <c r="N202" s="135" t="s">
        <v>40</v>
      </c>
      <c r="P202" s="136">
        <f>O202*H202</f>
        <v>0</v>
      </c>
      <c r="Q202" s="136">
        <v>0</v>
      </c>
      <c r="R202" s="136">
        <f>Q202*H202</f>
        <v>0</v>
      </c>
      <c r="S202" s="136">
        <v>0</v>
      </c>
      <c r="T202" s="137">
        <f>S202*H202</f>
        <v>0</v>
      </c>
      <c r="AR202" s="138" t="s">
        <v>124</v>
      </c>
      <c r="AT202" s="138" t="s">
        <v>119</v>
      </c>
      <c r="AU202" s="138" t="s">
        <v>79</v>
      </c>
      <c r="AY202" s="17" t="s">
        <v>116</v>
      </c>
      <c r="BE202" s="139">
        <f>IF(N202="základní",J202,0)</f>
        <v>0</v>
      </c>
      <c r="BF202" s="139">
        <f>IF(N202="snížená",J202,0)</f>
        <v>0</v>
      </c>
      <c r="BG202" s="139">
        <f>IF(N202="zákl. přenesená",J202,0)</f>
        <v>0</v>
      </c>
      <c r="BH202" s="139">
        <f>IF(N202="sníž. přenesená",J202,0)</f>
        <v>0</v>
      </c>
      <c r="BI202" s="139">
        <f>IF(N202="nulová",J202,0)</f>
        <v>0</v>
      </c>
      <c r="BJ202" s="17" t="s">
        <v>77</v>
      </c>
      <c r="BK202" s="139">
        <f>ROUND(I202*H202,2)</f>
        <v>0</v>
      </c>
      <c r="BL202" s="17" t="s">
        <v>124</v>
      </c>
      <c r="BM202" s="138" t="s">
        <v>315</v>
      </c>
    </row>
    <row r="203" spans="2:47" s="1" customFormat="1" ht="29.25">
      <c r="B203" s="32"/>
      <c r="D203" s="140" t="s">
        <v>125</v>
      </c>
      <c r="F203" s="141" t="s">
        <v>316</v>
      </c>
      <c r="I203" s="142"/>
      <c r="L203" s="32"/>
      <c r="M203" s="143"/>
      <c r="T203" s="53"/>
      <c r="AT203" s="17" t="s">
        <v>125</v>
      </c>
      <c r="AU203" s="17" t="s">
        <v>79</v>
      </c>
    </row>
    <row r="204" spans="2:47" s="1" customFormat="1" ht="29.25">
      <c r="B204" s="32"/>
      <c r="D204" s="140" t="s">
        <v>127</v>
      </c>
      <c r="F204" s="144" t="s">
        <v>317</v>
      </c>
      <c r="I204" s="142"/>
      <c r="L204" s="32"/>
      <c r="M204" s="143"/>
      <c r="T204" s="53"/>
      <c r="AT204" s="17" t="s">
        <v>127</v>
      </c>
      <c r="AU204" s="17" t="s">
        <v>79</v>
      </c>
    </row>
    <row r="205" spans="2:65" s="1" customFormat="1" ht="16.5" customHeight="1">
      <c r="B205" s="32"/>
      <c r="C205" s="127" t="s">
        <v>229</v>
      </c>
      <c r="D205" s="127" t="s">
        <v>119</v>
      </c>
      <c r="E205" s="128" t="s">
        <v>318</v>
      </c>
      <c r="F205" s="129" t="s">
        <v>319</v>
      </c>
      <c r="G205" s="130" t="s">
        <v>255</v>
      </c>
      <c r="H205" s="131">
        <v>5</v>
      </c>
      <c r="I205" s="132"/>
      <c r="J205" s="133">
        <f>ROUND(I205*H205,2)</f>
        <v>0</v>
      </c>
      <c r="K205" s="129" t="s">
        <v>123</v>
      </c>
      <c r="L205" s="32"/>
      <c r="M205" s="134" t="s">
        <v>19</v>
      </c>
      <c r="N205" s="135" t="s">
        <v>40</v>
      </c>
      <c r="P205" s="136">
        <f>O205*H205</f>
        <v>0</v>
      </c>
      <c r="Q205" s="136">
        <v>0</v>
      </c>
      <c r="R205" s="136">
        <f>Q205*H205</f>
        <v>0</v>
      </c>
      <c r="S205" s="136">
        <v>0</v>
      </c>
      <c r="T205" s="137">
        <f>S205*H205</f>
        <v>0</v>
      </c>
      <c r="AR205" s="138" t="s">
        <v>124</v>
      </c>
      <c r="AT205" s="138" t="s">
        <v>119</v>
      </c>
      <c r="AU205" s="138" t="s">
        <v>79</v>
      </c>
      <c r="AY205" s="17" t="s">
        <v>116</v>
      </c>
      <c r="BE205" s="139">
        <f>IF(N205="základní",J205,0)</f>
        <v>0</v>
      </c>
      <c r="BF205" s="139">
        <f>IF(N205="snížená",J205,0)</f>
        <v>0</v>
      </c>
      <c r="BG205" s="139">
        <f>IF(N205="zákl. přenesená",J205,0)</f>
        <v>0</v>
      </c>
      <c r="BH205" s="139">
        <f>IF(N205="sníž. přenesená",J205,0)</f>
        <v>0</v>
      </c>
      <c r="BI205" s="139">
        <f>IF(N205="nulová",J205,0)</f>
        <v>0</v>
      </c>
      <c r="BJ205" s="17" t="s">
        <v>77</v>
      </c>
      <c r="BK205" s="139">
        <f>ROUND(I205*H205,2)</f>
        <v>0</v>
      </c>
      <c r="BL205" s="17" t="s">
        <v>124</v>
      </c>
      <c r="BM205" s="138" t="s">
        <v>320</v>
      </c>
    </row>
    <row r="206" spans="2:47" s="1" customFormat="1" ht="29.25">
      <c r="B206" s="32"/>
      <c r="D206" s="140" t="s">
        <v>125</v>
      </c>
      <c r="F206" s="141" t="s">
        <v>321</v>
      </c>
      <c r="I206" s="142"/>
      <c r="L206" s="32"/>
      <c r="M206" s="143"/>
      <c r="T206" s="53"/>
      <c r="AT206" s="17" t="s">
        <v>125</v>
      </c>
      <c r="AU206" s="17" t="s">
        <v>79</v>
      </c>
    </row>
    <row r="207" spans="2:47" s="1" customFormat="1" ht="29.25">
      <c r="B207" s="32"/>
      <c r="D207" s="140" t="s">
        <v>127</v>
      </c>
      <c r="F207" s="144" t="s">
        <v>317</v>
      </c>
      <c r="I207" s="142"/>
      <c r="L207" s="32"/>
      <c r="M207" s="143"/>
      <c r="T207" s="53"/>
      <c r="AT207" s="17" t="s">
        <v>127</v>
      </c>
      <c r="AU207" s="17" t="s">
        <v>79</v>
      </c>
    </row>
    <row r="208" spans="2:65" s="1" customFormat="1" ht="16.5" customHeight="1">
      <c r="B208" s="32"/>
      <c r="C208" s="152" t="s">
        <v>322</v>
      </c>
      <c r="D208" s="152" t="s">
        <v>259</v>
      </c>
      <c r="E208" s="153" t="s">
        <v>323</v>
      </c>
      <c r="F208" s="154" t="s">
        <v>324</v>
      </c>
      <c r="G208" s="155" t="s">
        <v>199</v>
      </c>
      <c r="H208" s="156">
        <v>1450</v>
      </c>
      <c r="I208" s="157"/>
      <c r="J208" s="158">
        <f>ROUND(I208*H208,2)</f>
        <v>0</v>
      </c>
      <c r="K208" s="154" t="s">
        <v>123</v>
      </c>
      <c r="L208" s="159"/>
      <c r="M208" s="160" t="s">
        <v>19</v>
      </c>
      <c r="N208" s="161" t="s">
        <v>40</v>
      </c>
      <c r="P208" s="136">
        <f>O208*H208</f>
        <v>0</v>
      </c>
      <c r="Q208" s="136">
        <v>0.04939</v>
      </c>
      <c r="R208" s="136">
        <f>Q208*H208</f>
        <v>71.61550000000001</v>
      </c>
      <c r="S208" s="136">
        <v>0</v>
      </c>
      <c r="T208" s="137">
        <f>S208*H208</f>
        <v>0</v>
      </c>
      <c r="AR208" s="138" t="s">
        <v>145</v>
      </c>
      <c r="AT208" s="138" t="s">
        <v>259</v>
      </c>
      <c r="AU208" s="138" t="s">
        <v>79</v>
      </c>
      <c r="AY208" s="17" t="s">
        <v>116</v>
      </c>
      <c r="BE208" s="139">
        <f>IF(N208="základní",J208,0)</f>
        <v>0</v>
      </c>
      <c r="BF208" s="139">
        <f>IF(N208="snížená",J208,0)</f>
        <v>0</v>
      </c>
      <c r="BG208" s="139">
        <f>IF(N208="zákl. přenesená",J208,0)</f>
        <v>0</v>
      </c>
      <c r="BH208" s="139">
        <f>IF(N208="sníž. přenesená",J208,0)</f>
        <v>0</v>
      </c>
      <c r="BI208" s="139">
        <f>IF(N208="nulová",J208,0)</f>
        <v>0</v>
      </c>
      <c r="BJ208" s="17" t="s">
        <v>77</v>
      </c>
      <c r="BK208" s="139">
        <f>ROUND(I208*H208,2)</f>
        <v>0</v>
      </c>
      <c r="BL208" s="17" t="s">
        <v>124</v>
      </c>
      <c r="BM208" s="138" t="s">
        <v>325</v>
      </c>
    </row>
    <row r="209" spans="2:47" s="1" customFormat="1" ht="11.25">
      <c r="B209" s="32"/>
      <c r="D209" s="140" t="s">
        <v>125</v>
      </c>
      <c r="F209" s="141" t="s">
        <v>324</v>
      </c>
      <c r="I209" s="142"/>
      <c r="L209" s="32"/>
      <c r="M209" s="143"/>
      <c r="T209" s="53"/>
      <c r="AT209" s="17" t="s">
        <v>125</v>
      </c>
      <c r="AU209" s="17" t="s">
        <v>79</v>
      </c>
    </row>
    <row r="210" spans="2:51" s="12" customFormat="1" ht="11.25">
      <c r="B210" s="145"/>
      <c r="D210" s="140" t="s">
        <v>129</v>
      </c>
      <c r="E210" s="146" t="s">
        <v>19</v>
      </c>
      <c r="F210" s="147" t="s">
        <v>326</v>
      </c>
      <c r="H210" s="148">
        <v>1450</v>
      </c>
      <c r="I210" s="149"/>
      <c r="L210" s="145"/>
      <c r="M210" s="150"/>
      <c r="T210" s="151"/>
      <c r="AT210" s="146" t="s">
        <v>129</v>
      </c>
      <c r="AU210" s="146" t="s">
        <v>79</v>
      </c>
      <c r="AV210" s="12" t="s">
        <v>79</v>
      </c>
      <c r="AW210" s="12" t="s">
        <v>31</v>
      </c>
      <c r="AX210" s="12" t="s">
        <v>77</v>
      </c>
      <c r="AY210" s="146" t="s">
        <v>116</v>
      </c>
    </row>
    <row r="211" spans="2:65" s="1" customFormat="1" ht="37.9" customHeight="1">
      <c r="B211" s="32"/>
      <c r="C211" s="127" t="s">
        <v>235</v>
      </c>
      <c r="D211" s="127" t="s">
        <v>119</v>
      </c>
      <c r="E211" s="128" t="s">
        <v>327</v>
      </c>
      <c r="F211" s="129" t="s">
        <v>328</v>
      </c>
      <c r="G211" s="130" t="s">
        <v>122</v>
      </c>
      <c r="H211" s="131">
        <v>72.5</v>
      </c>
      <c r="I211" s="132"/>
      <c r="J211" s="133">
        <f>ROUND(I211*H211,2)</f>
        <v>0</v>
      </c>
      <c r="K211" s="129" t="s">
        <v>123</v>
      </c>
      <c r="L211" s="32"/>
      <c r="M211" s="134" t="s">
        <v>19</v>
      </c>
      <c r="N211" s="135" t="s">
        <v>40</v>
      </c>
      <c r="P211" s="136">
        <f>O211*H211</f>
        <v>0</v>
      </c>
      <c r="Q211" s="136">
        <v>0</v>
      </c>
      <c r="R211" s="136">
        <f>Q211*H211</f>
        <v>0</v>
      </c>
      <c r="S211" s="136">
        <v>0</v>
      </c>
      <c r="T211" s="137">
        <f>S211*H211</f>
        <v>0</v>
      </c>
      <c r="AR211" s="138" t="s">
        <v>124</v>
      </c>
      <c r="AT211" s="138" t="s">
        <v>119</v>
      </c>
      <c r="AU211" s="138" t="s">
        <v>79</v>
      </c>
      <c r="AY211" s="17" t="s">
        <v>116</v>
      </c>
      <c r="BE211" s="139">
        <f>IF(N211="základní",J211,0)</f>
        <v>0</v>
      </c>
      <c r="BF211" s="139">
        <f>IF(N211="snížená",J211,0)</f>
        <v>0</v>
      </c>
      <c r="BG211" s="139">
        <f>IF(N211="zákl. přenesená",J211,0)</f>
        <v>0</v>
      </c>
      <c r="BH211" s="139">
        <f>IF(N211="sníž. přenesená",J211,0)</f>
        <v>0</v>
      </c>
      <c r="BI211" s="139">
        <f>IF(N211="nulová",J211,0)</f>
        <v>0</v>
      </c>
      <c r="BJ211" s="17" t="s">
        <v>77</v>
      </c>
      <c r="BK211" s="139">
        <f>ROUND(I211*H211,2)</f>
        <v>0</v>
      </c>
      <c r="BL211" s="17" t="s">
        <v>124</v>
      </c>
      <c r="BM211" s="138" t="s">
        <v>329</v>
      </c>
    </row>
    <row r="212" spans="2:47" s="1" customFormat="1" ht="39">
      <c r="B212" s="32"/>
      <c r="D212" s="140" t="s">
        <v>125</v>
      </c>
      <c r="F212" s="141" t="s">
        <v>330</v>
      </c>
      <c r="I212" s="142"/>
      <c r="L212" s="32"/>
      <c r="M212" s="143"/>
      <c r="T212" s="53"/>
      <c r="AT212" s="17" t="s">
        <v>125</v>
      </c>
      <c r="AU212" s="17" t="s">
        <v>79</v>
      </c>
    </row>
    <row r="213" spans="2:47" s="1" customFormat="1" ht="39">
      <c r="B213" s="32"/>
      <c r="D213" s="140" t="s">
        <v>127</v>
      </c>
      <c r="F213" s="144" t="s">
        <v>134</v>
      </c>
      <c r="I213" s="142"/>
      <c r="L213" s="32"/>
      <c r="M213" s="143"/>
      <c r="T213" s="53"/>
      <c r="AT213" s="17" t="s">
        <v>127</v>
      </c>
      <c r="AU213" s="17" t="s">
        <v>79</v>
      </c>
    </row>
    <row r="214" spans="2:51" s="12" customFormat="1" ht="11.25">
      <c r="B214" s="145"/>
      <c r="D214" s="140" t="s">
        <v>129</v>
      </c>
      <c r="E214" s="146" t="s">
        <v>19</v>
      </c>
      <c r="F214" s="147" t="s">
        <v>331</v>
      </c>
      <c r="H214" s="148">
        <v>72.5</v>
      </c>
      <c r="I214" s="149"/>
      <c r="L214" s="145"/>
      <c r="M214" s="150"/>
      <c r="T214" s="151"/>
      <c r="AT214" s="146" t="s">
        <v>129</v>
      </c>
      <c r="AU214" s="146" t="s">
        <v>79</v>
      </c>
      <c r="AV214" s="12" t="s">
        <v>79</v>
      </c>
      <c r="AW214" s="12" t="s">
        <v>31</v>
      </c>
      <c r="AX214" s="12" t="s">
        <v>77</v>
      </c>
      <c r="AY214" s="146" t="s">
        <v>116</v>
      </c>
    </row>
    <row r="215" spans="2:65" s="1" customFormat="1" ht="37.9" customHeight="1">
      <c r="B215" s="32"/>
      <c r="C215" s="127" t="s">
        <v>332</v>
      </c>
      <c r="D215" s="127" t="s">
        <v>119</v>
      </c>
      <c r="E215" s="128" t="s">
        <v>333</v>
      </c>
      <c r="F215" s="129" t="s">
        <v>334</v>
      </c>
      <c r="G215" s="130" t="s">
        <v>122</v>
      </c>
      <c r="H215" s="131">
        <v>7975</v>
      </c>
      <c r="I215" s="132"/>
      <c r="J215" s="133">
        <f>ROUND(I215*H215,2)</f>
        <v>0</v>
      </c>
      <c r="K215" s="129" t="s">
        <v>123</v>
      </c>
      <c r="L215" s="32"/>
      <c r="M215" s="134" t="s">
        <v>19</v>
      </c>
      <c r="N215" s="135" t="s">
        <v>40</v>
      </c>
      <c r="P215" s="136">
        <f>O215*H215</f>
        <v>0</v>
      </c>
      <c r="Q215" s="136">
        <v>0</v>
      </c>
      <c r="R215" s="136">
        <f>Q215*H215</f>
        <v>0</v>
      </c>
      <c r="S215" s="136">
        <v>0</v>
      </c>
      <c r="T215" s="137">
        <f>S215*H215</f>
        <v>0</v>
      </c>
      <c r="AR215" s="138" t="s">
        <v>124</v>
      </c>
      <c r="AT215" s="138" t="s">
        <v>119</v>
      </c>
      <c r="AU215" s="138" t="s">
        <v>79</v>
      </c>
      <c r="AY215" s="17" t="s">
        <v>116</v>
      </c>
      <c r="BE215" s="139">
        <f>IF(N215="základní",J215,0)</f>
        <v>0</v>
      </c>
      <c r="BF215" s="139">
        <f>IF(N215="snížená",J215,0)</f>
        <v>0</v>
      </c>
      <c r="BG215" s="139">
        <f>IF(N215="zákl. přenesená",J215,0)</f>
        <v>0</v>
      </c>
      <c r="BH215" s="139">
        <f>IF(N215="sníž. přenesená",J215,0)</f>
        <v>0</v>
      </c>
      <c r="BI215" s="139">
        <f>IF(N215="nulová",J215,0)</f>
        <v>0</v>
      </c>
      <c r="BJ215" s="17" t="s">
        <v>77</v>
      </c>
      <c r="BK215" s="139">
        <f>ROUND(I215*H215,2)</f>
        <v>0</v>
      </c>
      <c r="BL215" s="17" t="s">
        <v>124</v>
      </c>
      <c r="BM215" s="138" t="s">
        <v>335</v>
      </c>
    </row>
    <row r="216" spans="2:47" s="1" customFormat="1" ht="48.75">
      <c r="B216" s="32"/>
      <c r="D216" s="140" t="s">
        <v>125</v>
      </c>
      <c r="F216" s="141" t="s">
        <v>336</v>
      </c>
      <c r="I216" s="142"/>
      <c r="L216" s="32"/>
      <c r="M216" s="143"/>
      <c r="T216" s="53"/>
      <c r="AT216" s="17" t="s">
        <v>125</v>
      </c>
      <c r="AU216" s="17" t="s">
        <v>79</v>
      </c>
    </row>
    <row r="217" spans="2:47" s="1" customFormat="1" ht="39">
      <c r="B217" s="32"/>
      <c r="D217" s="140" t="s">
        <v>127</v>
      </c>
      <c r="F217" s="144" t="s">
        <v>134</v>
      </c>
      <c r="I217" s="142"/>
      <c r="L217" s="32"/>
      <c r="M217" s="143"/>
      <c r="T217" s="53"/>
      <c r="AT217" s="17" t="s">
        <v>127</v>
      </c>
      <c r="AU217" s="17" t="s">
        <v>79</v>
      </c>
    </row>
    <row r="218" spans="2:51" s="12" customFormat="1" ht="11.25">
      <c r="B218" s="145"/>
      <c r="D218" s="140" t="s">
        <v>129</v>
      </c>
      <c r="E218" s="146" t="s">
        <v>19</v>
      </c>
      <c r="F218" s="147" t="s">
        <v>337</v>
      </c>
      <c r="H218" s="148">
        <v>7975</v>
      </c>
      <c r="I218" s="149"/>
      <c r="L218" s="145"/>
      <c r="M218" s="150"/>
      <c r="T218" s="151"/>
      <c r="AT218" s="146" t="s">
        <v>129</v>
      </c>
      <c r="AU218" s="146" t="s">
        <v>79</v>
      </c>
      <c r="AV218" s="12" t="s">
        <v>79</v>
      </c>
      <c r="AW218" s="12" t="s">
        <v>31</v>
      </c>
      <c r="AX218" s="12" t="s">
        <v>77</v>
      </c>
      <c r="AY218" s="146" t="s">
        <v>116</v>
      </c>
    </row>
    <row r="219" spans="2:65" s="1" customFormat="1" ht="16.5" customHeight="1">
      <c r="B219" s="32"/>
      <c r="C219" s="152" t="s">
        <v>239</v>
      </c>
      <c r="D219" s="152" t="s">
        <v>259</v>
      </c>
      <c r="E219" s="153" t="s">
        <v>338</v>
      </c>
      <c r="F219" s="154" t="s">
        <v>339</v>
      </c>
      <c r="G219" s="155" t="s">
        <v>255</v>
      </c>
      <c r="H219" s="156">
        <v>745</v>
      </c>
      <c r="I219" s="157"/>
      <c r="J219" s="158">
        <f>ROUND(I219*H219,2)</f>
        <v>0</v>
      </c>
      <c r="K219" s="154" t="s">
        <v>19</v>
      </c>
      <c r="L219" s="159"/>
      <c r="M219" s="160" t="s">
        <v>19</v>
      </c>
      <c r="N219" s="161" t="s">
        <v>40</v>
      </c>
      <c r="P219" s="136">
        <f>O219*H219</f>
        <v>0</v>
      </c>
      <c r="Q219" s="136">
        <v>0.327</v>
      </c>
      <c r="R219" s="136">
        <f>Q219*H219</f>
        <v>243.615</v>
      </c>
      <c r="S219" s="136">
        <v>0</v>
      </c>
      <c r="T219" s="137">
        <f>S219*H219</f>
        <v>0</v>
      </c>
      <c r="AR219" s="138" t="s">
        <v>145</v>
      </c>
      <c r="AT219" s="138" t="s">
        <v>259</v>
      </c>
      <c r="AU219" s="138" t="s">
        <v>79</v>
      </c>
      <c r="AY219" s="17" t="s">
        <v>116</v>
      </c>
      <c r="BE219" s="139">
        <f>IF(N219="základní",J219,0)</f>
        <v>0</v>
      </c>
      <c r="BF219" s="139">
        <f>IF(N219="snížená",J219,0)</f>
        <v>0</v>
      </c>
      <c r="BG219" s="139">
        <f>IF(N219="zákl. přenesená",J219,0)</f>
        <v>0</v>
      </c>
      <c r="BH219" s="139">
        <f>IF(N219="sníž. přenesená",J219,0)</f>
        <v>0</v>
      </c>
      <c r="BI219" s="139">
        <f>IF(N219="nulová",J219,0)</f>
        <v>0</v>
      </c>
      <c r="BJ219" s="17" t="s">
        <v>77</v>
      </c>
      <c r="BK219" s="139">
        <f>ROUND(I219*H219,2)</f>
        <v>0</v>
      </c>
      <c r="BL219" s="17" t="s">
        <v>124</v>
      </c>
      <c r="BM219" s="138" t="s">
        <v>340</v>
      </c>
    </row>
    <row r="220" spans="2:47" s="1" customFormat="1" ht="29.25">
      <c r="B220" s="32"/>
      <c r="D220" s="140" t="s">
        <v>125</v>
      </c>
      <c r="F220" s="141" t="s">
        <v>341</v>
      </c>
      <c r="I220" s="142"/>
      <c r="L220" s="32"/>
      <c r="M220" s="143"/>
      <c r="T220" s="53"/>
      <c r="AT220" s="17" t="s">
        <v>125</v>
      </c>
      <c r="AU220" s="17" t="s">
        <v>79</v>
      </c>
    </row>
    <row r="221" spans="2:65" s="1" customFormat="1" ht="37.9" customHeight="1">
      <c r="B221" s="32"/>
      <c r="C221" s="127" t="s">
        <v>342</v>
      </c>
      <c r="D221" s="127" t="s">
        <v>119</v>
      </c>
      <c r="E221" s="128" t="s">
        <v>343</v>
      </c>
      <c r="F221" s="129" t="s">
        <v>344</v>
      </c>
      <c r="G221" s="130" t="s">
        <v>122</v>
      </c>
      <c r="H221" s="131">
        <v>226.48</v>
      </c>
      <c r="I221" s="132"/>
      <c r="J221" s="133">
        <f>ROUND(I221*H221,2)</f>
        <v>0</v>
      </c>
      <c r="K221" s="129" t="s">
        <v>123</v>
      </c>
      <c r="L221" s="32"/>
      <c r="M221" s="134" t="s">
        <v>19</v>
      </c>
      <c r="N221" s="135" t="s">
        <v>40</v>
      </c>
      <c r="P221" s="136">
        <f>O221*H221</f>
        <v>0</v>
      </c>
      <c r="Q221" s="136">
        <v>0</v>
      </c>
      <c r="R221" s="136">
        <f>Q221*H221</f>
        <v>0</v>
      </c>
      <c r="S221" s="136">
        <v>0</v>
      </c>
      <c r="T221" s="137">
        <f>S221*H221</f>
        <v>0</v>
      </c>
      <c r="AR221" s="138" t="s">
        <v>124</v>
      </c>
      <c r="AT221" s="138" t="s">
        <v>119</v>
      </c>
      <c r="AU221" s="138" t="s">
        <v>79</v>
      </c>
      <c r="AY221" s="17" t="s">
        <v>116</v>
      </c>
      <c r="BE221" s="139">
        <f>IF(N221="základní",J221,0)</f>
        <v>0</v>
      </c>
      <c r="BF221" s="139">
        <f>IF(N221="snížená",J221,0)</f>
        <v>0</v>
      </c>
      <c r="BG221" s="139">
        <f>IF(N221="zákl. přenesená",J221,0)</f>
        <v>0</v>
      </c>
      <c r="BH221" s="139">
        <f>IF(N221="sníž. přenesená",J221,0)</f>
        <v>0</v>
      </c>
      <c r="BI221" s="139">
        <f>IF(N221="nulová",J221,0)</f>
        <v>0</v>
      </c>
      <c r="BJ221" s="17" t="s">
        <v>77</v>
      </c>
      <c r="BK221" s="139">
        <f>ROUND(I221*H221,2)</f>
        <v>0</v>
      </c>
      <c r="BL221" s="17" t="s">
        <v>124</v>
      </c>
      <c r="BM221" s="138" t="s">
        <v>345</v>
      </c>
    </row>
    <row r="222" spans="2:47" s="1" customFormat="1" ht="39">
      <c r="B222" s="32"/>
      <c r="D222" s="140" t="s">
        <v>125</v>
      </c>
      <c r="F222" s="141" t="s">
        <v>346</v>
      </c>
      <c r="I222" s="142"/>
      <c r="L222" s="32"/>
      <c r="M222" s="143"/>
      <c r="T222" s="53"/>
      <c r="AT222" s="17" t="s">
        <v>125</v>
      </c>
      <c r="AU222" s="17" t="s">
        <v>79</v>
      </c>
    </row>
    <row r="223" spans="2:47" s="1" customFormat="1" ht="39">
      <c r="B223" s="32"/>
      <c r="D223" s="140" t="s">
        <v>127</v>
      </c>
      <c r="F223" s="144" t="s">
        <v>134</v>
      </c>
      <c r="I223" s="142"/>
      <c r="L223" s="32"/>
      <c r="M223" s="143"/>
      <c r="T223" s="53"/>
      <c r="AT223" s="17" t="s">
        <v>127</v>
      </c>
      <c r="AU223" s="17" t="s">
        <v>79</v>
      </c>
    </row>
    <row r="224" spans="2:51" s="12" customFormat="1" ht="11.25">
      <c r="B224" s="145"/>
      <c r="D224" s="140" t="s">
        <v>129</v>
      </c>
      <c r="E224" s="146" t="s">
        <v>19</v>
      </c>
      <c r="F224" s="147" t="s">
        <v>347</v>
      </c>
      <c r="H224" s="148">
        <v>226.48</v>
      </c>
      <c r="I224" s="149"/>
      <c r="L224" s="145"/>
      <c r="M224" s="150"/>
      <c r="T224" s="151"/>
      <c r="AT224" s="146" t="s">
        <v>129</v>
      </c>
      <c r="AU224" s="146" t="s">
        <v>79</v>
      </c>
      <c r="AV224" s="12" t="s">
        <v>79</v>
      </c>
      <c r="AW224" s="12" t="s">
        <v>31</v>
      </c>
      <c r="AX224" s="12" t="s">
        <v>77</v>
      </c>
      <c r="AY224" s="146" t="s">
        <v>116</v>
      </c>
    </row>
    <row r="225" spans="2:65" s="1" customFormat="1" ht="16.5" customHeight="1">
      <c r="B225" s="32"/>
      <c r="C225" s="152" t="s">
        <v>244</v>
      </c>
      <c r="D225" s="152" t="s">
        <v>259</v>
      </c>
      <c r="E225" s="153" t="s">
        <v>348</v>
      </c>
      <c r="F225" s="154" t="s">
        <v>349</v>
      </c>
      <c r="G225" s="155" t="s">
        <v>255</v>
      </c>
      <c r="H225" s="156">
        <v>358</v>
      </c>
      <c r="I225" s="157"/>
      <c r="J225" s="158">
        <f>ROUND(I225*H225,2)</f>
        <v>0</v>
      </c>
      <c r="K225" s="154" t="s">
        <v>123</v>
      </c>
      <c r="L225" s="159"/>
      <c r="M225" s="160" t="s">
        <v>19</v>
      </c>
      <c r="N225" s="161" t="s">
        <v>40</v>
      </c>
      <c r="P225" s="136">
        <f>O225*H225</f>
        <v>0</v>
      </c>
      <c r="Q225" s="136">
        <v>0.103</v>
      </c>
      <c r="R225" s="136">
        <f>Q225*H225</f>
        <v>36.873999999999995</v>
      </c>
      <c r="S225" s="136">
        <v>0</v>
      </c>
      <c r="T225" s="137">
        <f>S225*H225</f>
        <v>0</v>
      </c>
      <c r="AR225" s="138" t="s">
        <v>145</v>
      </c>
      <c r="AT225" s="138" t="s">
        <v>259</v>
      </c>
      <c r="AU225" s="138" t="s">
        <v>79</v>
      </c>
      <c r="AY225" s="17" t="s">
        <v>116</v>
      </c>
      <c r="BE225" s="139">
        <f>IF(N225="základní",J225,0)</f>
        <v>0</v>
      </c>
      <c r="BF225" s="139">
        <f>IF(N225="snížená",J225,0)</f>
        <v>0</v>
      </c>
      <c r="BG225" s="139">
        <f>IF(N225="zákl. přenesená",J225,0)</f>
        <v>0</v>
      </c>
      <c r="BH225" s="139">
        <f>IF(N225="sníž. přenesená",J225,0)</f>
        <v>0</v>
      </c>
      <c r="BI225" s="139">
        <f>IF(N225="nulová",J225,0)</f>
        <v>0</v>
      </c>
      <c r="BJ225" s="17" t="s">
        <v>77</v>
      </c>
      <c r="BK225" s="139">
        <f>ROUND(I225*H225,2)</f>
        <v>0</v>
      </c>
      <c r="BL225" s="17" t="s">
        <v>124</v>
      </c>
      <c r="BM225" s="138" t="s">
        <v>350</v>
      </c>
    </row>
    <row r="226" spans="2:47" s="1" customFormat="1" ht="11.25">
      <c r="B226" s="32"/>
      <c r="D226" s="140" t="s">
        <v>125</v>
      </c>
      <c r="F226" s="141" t="s">
        <v>349</v>
      </c>
      <c r="I226" s="142"/>
      <c r="L226" s="32"/>
      <c r="M226" s="143"/>
      <c r="T226" s="53"/>
      <c r="AT226" s="17" t="s">
        <v>125</v>
      </c>
      <c r="AU226" s="17" t="s">
        <v>79</v>
      </c>
    </row>
    <row r="227" spans="2:65" s="1" customFormat="1" ht="37.9" customHeight="1">
      <c r="B227" s="32"/>
      <c r="C227" s="127" t="s">
        <v>351</v>
      </c>
      <c r="D227" s="127" t="s">
        <v>119</v>
      </c>
      <c r="E227" s="128" t="s">
        <v>352</v>
      </c>
      <c r="F227" s="129" t="s">
        <v>353</v>
      </c>
      <c r="G227" s="130" t="s">
        <v>122</v>
      </c>
      <c r="H227" s="131">
        <v>28.64</v>
      </c>
      <c r="I227" s="132"/>
      <c r="J227" s="133">
        <f>ROUND(I227*H227,2)</f>
        <v>0</v>
      </c>
      <c r="K227" s="129" t="s">
        <v>123</v>
      </c>
      <c r="L227" s="32"/>
      <c r="M227" s="134" t="s">
        <v>19</v>
      </c>
      <c r="N227" s="135" t="s">
        <v>40</v>
      </c>
      <c r="P227" s="136">
        <f>O227*H227</f>
        <v>0</v>
      </c>
      <c r="Q227" s="136">
        <v>0</v>
      </c>
      <c r="R227" s="136">
        <f>Q227*H227</f>
        <v>0</v>
      </c>
      <c r="S227" s="136">
        <v>0</v>
      </c>
      <c r="T227" s="137">
        <f>S227*H227</f>
        <v>0</v>
      </c>
      <c r="AR227" s="138" t="s">
        <v>124</v>
      </c>
      <c r="AT227" s="138" t="s">
        <v>119</v>
      </c>
      <c r="AU227" s="138" t="s">
        <v>79</v>
      </c>
      <c r="AY227" s="17" t="s">
        <v>116</v>
      </c>
      <c r="BE227" s="139">
        <f>IF(N227="základní",J227,0)</f>
        <v>0</v>
      </c>
      <c r="BF227" s="139">
        <f>IF(N227="snížená",J227,0)</f>
        <v>0</v>
      </c>
      <c r="BG227" s="139">
        <f>IF(N227="zákl. přenesená",J227,0)</f>
        <v>0</v>
      </c>
      <c r="BH227" s="139">
        <f>IF(N227="sníž. přenesená",J227,0)</f>
        <v>0</v>
      </c>
      <c r="BI227" s="139">
        <f>IF(N227="nulová",J227,0)</f>
        <v>0</v>
      </c>
      <c r="BJ227" s="17" t="s">
        <v>77</v>
      </c>
      <c r="BK227" s="139">
        <f>ROUND(I227*H227,2)</f>
        <v>0</v>
      </c>
      <c r="BL227" s="17" t="s">
        <v>124</v>
      </c>
      <c r="BM227" s="138" t="s">
        <v>354</v>
      </c>
    </row>
    <row r="228" spans="2:47" s="1" customFormat="1" ht="39">
      <c r="B228" s="32"/>
      <c r="D228" s="140" t="s">
        <v>125</v>
      </c>
      <c r="F228" s="141" t="s">
        <v>355</v>
      </c>
      <c r="I228" s="142"/>
      <c r="L228" s="32"/>
      <c r="M228" s="143"/>
      <c r="T228" s="53"/>
      <c r="AT228" s="17" t="s">
        <v>125</v>
      </c>
      <c r="AU228" s="17" t="s">
        <v>79</v>
      </c>
    </row>
    <row r="229" spans="2:47" s="1" customFormat="1" ht="39">
      <c r="B229" s="32"/>
      <c r="D229" s="140" t="s">
        <v>127</v>
      </c>
      <c r="F229" s="144" t="s">
        <v>134</v>
      </c>
      <c r="I229" s="142"/>
      <c r="L229" s="32"/>
      <c r="M229" s="143"/>
      <c r="T229" s="53"/>
      <c r="AT229" s="17" t="s">
        <v>127</v>
      </c>
      <c r="AU229" s="17" t="s">
        <v>79</v>
      </c>
    </row>
    <row r="230" spans="2:51" s="12" customFormat="1" ht="11.25">
      <c r="B230" s="145"/>
      <c r="D230" s="140" t="s">
        <v>129</v>
      </c>
      <c r="E230" s="146" t="s">
        <v>19</v>
      </c>
      <c r="F230" s="147" t="s">
        <v>356</v>
      </c>
      <c r="H230" s="148">
        <v>28.64</v>
      </c>
      <c r="I230" s="149"/>
      <c r="L230" s="145"/>
      <c r="M230" s="150"/>
      <c r="T230" s="151"/>
      <c r="AT230" s="146" t="s">
        <v>129</v>
      </c>
      <c r="AU230" s="146" t="s">
        <v>79</v>
      </c>
      <c r="AV230" s="12" t="s">
        <v>79</v>
      </c>
      <c r="AW230" s="12" t="s">
        <v>31</v>
      </c>
      <c r="AX230" s="12" t="s">
        <v>77</v>
      </c>
      <c r="AY230" s="146" t="s">
        <v>116</v>
      </c>
    </row>
    <row r="231" spans="2:65" s="1" customFormat="1" ht="16.5" customHeight="1">
      <c r="B231" s="32"/>
      <c r="C231" s="152" t="s">
        <v>249</v>
      </c>
      <c r="D231" s="152" t="s">
        <v>259</v>
      </c>
      <c r="E231" s="153" t="s">
        <v>357</v>
      </c>
      <c r="F231" s="154" t="s">
        <v>358</v>
      </c>
      <c r="G231" s="155" t="s">
        <v>255</v>
      </c>
      <c r="H231" s="156">
        <v>8</v>
      </c>
      <c r="I231" s="157"/>
      <c r="J231" s="158">
        <f>ROUND(I231*H231,2)</f>
        <v>0</v>
      </c>
      <c r="K231" s="154" t="s">
        <v>123</v>
      </c>
      <c r="L231" s="159"/>
      <c r="M231" s="160" t="s">
        <v>19</v>
      </c>
      <c r="N231" s="161" t="s">
        <v>40</v>
      </c>
      <c r="P231" s="136">
        <f>O231*H231</f>
        <v>0</v>
      </c>
      <c r="Q231" s="136">
        <v>0.22444</v>
      </c>
      <c r="R231" s="136">
        <f>Q231*H231</f>
        <v>1.79552</v>
      </c>
      <c r="S231" s="136">
        <v>0</v>
      </c>
      <c r="T231" s="137">
        <f>S231*H231</f>
        <v>0</v>
      </c>
      <c r="AR231" s="138" t="s">
        <v>145</v>
      </c>
      <c r="AT231" s="138" t="s">
        <v>259</v>
      </c>
      <c r="AU231" s="138" t="s">
        <v>79</v>
      </c>
      <c r="AY231" s="17" t="s">
        <v>116</v>
      </c>
      <c r="BE231" s="139">
        <f>IF(N231="základní",J231,0)</f>
        <v>0</v>
      </c>
      <c r="BF231" s="139">
        <f>IF(N231="snížená",J231,0)</f>
        <v>0</v>
      </c>
      <c r="BG231" s="139">
        <f>IF(N231="zákl. přenesená",J231,0)</f>
        <v>0</v>
      </c>
      <c r="BH231" s="139">
        <f>IF(N231="sníž. přenesená",J231,0)</f>
        <v>0</v>
      </c>
      <c r="BI231" s="139">
        <f>IF(N231="nulová",J231,0)</f>
        <v>0</v>
      </c>
      <c r="BJ231" s="17" t="s">
        <v>77</v>
      </c>
      <c r="BK231" s="139">
        <f>ROUND(I231*H231,2)</f>
        <v>0</v>
      </c>
      <c r="BL231" s="17" t="s">
        <v>124</v>
      </c>
      <c r="BM231" s="138" t="s">
        <v>359</v>
      </c>
    </row>
    <row r="232" spans="2:47" s="1" customFormat="1" ht="11.25">
      <c r="B232" s="32"/>
      <c r="D232" s="140" t="s">
        <v>125</v>
      </c>
      <c r="F232" s="141" t="s">
        <v>358</v>
      </c>
      <c r="I232" s="142"/>
      <c r="L232" s="32"/>
      <c r="M232" s="143"/>
      <c r="T232" s="53"/>
      <c r="AT232" s="17" t="s">
        <v>125</v>
      </c>
      <c r="AU232" s="17" t="s">
        <v>79</v>
      </c>
    </row>
    <row r="233" spans="2:65" s="1" customFormat="1" ht="37.9" customHeight="1">
      <c r="B233" s="32"/>
      <c r="C233" s="127" t="s">
        <v>360</v>
      </c>
      <c r="D233" s="127" t="s">
        <v>119</v>
      </c>
      <c r="E233" s="128" t="s">
        <v>327</v>
      </c>
      <c r="F233" s="129" t="s">
        <v>328</v>
      </c>
      <c r="G233" s="130" t="s">
        <v>122</v>
      </c>
      <c r="H233" s="131">
        <v>1.68</v>
      </c>
      <c r="I233" s="132"/>
      <c r="J233" s="133">
        <f>ROUND(I233*H233,2)</f>
        <v>0</v>
      </c>
      <c r="K233" s="129" t="s">
        <v>123</v>
      </c>
      <c r="L233" s="32"/>
      <c r="M233" s="134" t="s">
        <v>19</v>
      </c>
      <c r="N233" s="135" t="s">
        <v>40</v>
      </c>
      <c r="P233" s="136">
        <f>O233*H233</f>
        <v>0</v>
      </c>
      <c r="Q233" s="136">
        <v>0</v>
      </c>
      <c r="R233" s="136">
        <f>Q233*H233</f>
        <v>0</v>
      </c>
      <c r="S233" s="136">
        <v>0</v>
      </c>
      <c r="T233" s="137">
        <f>S233*H233</f>
        <v>0</v>
      </c>
      <c r="AR233" s="138" t="s">
        <v>124</v>
      </c>
      <c r="AT233" s="138" t="s">
        <v>119</v>
      </c>
      <c r="AU233" s="138" t="s">
        <v>79</v>
      </c>
      <c r="AY233" s="17" t="s">
        <v>116</v>
      </c>
      <c r="BE233" s="139">
        <f>IF(N233="základní",J233,0)</f>
        <v>0</v>
      </c>
      <c r="BF233" s="139">
        <f>IF(N233="snížená",J233,0)</f>
        <v>0</v>
      </c>
      <c r="BG233" s="139">
        <f>IF(N233="zákl. přenesená",J233,0)</f>
        <v>0</v>
      </c>
      <c r="BH233" s="139">
        <f>IF(N233="sníž. přenesená",J233,0)</f>
        <v>0</v>
      </c>
      <c r="BI233" s="139">
        <f>IF(N233="nulová",J233,0)</f>
        <v>0</v>
      </c>
      <c r="BJ233" s="17" t="s">
        <v>77</v>
      </c>
      <c r="BK233" s="139">
        <f>ROUND(I233*H233,2)</f>
        <v>0</v>
      </c>
      <c r="BL233" s="17" t="s">
        <v>124</v>
      </c>
      <c r="BM233" s="138" t="s">
        <v>361</v>
      </c>
    </row>
    <row r="234" spans="2:47" s="1" customFormat="1" ht="39">
      <c r="B234" s="32"/>
      <c r="D234" s="140" t="s">
        <v>125</v>
      </c>
      <c r="F234" s="141" t="s">
        <v>330</v>
      </c>
      <c r="I234" s="142"/>
      <c r="L234" s="32"/>
      <c r="M234" s="143"/>
      <c r="T234" s="53"/>
      <c r="AT234" s="17" t="s">
        <v>125</v>
      </c>
      <c r="AU234" s="17" t="s">
        <v>79</v>
      </c>
    </row>
    <row r="235" spans="2:47" s="1" customFormat="1" ht="39">
      <c r="B235" s="32"/>
      <c r="D235" s="140" t="s">
        <v>127</v>
      </c>
      <c r="F235" s="144" t="s">
        <v>134</v>
      </c>
      <c r="I235" s="142"/>
      <c r="L235" s="32"/>
      <c r="M235" s="143"/>
      <c r="T235" s="53"/>
      <c r="AT235" s="17" t="s">
        <v>127</v>
      </c>
      <c r="AU235" s="17" t="s">
        <v>79</v>
      </c>
    </row>
    <row r="236" spans="2:51" s="12" customFormat="1" ht="11.25">
      <c r="B236" s="145"/>
      <c r="D236" s="140" t="s">
        <v>129</v>
      </c>
      <c r="E236" s="146" t="s">
        <v>19</v>
      </c>
      <c r="F236" s="147" t="s">
        <v>362</v>
      </c>
      <c r="H236" s="148">
        <v>1.68</v>
      </c>
      <c r="I236" s="149"/>
      <c r="L236" s="145"/>
      <c r="M236" s="150"/>
      <c r="T236" s="151"/>
      <c r="AT236" s="146" t="s">
        <v>129</v>
      </c>
      <c r="AU236" s="146" t="s">
        <v>79</v>
      </c>
      <c r="AV236" s="12" t="s">
        <v>79</v>
      </c>
      <c r="AW236" s="12" t="s">
        <v>31</v>
      </c>
      <c r="AX236" s="12" t="s">
        <v>77</v>
      </c>
      <c r="AY236" s="146" t="s">
        <v>116</v>
      </c>
    </row>
    <row r="237" spans="2:65" s="1" customFormat="1" ht="16.5" customHeight="1">
      <c r="B237" s="32"/>
      <c r="C237" s="152" t="s">
        <v>256</v>
      </c>
      <c r="D237" s="152" t="s">
        <v>259</v>
      </c>
      <c r="E237" s="153" t="s">
        <v>363</v>
      </c>
      <c r="F237" s="154" t="s">
        <v>364</v>
      </c>
      <c r="G237" s="155" t="s">
        <v>255</v>
      </c>
      <c r="H237" s="156">
        <v>716</v>
      </c>
      <c r="I237" s="157"/>
      <c r="J237" s="158">
        <f>ROUND(I237*H237,2)</f>
        <v>0</v>
      </c>
      <c r="K237" s="154" t="s">
        <v>123</v>
      </c>
      <c r="L237" s="159"/>
      <c r="M237" s="160" t="s">
        <v>19</v>
      </c>
      <c r="N237" s="161" t="s">
        <v>40</v>
      </c>
      <c r="P237" s="136">
        <f>O237*H237</f>
        <v>0</v>
      </c>
      <c r="Q237" s="136">
        <v>0.00852</v>
      </c>
      <c r="R237" s="136">
        <f>Q237*H237</f>
        <v>6.10032</v>
      </c>
      <c r="S237" s="136">
        <v>0</v>
      </c>
      <c r="T237" s="137">
        <f>S237*H237</f>
        <v>0</v>
      </c>
      <c r="AR237" s="138" t="s">
        <v>145</v>
      </c>
      <c r="AT237" s="138" t="s">
        <v>259</v>
      </c>
      <c r="AU237" s="138" t="s">
        <v>79</v>
      </c>
      <c r="AY237" s="17" t="s">
        <v>116</v>
      </c>
      <c r="BE237" s="139">
        <f>IF(N237="základní",J237,0)</f>
        <v>0</v>
      </c>
      <c r="BF237" s="139">
        <f>IF(N237="snížená",J237,0)</f>
        <v>0</v>
      </c>
      <c r="BG237" s="139">
        <f>IF(N237="zákl. přenesená",J237,0)</f>
        <v>0</v>
      </c>
      <c r="BH237" s="139">
        <f>IF(N237="sníž. přenesená",J237,0)</f>
        <v>0</v>
      </c>
      <c r="BI237" s="139">
        <f>IF(N237="nulová",J237,0)</f>
        <v>0</v>
      </c>
      <c r="BJ237" s="17" t="s">
        <v>77</v>
      </c>
      <c r="BK237" s="139">
        <f>ROUND(I237*H237,2)</f>
        <v>0</v>
      </c>
      <c r="BL237" s="17" t="s">
        <v>124</v>
      </c>
      <c r="BM237" s="138" t="s">
        <v>365</v>
      </c>
    </row>
    <row r="238" spans="2:47" s="1" customFormat="1" ht="11.25">
      <c r="B238" s="32"/>
      <c r="D238" s="140" t="s">
        <v>125</v>
      </c>
      <c r="F238" s="141" t="s">
        <v>364</v>
      </c>
      <c r="I238" s="142"/>
      <c r="L238" s="32"/>
      <c r="M238" s="143"/>
      <c r="T238" s="53"/>
      <c r="AT238" s="17" t="s">
        <v>125</v>
      </c>
      <c r="AU238" s="17" t="s">
        <v>79</v>
      </c>
    </row>
    <row r="239" spans="2:51" s="12" customFormat="1" ht="11.25">
      <c r="B239" s="145"/>
      <c r="D239" s="140" t="s">
        <v>129</v>
      </c>
      <c r="E239" s="146" t="s">
        <v>19</v>
      </c>
      <c r="F239" s="147" t="s">
        <v>366</v>
      </c>
      <c r="H239" s="148">
        <v>716</v>
      </c>
      <c r="I239" s="149"/>
      <c r="L239" s="145"/>
      <c r="M239" s="150"/>
      <c r="T239" s="151"/>
      <c r="AT239" s="146" t="s">
        <v>129</v>
      </c>
      <c r="AU239" s="146" t="s">
        <v>79</v>
      </c>
      <c r="AV239" s="12" t="s">
        <v>79</v>
      </c>
      <c r="AW239" s="12" t="s">
        <v>31</v>
      </c>
      <c r="AX239" s="12" t="s">
        <v>77</v>
      </c>
      <c r="AY239" s="146" t="s">
        <v>116</v>
      </c>
    </row>
    <row r="240" spans="2:65" s="1" customFormat="1" ht="16.5" customHeight="1">
      <c r="B240" s="32"/>
      <c r="C240" s="152" t="s">
        <v>367</v>
      </c>
      <c r="D240" s="152" t="s">
        <v>259</v>
      </c>
      <c r="E240" s="153" t="s">
        <v>368</v>
      </c>
      <c r="F240" s="154" t="s">
        <v>369</v>
      </c>
      <c r="G240" s="155" t="s">
        <v>255</v>
      </c>
      <c r="H240" s="156">
        <v>2864</v>
      </c>
      <c r="I240" s="157"/>
      <c r="J240" s="158">
        <f>ROUND(I240*H240,2)</f>
        <v>0</v>
      </c>
      <c r="K240" s="154" t="s">
        <v>123</v>
      </c>
      <c r="L240" s="159"/>
      <c r="M240" s="160" t="s">
        <v>19</v>
      </c>
      <c r="N240" s="161" t="s">
        <v>40</v>
      </c>
      <c r="P240" s="136">
        <f>O240*H240</f>
        <v>0</v>
      </c>
      <c r="Q240" s="136">
        <v>0.00052</v>
      </c>
      <c r="R240" s="136">
        <f>Q240*H240</f>
        <v>1.48928</v>
      </c>
      <c r="S240" s="136">
        <v>0</v>
      </c>
      <c r="T240" s="137">
        <f>S240*H240</f>
        <v>0</v>
      </c>
      <c r="AR240" s="138" t="s">
        <v>145</v>
      </c>
      <c r="AT240" s="138" t="s">
        <v>259</v>
      </c>
      <c r="AU240" s="138" t="s">
        <v>79</v>
      </c>
      <c r="AY240" s="17" t="s">
        <v>116</v>
      </c>
      <c r="BE240" s="139">
        <f>IF(N240="základní",J240,0)</f>
        <v>0</v>
      </c>
      <c r="BF240" s="139">
        <f>IF(N240="snížená",J240,0)</f>
        <v>0</v>
      </c>
      <c r="BG240" s="139">
        <f>IF(N240="zákl. přenesená",J240,0)</f>
        <v>0</v>
      </c>
      <c r="BH240" s="139">
        <f>IF(N240="sníž. přenesená",J240,0)</f>
        <v>0</v>
      </c>
      <c r="BI240" s="139">
        <f>IF(N240="nulová",J240,0)</f>
        <v>0</v>
      </c>
      <c r="BJ240" s="17" t="s">
        <v>77</v>
      </c>
      <c r="BK240" s="139">
        <f>ROUND(I240*H240,2)</f>
        <v>0</v>
      </c>
      <c r="BL240" s="17" t="s">
        <v>124</v>
      </c>
      <c r="BM240" s="138" t="s">
        <v>370</v>
      </c>
    </row>
    <row r="241" spans="2:47" s="1" customFormat="1" ht="11.25">
      <c r="B241" s="32"/>
      <c r="D241" s="140" t="s">
        <v>125</v>
      </c>
      <c r="F241" s="141" t="s">
        <v>369</v>
      </c>
      <c r="I241" s="142"/>
      <c r="L241" s="32"/>
      <c r="M241" s="143"/>
      <c r="T241" s="53"/>
      <c r="AT241" s="17" t="s">
        <v>125</v>
      </c>
      <c r="AU241" s="17" t="s">
        <v>79</v>
      </c>
    </row>
    <row r="242" spans="2:65" s="1" customFormat="1" ht="16.5" customHeight="1">
      <c r="B242" s="32"/>
      <c r="C242" s="152" t="s">
        <v>262</v>
      </c>
      <c r="D242" s="152" t="s">
        <v>259</v>
      </c>
      <c r="E242" s="153" t="s">
        <v>371</v>
      </c>
      <c r="F242" s="154" t="s">
        <v>372</v>
      </c>
      <c r="G242" s="155" t="s">
        <v>255</v>
      </c>
      <c r="H242" s="156">
        <v>2864</v>
      </c>
      <c r="I242" s="157"/>
      <c r="J242" s="158">
        <f>ROUND(I242*H242,2)</f>
        <v>0</v>
      </c>
      <c r="K242" s="154" t="s">
        <v>123</v>
      </c>
      <c r="L242" s="159"/>
      <c r="M242" s="160" t="s">
        <v>19</v>
      </c>
      <c r="N242" s="161" t="s">
        <v>40</v>
      </c>
      <c r="P242" s="136">
        <f>O242*H242</f>
        <v>0</v>
      </c>
      <c r="Q242" s="136">
        <v>9E-05</v>
      </c>
      <c r="R242" s="136">
        <f>Q242*H242</f>
        <v>0.25776</v>
      </c>
      <c r="S242" s="136">
        <v>0</v>
      </c>
      <c r="T242" s="137">
        <f>S242*H242</f>
        <v>0</v>
      </c>
      <c r="AR242" s="138" t="s">
        <v>145</v>
      </c>
      <c r="AT242" s="138" t="s">
        <v>259</v>
      </c>
      <c r="AU242" s="138" t="s">
        <v>79</v>
      </c>
      <c r="AY242" s="17" t="s">
        <v>116</v>
      </c>
      <c r="BE242" s="139">
        <f>IF(N242="základní",J242,0)</f>
        <v>0</v>
      </c>
      <c r="BF242" s="139">
        <f>IF(N242="snížená",J242,0)</f>
        <v>0</v>
      </c>
      <c r="BG242" s="139">
        <f>IF(N242="zákl. přenesená",J242,0)</f>
        <v>0</v>
      </c>
      <c r="BH242" s="139">
        <f>IF(N242="sníž. přenesená",J242,0)</f>
        <v>0</v>
      </c>
      <c r="BI242" s="139">
        <f>IF(N242="nulová",J242,0)</f>
        <v>0</v>
      </c>
      <c r="BJ242" s="17" t="s">
        <v>77</v>
      </c>
      <c r="BK242" s="139">
        <f>ROUND(I242*H242,2)</f>
        <v>0</v>
      </c>
      <c r="BL242" s="17" t="s">
        <v>124</v>
      </c>
      <c r="BM242" s="138" t="s">
        <v>373</v>
      </c>
    </row>
    <row r="243" spans="2:47" s="1" customFormat="1" ht="11.25">
      <c r="B243" s="32"/>
      <c r="D243" s="140" t="s">
        <v>125</v>
      </c>
      <c r="F243" s="141" t="s">
        <v>372</v>
      </c>
      <c r="I243" s="142"/>
      <c r="L243" s="32"/>
      <c r="M243" s="143"/>
      <c r="T243" s="53"/>
      <c r="AT243" s="17" t="s">
        <v>125</v>
      </c>
      <c r="AU243" s="17" t="s">
        <v>79</v>
      </c>
    </row>
    <row r="244" spans="2:65" s="1" customFormat="1" ht="16.5" customHeight="1">
      <c r="B244" s="32"/>
      <c r="C244" s="152" t="s">
        <v>374</v>
      </c>
      <c r="D244" s="152" t="s">
        <v>259</v>
      </c>
      <c r="E244" s="153" t="s">
        <v>375</v>
      </c>
      <c r="F244" s="154" t="s">
        <v>376</v>
      </c>
      <c r="G244" s="155" t="s">
        <v>255</v>
      </c>
      <c r="H244" s="156">
        <v>1432</v>
      </c>
      <c r="I244" s="157"/>
      <c r="J244" s="158">
        <f>ROUND(I244*H244,2)</f>
        <v>0</v>
      </c>
      <c r="K244" s="154" t="s">
        <v>123</v>
      </c>
      <c r="L244" s="159"/>
      <c r="M244" s="160" t="s">
        <v>19</v>
      </c>
      <c r="N244" s="161" t="s">
        <v>40</v>
      </c>
      <c r="P244" s="136">
        <f>O244*H244</f>
        <v>0</v>
      </c>
      <c r="Q244" s="136">
        <v>0.00123</v>
      </c>
      <c r="R244" s="136">
        <f>Q244*H244</f>
        <v>1.76136</v>
      </c>
      <c r="S244" s="136">
        <v>0</v>
      </c>
      <c r="T244" s="137">
        <f>S244*H244</f>
        <v>0</v>
      </c>
      <c r="AR244" s="138" t="s">
        <v>145</v>
      </c>
      <c r="AT244" s="138" t="s">
        <v>259</v>
      </c>
      <c r="AU244" s="138" t="s">
        <v>79</v>
      </c>
      <c r="AY244" s="17" t="s">
        <v>116</v>
      </c>
      <c r="BE244" s="139">
        <f>IF(N244="základní",J244,0)</f>
        <v>0</v>
      </c>
      <c r="BF244" s="139">
        <f>IF(N244="snížená",J244,0)</f>
        <v>0</v>
      </c>
      <c r="BG244" s="139">
        <f>IF(N244="zákl. přenesená",J244,0)</f>
        <v>0</v>
      </c>
      <c r="BH244" s="139">
        <f>IF(N244="sníž. přenesená",J244,0)</f>
        <v>0</v>
      </c>
      <c r="BI244" s="139">
        <f>IF(N244="nulová",J244,0)</f>
        <v>0</v>
      </c>
      <c r="BJ244" s="17" t="s">
        <v>77</v>
      </c>
      <c r="BK244" s="139">
        <f>ROUND(I244*H244,2)</f>
        <v>0</v>
      </c>
      <c r="BL244" s="17" t="s">
        <v>124</v>
      </c>
      <c r="BM244" s="138" t="s">
        <v>377</v>
      </c>
    </row>
    <row r="245" spans="2:47" s="1" customFormat="1" ht="11.25">
      <c r="B245" s="32"/>
      <c r="D245" s="140" t="s">
        <v>125</v>
      </c>
      <c r="F245" s="141" t="s">
        <v>376</v>
      </c>
      <c r="I245" s="142"/>
      <c r="L245" s="32"/>
      <c r="M245" s="143"/>
      <c r="T245" s="53"/>
      <c r="AT245" s="17" t="s">
        <v>125</v>
      </c>
      <c r="AU245" s="17" t="s">
        <v>79</v>
      </c>
    </row>
    <row r="246" spans="2:65" s="1" customFormat="1" ht="16.5" customHeight="1">
      <c r="B246" s="32"/>
      <c r="C246" s="152" t="s">
        <v>267</v>
      </c>
      <c r="D246" s="152" t="s">
        <v>259</v>
      </c>
      <c r="E246" s="153" t="s">
        <v>378</v>
      </c>
      <c r="F246" s="154" t="s">
        <v>379</v>
      </c>
      <c r="G246" s="155" t="s">
        <v>255</v>
      </c>
      <c r="H246" s="156">
        <v>716</v>
      </c>
      <c r="I246" s="157"/>
      <c r="J246" s="158">
        <f>ROUND(I246*H246,2)</f>
        <v>0</v>
      </c>
      <c r="K246" s="154" t="s">
        <v>123</v>
      </c>
      <c r="L246" s="159"/>
      <c r="M246" s="160" t="s">
        <v>19</v>
      </c>
      <c r="N246" s="161" t="s">
        <v>40</v>
      </c>
      <c r="P246" s="136">
        <f>O246*H246</f>
        <v>0</v>
      </c>
      <c r="Q246" s="136">
        <v>0.00016</v>
      </c>
      <c r="R246" s="136">
        <f>Q246*H246</f>
        <v>0.11456000000000001</v>
      </c>
      <c r="S246" s="136">
        <v>0</v>
      </c>
      <c r="T246" s="137">
        <f>S246*H246</f>
        <v>0</v>
      </c>
      <c r="AR246" s="138" t="s">
        <v>145</v>
      </c>
      <c r="AT246" s="138" t="s">
        <v>259</v>
      </c>
      <c r="AU246" s="138" t="s">
        <v>79</v>
      </c>
      <c r="AY246" s="17" t="s">
        <v>116</v>
      </c>
      <c r="BE246" s="139">
        <f>IF(N246="základní",J246,0)</f>
        <v>0</v>
      </c>
      <c r="BF246" s="139">
        <f>IF(N246="snížená",J246,0)</f>
        <v>0</v>
      </c>
      <c r="BG246" s="139">
        <f>IF(N246="zákl. přenesená",J246,0)</f>
        <v>0</v>
      </c>
      <c r="BH246" s="139">
        <f>IF(N246="sníž. přenesená",J246,0)</f>
        <v>0</v>
      </c>
      <c r="BI246" s="139">
        <f>IF(N246="nulová",J246,0)</f>
        <v>0</v>
      </c>
      <c r="BJ246" s="17" t="s">
        <v>77</v>
      </c>
      <c r="BK246" s="139">
        <f>ROUND(I246*H246,2)</f>
        <v>0</v>
      </c>
      <c r="BL246" s="17" t="s">
        <v>124</v>
      </c>
      <c r="BM246" s="138" t="s">
        <v>380</v>
      </c>
    </row>
    <row r="247" spans="2:47" s="1" customFormat="1" ht="11.25">
      <c r="B247" s="32"/>
      <c r="D247" s="140" t="s">
        <v>125</v>
      </c>
      <c r="F247" s="141" t="s">
        <v>379</v>
      </c>
      <c r="I247" s="142"/>
      <c r="L247" s="32"/>
      <c r="M247" s="143"/>
      <c r="T247" s="53"/>
      <c r="AT247" s="17" t="s">
        <v>125</v>
      </c>
      <c r="AU247" s="17" t="s">
        <v>79</v>
      </c>
    </row>
    <row r="248" spans="2:65" s="1" customFormat="1" ht="16.5" customHeight="1">
      <c r="B248" s="32"/>
      <c r="C248" s="152" t="s">
        <v>381</v>
      </c>
      <c r="D248" s="152" t="s">
        <v>259</v>
      </c>
      <c r="E248" s="153" t="s">
        <v>382</v>
      </c>
      <c r="F248" s="154" t="s">
        <v>383</v>
      </c>
      <c r="G248" s="155" t="s">
        <v>255</v>
      </c>
      <c r="H248" s="156">
        <v>716</v>
      </c>
      <c r="I248" s="157"/>
      <c r="J248" s="158">
        <f>ROUND(I248*H248,2)</f>
        <v>0</v>
      </c>
      <c r="K248" s="154" t="s">
        <v>123</v>
      </c>
      <c r="L248" s="159"/>
      <c r="M248" s="160" t="s">
        <v>19</v>
      </c>
      <c r="N248" s="161" t="s">
        <v>40</v>
      </c>
      <c r="P248" s="136">
        <f>O248*H248</f>
        <v>0</v>
      </c>
      <c r="Q248" s="136">
        <v>9E-05</v>
      </c>
      <c r="R248" s="136">
        <f>Q248*H248</f>
        <v>0.06444</v>
      </c>
      <c r="S248" s="136">
        <v>0</v>
      </c>
      <c r="T248" s="137">
        <f>S248*H248</f>
        <v>0</v>
      </c>
      <c r="AR248" s="138" t="s">
        <v>145</v>
      </c>
      <c r="AT248" s="138" t="s">
        <v>259</v>
      </c>
      <c r="AU248" s="138" t="s">
        <v>79</v>
      </c>
      <c r="AY248" s="17" t="s">
        <v>116</v>
      </c>
      <c r="BE248" s="139">
        <f>IF(N248="základní",J248,0)</f>
        <v>0</v>
      </c>
      <c r="BF248" s="139">
        <f>IF(N248="snížená",J248,0)</f>
        <v>0</v>
      </c>
      <c r="BG248" s="139">
        <f>IF(N248="zákl. přenesená",J248,0)</f>
        <v>0</v>
      </c>
      <c r="BH248" s="139">
        <f>IF(N248="sníž. přenesená",J248,0)</f>
        <v>0</v>
      </c>
      <c r="BI248" s="139">
        <f>IF(N248="nulová",J248,0)</f>
        <v>0</v>
      </c>
      <c r="BJ248" s="17" t="s">
        <v>77</v>
      </c>
      <c r="BK248" s="139">
        <f>ROUND(I248*H248,2)</f>
        <v>0</v>
      </c>
      <c r="BL248" s="17" t="s">
        <v>124</v>
      </c>
      <c r="BM248" s="138" t="s">
        <v>384</v>
      </c>
    </row>
    <row r="249" spans="2:47" s="1" customFormat="1" ht="11.25">
      <c r="B249" s="32"/>
      <c r="D249" s="140" t="s">
        <v>125</v>
      </c>
      <c r="F249" s="141" t="s">
        <v>383</v>
      </c>
      <c r="I249" s="142"/>
      <c r="L249" s="32"/>
      <c r="M249" s="143"/>
      <c r="T249" s="53"/>
      <c r="AT249" s="17" t="s">
        <v>125</v>
      </c>
      <c r="AU249" s="17" t="s">
        <v>79</v>
      </c>
    </row>
    <row r="250" spans="2:65" s="1" customFormat="1" ht="37.9" customHeight="1">
      <c r="B250" s="32"/>
      <c r="C250" s="127" t="s">
        <v>271</v>
      </c>
      <c r="D250" s="127" t="s">
        <v>119</v>
      </c>
      <c r="E250" s="128" t="s">
        <v>289</v>
      </c>
      <c r="F250" s="129" t="s">
        <v>290</v>
      </c>
      <c r="G250" s="130" t="s">
        <v>122</v>
      </c>
      <c r="H250" s="131">
        <v>9.82</v>
      </c>
      <c r="I250" s="132"/>
      <c r="J250" s="133">
        <f>ROUND(I250*H250,2)</f>
        <v>0</v>
      </c>
      <c r="K250" s="129" t="s">
        <v>123</v>
      </c>
      <c r="L250" s="32"/>
      <c r="M250" s="134" t="s">
        <v>19</v>
      </c>
      <c r="N250" s="135" t="s">
        <v>40</v>
      </c>
      <c r="P250" s="136">
        <f>O250*H250</f>
        <v>0</v>
      </c>
      <c r="Q250" s="136">
        <v>0</v>
      </c>
      <c r="R250" s="136">
        <f>Q250*H250</f>
        <v>0</v>
      </c>
      <c r="S250" s="136">
        <v>0</v>
      </c>
      <c r="T250" s="137">
        <f>S250*H250</f>
        <v>0</v>
      </c>
      <c r="AR250" s="138" t="s">
        <v>124</v>
      </c>
      <c r="AT250" s="138" t="s">
        <v>119</v>
      </c>
      <c r="AU250" s="138" t="s">
        <v>79</v>
      </c>
      <c r="AY250" s="17" t="s">
        <v>116</v>
      </c>
      <c r="BE250" s="139">
        <f>IF(N250="základní",J250,0)</f>
        <v>0</v>
      </c>
      <c r="BF250" s="139">
        <f>IF(N250="snížená",J250,0)</f>
        <v>0</v>
      </c>
      <c r="BG250" s="139">
        <f>IF(N250="zákl. přenesená",J250,0)</f>
        <v>0</v>
      </c>
      <c r="BH250" s="139">
        <f>IF(N250="sníž. přenesená",J250,0)</f>
        <v>0</v>
      </c>
      <c r="BI250" s="139">
        <f>IF(N250="nulová",J250,0)</f>
        <v>0</v>
      </c>
      <c r="BJ250" s="17" t="s">
        <v>77</v>
      </c>
      <c r="BK250" s="139">
        <f>ROUND(I250*H250,2)</f>
        <v>0</v>
      </c>
      <c r="BL250" s="17" t="s">
        <v>124</v>
      </c>
      <c r="BM250" s="138" t="s">
        <v>385</v>
      </c>
    </row>
    <row r="251" spans="2:47" s="1" customFormat="1" ht="39">
      <c r="B251" s="32"/>
      <c r="D251" s="140" t="s">
        <v>125</v>
      </c>
      <c r="F251" s="141" t="s">
        <v>292</v>
      </c>
      <c r="I251" s="142"/>
      <c r="L251" s="32"/>
      <c r="M251" s="143"/>
      <c r="T251" s="53"/>
      <c r="AT251" s="17" t="s">
        <v>125</v>
      </c>
      <c r="AU251" s="17" t="s">
        <v>79</v>
      </c>
    </row>
    <row r="252" spans="2:47" s="1" customFormat="1" ht="39">
      <c r="B252" s="32"/>
      <c r="D252" s="140" t="s">
        <v>127</v>
      </c>
      <c r="F252" s="144" t="s">
        <v>134</v>
      </c>
      <c r="I252" s="142"/>
      <c r="L252" s="32"/>
      <c r="M252" s="143"/>
      <c r="T252" s="53"/>
      <c r="AT252" s="17" t="s">
        <v>127</v>
      </c>
      <c r="AU252" s="17" t="s">
        <v>79</v>
      </c>
    </row>
    <row r="253" spans="2:51" s="12" customFormat="1" ht="11.25">
      <c r="B253" s="145"/>
      <c r="D253" s="140" t="s">
        <v>129</v>
      </c>
      <c r="E253" s="146" t="s">
        <v>19</v>
      </c>
      <c r="F253" s="147" t="s">
        <v>386</v>
      </c>
      <c r="H253" s="148">
        <v>9.82</v>
      </c>
      <c r="I253" s="149"/>
      <c r="L253" s="145"/>
      <c r="M253" s="162"/>
      <c r="N253" s="163"/>
      <c r="O253" s="163"/>
      <c r="P253" s="163"/>
      <c r="Q253" s="163"/>
      <c r="R253" s="163"/>
      <c r="S253" s="163"/>
      <c r="T253" s="164"/>
      <c r="AT253" s="146" t="s">
        <v>129</v>
      </c>
      <c r="AU253" s="146" t="s">
        <v>79</v>
      </c>
      <c r="AV253" s="12" t="s">
        <v>79</v>
      </c>
      <c r="AW253" s="12" t="s">
        <v>31</v>
      </c>
      <c r="AX253" s="12" t="s">
        <v>77</v>
      </c>
      <c r="AY253" s="146" t="s">
        <v>116</v>
      </c>
    </row>
    <row r="254" spans="2:12" s="1" customFormat="1" ht="6.95" customHeight="1">
      <c r="B254" s="41"/>
      <c r="C254" s="42"/>
      <c r="D254" s="42"/>
      <c r="E254" s="42"/>
      <c r="F254" s="42"/>
      <c r="G254" s="42"/>
      <c r="H254" s="42"/>
      <c r="I254" s="42"/>
      <c r="J254" s="42"/>
      <c r="K254" s="42"/>
      <c r="L254" s="32"/>
    </row>
  </sheetData>
  <sheetProtection algorithmName="SHA-512" hashValue="F4ynDjPGavEsPCj1ATTx2+ohKkYWaRNLOpqT+hmQs/ZoelZ0tnNPXSY4ooNFBBHEUxzHaPOjEaGUaBA1BTxmNA==" saltValue="hgkrF/snCyRVZ6IX2I+6BcftfgevpC1X4Jl1IR8y0g4SHwRAh9BhBC0ZYu1TDueJk/GaDM/MLounqCGQdsQ0xg==" spinCount="100000" sheet="1" objects="1" scenarios="1" formatColumns="0" formatRows="0" autoFilter="0"/>
  <autoFilter ref="C80:K25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4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c r="M2" s="282"/>
      <c r="N2" s="282"/>
      <c r="O2" s="282"/>
      <c r="P2" s="282"/>
      <c r="Q2" s="282"/>
      <c r="R2" s="282"/>
      <c r="S2" s="282"/>
      <c r="T2" s="282"/>
      <c r="U2" s="282"/>
      <c r="V2" s="282"/>
      <c r="AT2" s="17" t="s">
        <v>82</v>
      </c>
    </row>
    <row r="3" spans="2:46" ht="6.95" customHeight="1">
      <c r="B3" s="18"/>
      <c r="C3" s="19"/>
      <c r="D3" s="19"/>
      <c r="E3" s="19"/>
      <c r="F3" s="19"/>
      <c r="G3" s="19"/>
      <c r="H3" s="19"/>
      <c r="I3" s="19"/>
      <c r="J3" s="19"/>
      <c r="K3" s="19"/>
      <c r="L3" s="20"/>
      <c r="AT3" s="17" t="s">
        <v>79</v>
      </c>
    </row>
    <row r="4" spans="2:46" ht="24.95" customHeight="1">
      <c r="B4" s="20"/>
      <c r="D4" s="21" t="s">
        <v>92</v>
      </c>
      <c r="L4" s="20"/>
      <c r="M4" s="85" t="s">
        <v>10</v>
      </c>
      <c r="AT4" s="17" t="s">
        <v>4</v>
      </c>
    </row>
    <row r="5" spans="2:12" ht="6.95" customHeight="1">
      <c r="B5" s="20"/>
      <c r="L5" s="20"/>
    </row>
    <row r="6" spans="2:12" ht="12" customHeight="1">
      <c r="B6" s="20"/>
      <c r="D6" s="27" t="s">
        <v>16</v>
      </c>
      <c r="L6" s="20"/>
    </row>
    <row r="7" spans="2:12" ht="16.5" customHeight="1">
      <c r="B7" s="20"/>
      <c r="E7" s="297" t="str">
        <f>'Rekapitulace stavby'!K6</f>
        <v>Oprava staničních kolejí v žst. Liberec</v>
      </c>
      <c r="F7" s="298"/>
      <c r="G7" s="298"/>
      <c r="H7" s="298"/>
      <c r="L7" s="20"/>
    </row>
    <row r="8" spans="2:12" s="1" customFormat="1" ht="12" customHeight="1">
      <c r="B8" s="32"/>
      <c r="D8" s="27" t="s">
        <v>93</v>
      </c>
      <c r="L8" s="32"/>
    </row>
    <row r="9" spans="2:12" s="1" customFormat="1" ht="16.5" customHeight="1">
      <c r="B9" s="32"/>
      <c r="E9" s="260" t="s">
        <v>387</v>
      </c>
      <c r="F9" s="299"/>
      <c r="G9" s="299"/>
      <c r="H9" s="299"/>
      <c r="L9" s="32"/>
    </row>
    <row r="10" spans="2:12" s="1" customFormat="1" ht="11.25">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28. 12. 2022</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26</v>
      </c>
      <c r="J17" s="28" t="str">
        <f>'Rekapitulace stavby'!AN13</f>
        <v>Vyplň údaj</v>
      </c>
      <c r="L17" s="32"/>
    </row>
    <row r="18" spans="2:12" s="1" customFormat="1" ht="18" customHeight="1">
      <c r="B18" s="32"/>
      <c r="E18" s="300" t="str">
        <f>'Rekapitulace stavby'!E14</f>
        <v>Vyplň údaj</v>
      </c>
      <c r="F18" s="281"/>
      <c r="G18" s="281"/>
      <c r="H18" s="281"/>
      <c r="I18" s="27" t="s">
        <v>27</v>
      </c>
      <c r="J18" s="28" t="str">
        <f>'Rekapitulace stavby'!AN14</f>
        <v>Vyplň údaj</v>
      </c>
      <c r="L18" s="32"/>
    </row>
    <row r="19" spans="2:12" s="1" customFormat="1" ht="6.95" customHeight="1">
      <c r="B19" s="32"/>
      <c r="L19" s="32"/>
    </row>
    <row r="20" spans="2:12" s="1" customFormat="1" ht="12" customHeight="1">
      <c r="B20" s="32"/>
      <c r="D20" s="27" t="s">
        <v>30</v>
      </c>
      <c r="I20" s="27" t="s">
        <v>26</v>
      </c>
      <c r="J20" s="25" t="str">
        <f>IF('Rekapitulace stavby'!AN16="","",'Rekapitulace stavby'!AN16)</f>
        <v/>
      </c>
      <c r="L20" s="32"/>
    </row>
    <row r="21" spans="2:12" s="1" customFormat="1" ht="18" customHeight="1">
      <c r="B21" s="32"/>
      <c r="E21" s="25" t="str">
        <f>IF('Rekapitulace stavby'!E17="","",'Rekapitulace stavby'!E17)</f>
        <v xml:space="preserve"> </v>
      </c>
      <c r="I21" s="27" t="s">
        <v>27</v>
      </c>
      <c r="J21" s="25" t="str">
        <f>IF('Rekapitulace stavby'!AN17="","",'Rekapitulace stavby'!AN17)</f>
        <v/>
      </c>
      <c r="L21" s="32"/>
    </row>
    <row r="22" spans="2:12" s="1" customFormat="1" ht="6.95" customHeight="1">
      <c r="B22" s="32"/>
      <c r="L22" s="32"/>
    </row>
    <row r="23" spans="2:12" s="1" customFormat="1" ht="12" customHeight="1">
      <c r="B23" s="32"/>
      <c r="D23" s="27" t="s">
        <v>32</v>
      </c>
      <c r="I23" s="27" t="s">
        <v>26</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33</v>
      </c>
      <c r="L26" s="32"/>
    </row>
    <row r="27" spans="2:12" s="7" customFormat="1" ht="16.5" customHeight="1">
      <c r="B27" s="86"/>
      <c r="E27" s="286" t="s">
        <v>19</v>
      </c>
      <c r="F27" s="286"/>
      <c r="G27" s="286"/>
      <c r="H27" s="286"/>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35</v>
      </c>
      <c r="J30" s="63">
        <f>ROUND(J81,2)</f>
        <v>0</v>
      </c>
      <c r="L30" s="32"/>
    </row>
    <row r="31" spans="2:12" s="1" customFormat="1" ht="6.95" customHeight="1">
      <c r="B31" s="32"/>
      <c r="D31" s="50"/>
      <c r="E31" s="50"/>
      <c r="F31" s="50"/>
      <c r="G31" s="50"/>
      <c r="H31" s="50"/>
      <c r="I31" s="50"/>
      <c r="J31" s="50"/>
      <c r="K31" s="50"/>
      <c r="L31" s="32"/>
    </row>
    <row r="32" spans="2:12" s="1" customFormat="1" ht="14.45" customHeight="1">
      <c r="B32" s="32"/>
      <c r="F32" s="35" t="s">
        <v>37</v>
      </c>
      <c r="I32" s="35" t="s">
        <v>36</v>
      </c>
      <c r="J32" s="35" t="s">
        <v>38</v>
      </c>
      <c r="L32" s="32"/>
    </row>
    <row r="33" spans="2:12" s="1" customFormat="1" ht="14.45" customHeight="1">
      <c r="B33" s="32"/>
      <c r="D33" s="52" t="s">
        <v>39</v>
      </c>
      <c r="E33" s="27" t="s">
        <v>40</v>
      </c>
      <c r="F33" s="88">
        <f>ROUND((SUM(BE81:BE413)),2)</f>
        <v>0</v>
      </c>
      <c r="I33" s="89">
        <v>0.21</v>
      </c>
      <c r="J33" s="88">
        <f>ROUND(((SUM(BE81:BE413))*I33),2)</f>
        <v>0</v>
      </c>
      <c r="L33" s="32"/>
    </row>
    <row r="34" spans="2:12" s="1" customFormat="1" ht="14.45" customHeight="1">
      <c r="B34" s="32"/>
      <c r="E34" s="27" t="s">
        <v>41</v>
      </c>
      <c r="F34" s="88">
        <f>ROUND((SUM(BF81:BF413)),2)</f>
        <v>0</v>
      </c>
      <c r="I34" s="89">
        <v>0.15</v>
      </c>
      <c r="J34" s="88">
        <f>ROUND(((SUM(BF81:BF413))*I34),2)</f>
        <v>0</v>
      </c>
      <c r="L34" s="32"/>
    </row>
    <row r="35" spans="2:12" s="1" customFormat="1" ht="14.45" customHeight="1" hidden="1">
      <c r="B35" s="32"/>
      <c r="E35" s="27" t="s">
        <v>42</v>
      </c>
      <c r="F35" s="88">
        <f>ROUND((SUM(BG81:BG413)),2)</f>
        <v>0</v>
      </c>
      <c r="I35" s="89">
        <v>0.21</v>
      </c>
      <c r="J35" s="88">
        <f>0</f>
        <v>0</v>
      </c>
      <c r="L35" s="32"/>
    </row>
    <row r="36" spans="2:12" s="1" customFormat="1" ht="14.45" customHeight="1" hidden="1">
      <c r="B36" s="32"/>
      <c r="E36" s="27" t="s">
        <v>43</v>
      </c>
      <c r="F36" s="88">
        <f>ROUND((SUM(BH81:BH413)),2)</f>
        <v>0</v>
      </c>
      <c r="I36" s="89">
        <v>0.15</v>
      </c>
      <c r="J36" s="88">
        <f>0</f>
        <v>0</v>
      </c>
      <c r="L36" s="32"/>
    </row>
    <row r="37" spans="2:12" s="1" customFormat="1" ht="14.45" customHeight="1" hidden="1">
      <c r="B37" s="32"/>
      <c r="E37" s="27" t="s">
        <v>44</v>
      </c>
      <c r="F37" s="88">
        <f>ROUND((SUM(BI81:BI413)),2)</f>
        <v>0</v>
      </c>
      <c r="I37" s="89">
        <v>0</v>
      </c>
      <c r="J37" s="88">
        <f>0</f>
        <v>0</v>
      </c>
      <c r="L37" s="32"/>
    </row>
    <row r="38" spans="2:12" s="1" customFormat="1" ht="6.95" customHeight="1">
      <c r="B38" s="32"/>
      <c r="L38" s="32"/>
    </row>
    <row r="39" spans="2:12" s="1" customFormat="1" ht="25.35" customHeight="1">
      <c r="B39" s="32"/>
      <c r="C39" s="90"/>
      <c r="D39" s="91" t="s">
        <v>45</v>
      </c>
      <c r="E39" s="54"/>
      <c r="F39" s="54"/>
      <c r="G39" s="92" t="s">
        <v>46</v>
      </c>
      <c r="H39" s="93" t="s">
        <v>47</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16</v>
      </c>
      <c r="L47" s="32"/>
    </row>
    <row r="48" spans="2:12" s="1" customFormat="1" ht="16.5" customHeight="1">
      <c r="B48" s="32"/>
      <c r="E48" s="297" t="str">
        <f>E7</f>
        <v>Oprava staničních kolejí v žst. Liberec</v>
      </c>
      <c r="F48" s="298"/>
      <c r="G48" s="298"/>
      <c r="H48" s="298"/>
      <c r="L48" s="32"/>
    </row>
    <row r="49" spans="2:12" s="1" customFormat="1" ht="12" customHeight="1">
      <c r="B49" s="32"/>
      <c r="C49" s="27" t="s">
        <v>93</v>
      </c>
      <c r="L49" s="32"/>
    </row>
    <row r="50" spans="2:12" s="1" customFormat="1" ht="16.5" customHeight="1">
      <c r="B50" s="32"/>
      <c r="E50" s="260" t="str">
        <f>E9</f>
        <v>SO 02 - Železniční spodek</v>
      </c>
      <c r="F50" s="299"/>
      <c r="G50" s="299"/>
      <c r="H50" s="299"/>
      <c r="L50" s="32"/>
    </row>
    <row r="51" spans="2:12" s="1" customFormat="1" ht="6.95" customHeight="1">
      <c r="B51" s="32"/>
      <c r="L51" s="32"/>
    </row>
    <row r="52" spans="2:12" s="1" customFormat="1" ht="12" customHeight="1">
      <c r="B52" s="32"/>
      <c r="C52" s="27" t="s">
        <v>21</v>
      </c>
      <c r="F52" s="25" t="str">
        <f>F12</f>
        <v xml:space="preserve"> </v>
      </c>
      <c r="I52" s="27" t="s">
        <v>23</v>
      </c>
      <c r="J52" s="49" t="str">
        <f>IF(J12="","",J12)</f>
        <v>28. 12. 2022</v>
      </c>
      <c r="L52" s="32"/>
    </row>
    <row r="53" spans="2:12" s="1" customFormat="1" ht="6.95" customHeight="1">
      <c r="B53" s="32"/>
      <c r="L53" s="32"/>
    </row>
    <row r="54" spans="2:12" s="1" customFormat="1" ht="15.2" customHeight="1">
      <c r="B54" s="32"/>
      <c r="C54" s="27" t="s">
        <v>25</v>
      </c>
      <c r="F54" s="25" t="str">
        <f>E15</f>
        <v xml:space="preserve"> </v>
      </c>
      <c r="I54" s="27" t="s">
        <v>30</v>
      </c>
      <c r="J54" s="30" t="str">
        <f>E21</f>
        <v xml:space="preserve"> </v>
      </c>
      <c r="L54" s="32"/>
    </row>
    <row r="55" spans="2:12" s="1" customFormat="1" ht="15.2" customHeight="1">
      <c r="B55" s="32"/>
      <c r="C55" s="27" t="s">
        <v>28</v>
      </c>
      <c r="F55" s="25" t="str">
        <f>IF(E18="","",E18)</f>
        <v>Vyplň údaj</v>
      </c>
      <c r="I55" s="27" t="s">
        <v>32</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67</v>
      </c>
      <c r="J59" s="63">
        <f>J81</f>
        <v>0</v>
      </c>
      <c r="L59" s="32"/>
      <c r="AU59" s="17" t="s">
        <v>98</v>
      </c>
    </row>
    <row r="60" spans="2:12" s="8" customFormat="1" ht="24.95" customHeight="1">
      <c r="B60" s="99"/>
      <c r="D60" s="100" t="s">
        <v>99</v>
      </c>
      <c r="E60" s="101"/>
      <c r="F60" s="101"/>
      <c r="G60" s="101"/>
      <c r="H60" s="101"/>
      <c r="I60" s="101"/>
      <c r="J60" s="102">
        <f>J82</f>
        <v>0</v>
      </c>
      <c r="L60" s="99"/>
    </row>
    <row r="61" spans="2:12" s="9" customFormat="1" ht="19.9" customHeight="1">
      <c r="B61" s="103"/>
      <c r="D61" s="104" t="s">
        <v>100</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101</v>
      </c>
      <c r="L68" s="32"/>
    </row>
    <row r="69" spans="2:12" s="1" customFormat="1" ht="6.95" customHeight="1">
      <c r="B69" s="32"/>
      <c r="L69" s="32"/>
    </row>
    <row r="70" spans="2:12" s="1" customFormat="1" ht="12" customHeight="1">
      <c r="B70" s="32"/>
      <c r="C70" s="27" t="s">
        <v>16</v>
      </c>
      <c r="L70" s="32"/>
    </row>
    <row r="71" spans="2:12" s="1" customFormat="1" ht="16.5" customHeight="1">
      <c r="B71" s="32"/>
      <c r="E71" s="297" t="str">
        <f>E7</f>
        <v>Oprava staničních kolejí v žst. Liberec</v>
      </c>
      <c r="F71" s="298"/>
      <c r="G71" s="298"/>
      <c r="H71" s="298"/>
      <c r="L71" s="32"/>
    </row>
    <row r="72" spans="2:12" s="1" customFormat="1" ht="12" customHeight="1">
      <c r="B72" s="32"/>
      <c r="C72" s="27" t="s">
        <v>93</v>
      </c>
      <c r="L72" s="32"/>
    </row>
    <row r="73" spans="2:12" s="1" customFormat="1" ht="16.5" customHeight="1">
      <c r="B73" s="32"/>
      <c r="E73" s="260" t="str">
        <f>E9</f>
        <v>SO 02 - Železniční spodek</v>
      </c>
      <c r="F73" s="299"/>
      <c r="G73" s="299"/>
      <c r="H73" s="299"/>
      <c r="L73" s="32"/>
    </row>
    <row r="74" spans="2:12" s="1" customFormat="1" ht="6.95" customHeight="1">
      <c r="B74" s="32"/>
      <c r="L74" s="32"/>
    </row>
    <row r="75" spans="2:12" s="1" customFormat="1" ht="12" customHeight="1">
      <c r="B75" s="32"/>
      <c r="C75" s="27" t="s">
        <v>21</v>
      </c>
      <c r="F75" s="25" t="str">
        <f>F12</f>
        <v xml:space="preserve"> </v>
      </c>
      <c r="I75" s="27" t="s">
        <v>23</v>
      </c>
      <c r="J75" s="49" t="str">
        <f>IF(J12="","",J12)</f>
        <v>28. 12. 2022</v>
      </c>
      <c r="L75" s="32"/>
    </row>
    <row r="76" spans="2:12" s="1" customFormat="1" ht="6.95" customHeight="1">
      <c r="B76" s="32"/>
      <c r="L76" s="32"/>
    </row>
    <row r="77" spans="2:12" s="1" customFormat="1" ht="15.2" customHeight="1">
      <c r="B77" s="32"/>
      <c r="C77" s="27" t="s">
        <v>25</v>
      </c>
      <c r="F77" s="25" t="str">
        <f>E15</f>
        <v xml:space="preserve"> </v>
      </c>
      <c r="I77" s="27" t="s">
        <v>30</v>
      </c>
      <c r="J77" s="30" t="str">
        <f>E21</f>
        <v xml:space="preserve"> </v>
      </c>
      <c r="L77" s="32"/>
    </row>
    <row r="78" spans="2:12" s="1" customFormat="1" ht="15.2" customHeight="1">
      <c r="B78" s="32"/>
      <c r="C78" s="27" t="s">
        <v>28</v>
      </c>
      <c r="F78" s="25" t="str">
        <f>IF(E18="","",E18)</f>
        <v>Vyplň údaj</v>
      </c>
      <c r="I78" s="27" t="s">
        <v>32</v>
      </c>
      <c r="J78" s="30" t="str">
        <f>E24</f>
        <v xml:space="preserve"> </v>
      </c>
      <c r="L78" s="32"/>
    </row>
    <row r="79" spans="2:12" s="1" customFormat="1" ht="10.35" customHeight="1">
      <c r="B79" s="32"/>
      <c r="L79" s="32"/>
    </row>
    <row r="80" spans="2:20" s="10" customFormat="1" ht="29.25" customHeight="1">
      <c r="B80" s="107"/>
      <c r="C80" s="108" t="s">
        <v>102</v>
      </c>
      <c r="D80" s="109" t="s">
        <v>54</v>
      </c>
      <c r="E80" s="109" t="s">
        <v>50</v>
      </c>
      <c r="F80" s="109" t="s">
        <v>51</v>
      </c>
      <c r="G80" s="109" t="s">
        <v>103</v>
      </c>
      <c r="H80" s="109" t="s">
        <v>104</v>
      </c>
      <c r="I80" s="109" t="s">
        <v>105</v>
      </c>
      <c r="J80" s="109" t="s">
        <v>97</v>
      </c>
      <c r="K80" s="110" t="s">
        <v>106</v>
      </c>
      <c r="L80" s="107"/>
      <c r="M80" s="56" t="s">
        <v>19</v>
      </c>
      <c r="N80" s="57" t="s">
        <v>39</v>
      </c>
      <c r="O80" s="57" t="s">
        <v>107</v>
      </c>
      <c r="P80" s="57" t="s">
        <v>108</v>
      </c>
      <c r="Q80" s="57" t="s">
        <v>109</v>
      </c>
      <c r="R80" s="57" t="s">
        <v>110</v>
      </c>
      <c r="S80" s="57" t="s">
        <v>111</v>
      </c>
      <c r="T80" s="58" t="s">
        <v>112</v>
      </c>
    </row>
    <row r="81" spans="2:63" s="1" customFormat="1" ht="22.9" customHeight="1">
      <c r="B81" s="32"/>
      <c r="C81" s="61" t="s">
        <v>113</v>
      </c>
      <c r="J81" s="111">
        <f>BK81</f>
        <v>0</v>
      </c>
      <c r="L81" s="32"/>
      <c r="M81" s="59"/>
      <c r="N81" s="50"/>
      <c r="O81" s="50"/>
      <c r="P81" s="112">
        <f>P82</f>
        <v>0</v>
      </c>
      <c r="Q81" s="50"/>
      <c r="R81" s="112">
        <f>R82</f>
        <v>0</v>
      </c>
      <c r="S81" s="50"/>
      <c r="T81" s="113">
        <f>T82</f>
        <v>0</v>
      </c>
      <c r="AT81" s="17" t="s">
        <v>68</v>
      </c>
      <c r="AU81" s="17" t="s">
        <v>98</v>
      </c>
      <c r="BK81" s="114">
        <f>BK82</f>
        <v>0</v>
      </c>
    </row>
    <row r="82" spans="2:63" s="11" customFormat="1" ht="25.9" customHeight="1">
      <c r="B82" s="115"/>
      <c r="D82" s="116" t="s">
        <v>68</v>
      </c>
      <c r="E82" s="117" t="s">
        <v>114</v>
      </c>
      <c r="F82" s="117" t="s">
        <v>115</v>
      </c>
      <c r="I82" s="118"/>
      <c r="J82" s="119">
        <f>BK82</f>
        <v>0</v>
      </c>
      <c r="L82" s="115"/>
      <c r="M82" s="120"/>
      <c r="P82" s="121">
        <f>P83</f>
        <v>0</v>
      </c>
      <c r="R82" s="121">
        <f>R83</f>
        <v>0</v>
      </c>
      <c r="T82" s="122">
        <f>T83</f>
        <v>0</v>
      </c>
      <c r="AR82" s="116" t="s">
        <v>77</v>
      </c>
      <c r="AT82" s="123" t="s">
        <v>68</v>
      </c>
      <c r="AU82" s="123" t="s">
        <v>69</v>
      </c>
      <c r="AY82" s="116" t="s">
        <v>116</v>
      </c>
      <c r="BK82" s="124">
        <f>BK83</f>
        <v>0</v>
      </c>
    </row>
    <row r="83" spans="2:63" s="11" customFormat="1" ht="22.9" customHeight="1">
      <c r="B83" s="115"/>
      <c r="D83" s="116" t="s">
        <v>68</v>
      </c>
      <c r="E83" s="125" t="s">
        <v>117</v>
      </c>
      <c r="F83" s="125" t="s">
        <v>118</v>
      </c>
      <c r="I83" s="118"/>
      <c r="J83" s="126">
        <f>BK83</f>
        <v>0</v>
      </c>
      <c r="L83" s="115"/>
      <c r="M83" s="120"/>
      <c r="P83" s="121">
        <f>SUM(P84:P413)</f>
        <v>0</v>
      </c>
      <c r="R83" s="121">
        <f>SUM(R84:R413)</f>
        <v>0</v>
      </c>
      <c r="T83" s="122">
        <f>SUM(T84:T413)</f>
        <v>0</v>
      </c>
      <c r="AR83" s="116" t="s">
        <v>77</v>
      </c>
      <c r="AT83" s="123" t="s">
        <v>68</v>
      </c>
      <c r="AU83" s="123" t="s">
        <v>77</v>
      </c>
      <c r="AY83" s="116" t="s">
        <v>116</v>
      </c>
      <c r="BK83" s="124">
        <f>SUM(BK84:BK413)</f>
        <v>0</v>
      </c>
    </row>
    <row r="84" spans="2:65" s="1" customFormat="1" ht="16.5" customHeight="1">
      <c r="B84" s="32"/>
      <c r="C84" s="127" t="s">
        <v>77</v>
      </c>
      <c r="D84" s="127" t="s">
        <v>119</v>
      </c>
      <c r="E84" s="128" t="s">
        <v>388</v>
      </c>
      <c r="F84" s="129" t="s">
        <v>389</v>
      </c>
      <c r="G84" s="130" t="s">
        <v>191</v>
      </c>
      <c r="H84" s="131">
        <v>43.869</v>
      </c>
      <c r="I84" s="132"/>
      <c r="J84" s="133">
        <f>ROUND(I84*H84,2)</f>
        <v>0</v>
      </c>
      <c r="K84" s="129" t="s">
        <v>123</v>
      </c>
      <c r="L84" s="32"/>
      <c r="M84" s="134" t="s">
        <v>19</v>
      </c>
      <c r="N84" s="135" t="s">
        <v>40</v>
      </c>
      <c r="P84" s="136">
        <f>O84*H84</f>
        <v>0</v>
      </c>
      <c r="Q84" s="136">
        <v>0</v>
      </c>
      <c r="R84" s="136">
        <f>Q84*H84</f>
        <v>0</v>
      </c>
      <c r="S84" s="136">
        <v>0</v>
      </c>
      <c r="T84" s="137">
        <f>S84*H84</f>
        <v>0</v>
      </c>
      <c r="AR84" s="138" t="s">
        <v>124</v>
      </c>
      <c r="AT84" s="138" t="s">
        <v>119</v>
      </c>
      <c r="AU84" s="138" t="s">
        <v>79</v>
      </c>
      <c r="AY84" s="17" t="s">
        <v>116</v>
      </c>
      <c r="BE84" s="139">
        <f>IF(N84="základní",J84,0)</f>
        <v>0</v>
      </c>
      <c r="BF84" s="139">
        <f>IF(N84="snížená",J84,0)</f>
        <v>0</v>
      </c>
      <c r="BG84" s="139">
        <f>IF(N84="zákl. přenesená",J84,0)</f>
        <v>0</v>
      </c>
      <c r="BH84" s="139">
        <f>IF(N84="sníž. přenesená",J84,0)</f>
        <v>0</v>
      </c>
      <c r="BI84" s="139">
        <f>IF(N84="nulová",J84,0)</f>
        <v>0</v>
      </c>
      <c r="BJ84" s="17" t="s">
        <v>77</v>
      </c>
      <c r="BK84" s="139">
        <f>ROUND(I84*H84,2)</f>
        <v>0</v>
      </c>
      <c r="BL84" s="17" t="s">
        <v>124</v>
      </c>
      <c r="BM84" s="138" t="s">
        <v>79</v>
      </c>
    </row>
    <row r="85" spans="2:47" s="1" customFormat="1" ht="19.5">
      <c r="B85" s="32"/>
      <c r="D85" s="140" t="s">
        <v>125</v>
      </c>
      <c r="F85" s="141" t="s">
        <v>390</v>
      </c>
      <c r="I85" s="142"/>
      <c r="L85" s="32"/>
      <c r="M85" s="143"/>
      <c r="T85" s="53"/>
      <c r="AT85" s="17" t="s">
        <v>125</v>
      </c>
      <c r="AU85" s="17" t="s">
        <v>79</v>
      </c>
    </row>
    <row r="86" spans="2:47" s="1" customFormat="1" ht="29.25">
      <c r="B86" s="32"/>
      <c r="D86" s="140" t="s">
        <v>276</v>
      </c>
      <c r="F86" s="144" t="s">
        <v>391</v>
      </c>
      <c r="I86" s="142"/>
      <c r="L86" s="32"/>
      <c r="M86" s="143"/>
      <c r="T86" s="53"/>
      <c r="AT86" s="17" t="s">
        <v>276</v>
      </c>
      <c r="AU86" s="17" t="s">
        <v>79</v>
      </c>
    </row>
    <row r="87" spans="2:51" s="13" customFormat="1" ht="11.25">
      <c r="B87" s="165"/>
      <c r="D87" s="140" t="s">
        <v>129</v>
      </c>
      <c r="E87" s="166" t="s">
        <v>19</v>
      </c>
      <c r="F87" s="167" t="s">
        <v>392</v>
      </c>
      <c r="H87" s="166" t="s">
        <v>19</v>
      </c>
      <c r="I87" s="168"/>
      <c r="L87" s="165"/>
      <c r="M87" s="169"/>
      <c r="T87" s="170"/>
      <c r="AT87" s="166" t="s">
        <v>129</v>
      </c>
      <c r="AU87" s="166" t="s">
        <v>79</v>
      </c>
      <c r="AV87" s="13" t="s">
        <v>77</v>
      </c>
      <c r="AW87" s="13" t="s">
        <v>31</v>
      </c>
      <c r="AX87" s="13" t="s">
        <v>69</v>
      </c>
      <c r="AY87" s="166" t="s">
        <v>116</v>
      </c>
    </row>
    <row r="88" spans="2:51" s="12" customFormat="1" ht="11.25">
      <c r="B88" s="145"/>
      <c r="D88" s="140" t="s">
        <v>129</v>
      </c>
      <c r="E88" s="146" t="s">
        <v>19</v>
      </c>
      <c r="F88" s="147" t="s">
        <v>393</v>
      </c>
      <c r="H88" s="148">
        <v>8.82</v>
      </c>
      <c r="I88" s="149"/>
      <c r="L88" s="145"/>
      <c r="M88" s="150"/>
      <c r="T88" s="151"/>
      <c r="AT88" s="146" t="s">
        <v>129</v>
      </c>
      <c r="AU88" s="146" t="s">
        <v>79</v>
      </c>
      <c r="AV88" s="12" t="s">
        <v>79</v>
      </c>
      <c r="AW88" s="12" t="s">
        <v>31</v>
      </c>
      <c r="AX88" s="12" t="s">
        <v>69</v>
      </c>
      <c r="AY88" s="146" t="s">
        <v>116</v>
      </c>
    </row>
    <row r="89" spans="2:51" s="12" customFormat="1" ht="11.25">
      <c r="B89" s="145"/>
      <c r="D89" s="140" t="s">
        <v>129</v>
      </c>
      <c r="E89" s="146" t="s">
        <v>19</v>
      </c>
      <c r="F89" s="147" t="s">
        <v>394</v>
      </c>
      <c r="H89" s="148">
        <v>12.054</v>
      </c>
      <c r="I89" s="149"/>
      <c r="L89" s="145"/>
      <c r="M89" s="150"/>
      <c r="T89" s="151"/>
      <c r="AT89" s="146" t="s">
        <v>129</v>
      </c>
      <c r="AU89" s="146" t="s">
        <v>79</v>
      </c>
      <c r="AV89" s="12" t="s">
        <v>79</v>
      </c>
      <c r="AW89" s="12" t="s">
        <v>31</v>
      </c>
      <c r="AX89" s="12" t="s">
        <v>69</v>
      </c>
      <c r="AY89" s="146" t="s">
        <v>116</v>
      </c>
    </row>
    <row r="90" spans="2:51" s="13" customFormat="1" ht="11.25">
      <c r="B90" s="165"/>
      <c r="D90" s="140" t="s">
        <v>129</v>
      </c>
      <c r="E90" s="166" t="s">
        <v>19</v>
      </c>
      <c r="F90" s="167" t="s">
        <v>395</v>
      </c>
      <c r="H90" s="166" t="s">
        <v>19</v>
      </c>
      <c r="I90" s="168"/>
      <c r="L90" s="165"/>
      <c r="M90" s="169"/>
      <c r="T90" s="170"/>
      <c r="AT90" s="166" t="s">
        <v>129</v>
      </c>
      <c r="AU90" s="166" t="s">
        <v>79</v>
      </c>
      <c r="AV90" s="13" t="s">
        <v>77</v>
      </c>
      <c r="AW90" s="13" t="s">
        <v>31</v>
      </c>
      <c r="AX90" s="13" t="s">
        <v>69</v>
      </c>
      <c r="AY90" s="166" t="s">
        <v>116</v>
      </c>
    </row>
    <row r="91" spans="2:51" s="12" customFormat="1" ht="11.25">
      <c r="B91" s="145"/>
      <c r="D91" s="140" t="s">
        <v>129</v>
      </c>
      <c r="E91" s="146" t="s">
        <v>19</v>
      </c>
      <c r="F91" s="147" t="s">
        <v>396</v>
      </c>
      <c r="H91" s="148">
        <v>10.08</v>
      </c>
      <c r="I91" s="149"/>
      <c r="L91" s="145"/>
      <c r="M91" s="150"/>
      <c r="T91" s="151"/>
      <c r="AT91" s="146" t="s">
        <v>129</v>
      </c>
      <c r="AU91" s="146" t="s">
        <v>79</v>
      </c>
      <c r="AV91" s="12" t="s">
        <v>79</v>
      </c>
      <c r="AW91" s="12" t="s">
        <v>31</v>
      </c>
      <c r="AX91" s="12" t="s">
        <v>69</v>
      </c>
      <c r="AY91" s="146" t="s">
        <v>116</v>
      </c>
    </row>
    <row r="92" spans="2:51" s="12" customFormat="1" ht="11.25">
      <c r="B92" s="145"/>
      <c r="D92" s="140" t="s">
        <v>129</v>
      </c>
      <c r="E92" s="146" t="s">
        <v>19</v>
      </c>
      <c r="F92" s="147" t="s">
        <v>397</v>
      </c>
      <c r="H92" s="148">
        <v>12.915</v>
      </c>
      <c r="I92" s="149"/>
      <c r="L92" s="145"/>
      <c r="M92" s="150"/>
      <c r="T92" s="151"/>
      <c r="AT92" s="146" t="s">
        <v>129</v>
      </c>
      <c r="AU92" s="146" t="s">
        <v>79</v>
      </c>
      <c r="AV92" s="12" t="s">
        <v>79</v>
      </c>
      <c r="AW92" s="12" t="s">
        <v>31</v>
      </c>
      <c r="AX92" s="12" t="s">
        <v>69</v>
      </c>
      <c r="AY92" s="146" t="s">
        <v>116</v>
      </c>
    </row>
    <row r="93" spans="2:51" s="14" customFormat="1" ht="11.25">
      <c r="B93" s="171"/>
      <c r="D93" s="140" t="s">
        <v>129</v>
      </c>
      <c r="E93" s="172" t="s">
        <v>19</v>
      </c>
      <c r="F93" s="173" t="s">
        <v>398</v>
      </c>
      <c r="H93" s="174">
        <v>43.869</v>
      </c>
      <c r="I93" s="175"/>
      <c r="L93" s="171"/>
      <c r="M93" s="176"/>
      <c r="T93" s="177"/>
      <c r="AT93" s="172" t="s">
        <v>129</v>
      </c>
      <c r="AU93" s="172" t="s">
        <v>79</v>
      </c>
      <c r="AV93" s="14" t="s">
        <v>124</v>
      </c>
      <c r="AW93" s="14" t="s">
        <v>31</v>
      </c>
      <c r="AX93" s="14" t="s">
        <v>77</v>
      </c>
      <c r="AY93" s="172" t="s">
        <v>116</v>
      </c>
    </row>
    <row r="94" spans="2:65" s="1" customFormat="1" ht="16.5" customHeight="1">
      <c r="B94" s="32"/>
      <c r="C94" s="127" t="s">
        <v>79</v>
      </c>
      <c r="D94" s="127" t="s">
        <v>119</v>
      </c>
      <c r="E94" s="128" t="s">
        <v>399</v>
      </c>
      <c r="F94" s="129" t="s">
        <v>400</v>
      </c>
      <c r="G94" s="130" t="s">
        <v>191</v>
      </c>
      <c r="H94" s="131">
        <v>291.952</v>
      </c>
      <c r="I94" s="132"/>
      <c r="J94" s="133">
        <f>ROUND(I94*H94,2)</f>
        <v>0</v>
      </c>
      <c r="K94" s="129" t="s">
        <v>123</v>
      </c>
      <c r="L94" s="32"/>
      <c r="M94" s="134" t="s">
        <v>19</v>
      </c>
      <c r="N94" s="135" t="s">
        <v>40</v>
      </c>
      <c r="P94" s="136">
        <f>O94*H94</f>
        <v>0</v>
      </c>
      <c r="Q94" s="136">
        <v>0</v>
      </c>
      <c r="R94" s="136">
        <f>Q94*H94</f>
        <v>0</v>
      </c>
      <c r="S94" s="136">
        <v>0</v>
      </c>
      <c r="T94" s="137">
        <f>S94*H94</f>
        <v>0</v>
      </c>
      <c r="AR94" s="138" t="s">
        <v>124</v>
      </c>
      <c r="AT94" s="138" t="s">
        <v>119</v>
      </c>
      <c r="AU94" s="138" t="s">
        <v>79</v>
      </c>
      <c r="AY94" s="17" t="s">
        <v>116</v>
      </c>
      <c r="BE94" s="139">
        <f>IF(N94="základní",J94,0)</f>
        <v>0</v>
      </c>
      <c r="BF94" s="139">
        <f>IF(N94="snížená",J94,0)</f>
        <v>0</v>
      </c>
      <c r="BG94" s="139">
        <f>IF(N94="zákl. přenesená",J94,0)</f>
        <v>0</v>
      </c>
      <c r="BH94" s="139">
        <f>IF(N94="sníž. přenesená",J94,0)</f>
        <v>0</v>
      </c>
      <c r="BI94" s="139">
        <f>IF(N94="nulová",J94,0)</f>
        <v>0</v>
      </c>
      <c r="BJ94" s="17" t="s">
        <v>77</v>
      </c>
      <c r="BK94" s="139">
        <f>ROUND(I94*H94,2)</f>
        <v>0</v>
      </c>
      <c r="BL94" s="17" t="s">
        <v>124</v>
      </c>
      <c r="BM94" s="138" t="s">
        <v>124</v>
      </c>
    </row>
    <row r="95" spans="2:47" s="1" customFormat="1" ht="19.5">
      <c r="B95" s="32"/>
      <c r="D95" s="140" t="s">
        <v>125</v>
      </c>
      <c r="F95" s="141" t="s">
        <v>401</v>
      </c>
      <c r="I95" s="142"/>
      <c r="L95" s="32"/>
      <c r="M95" s="143"/>
      <c r="T95" s="53"/>
      <c r="AT95" s="17" t="s">
        <v>125</v>
      </c>
      <c r="AU95" s="17" t="s">
        <v>79</v>
      </c>
    </row>
    <row r="96" spans="2:47" s="1" customFormat="1" ht="19.5">
      <c r="B96" s="32"/>
      <c r="D96" s="140" t="s">
        <v>276</v>
      </c>
      <c r="F96" s="144" t="s">
        <v>402</v>
      </c>
      <c r="I96" s="142"/>
      <c r="L96" s="32"/>
      <c r="M96" s="143"/>
      <c r="T96" s="53"/>
      <c r="AT96" s="17" t="s">
        <v>276</v>
      </c>
      <c r="AU96" s="17" t="s">
        <v>79</v>
      </c>
    </row>
    <row r="97" spans="2:51" s="13" customFormat="1" ht="11.25">
      <c r="B97" s="165"/>
      <c r="D97" s="140" t="s">
        <v>129</v>
      </c>
      <c r="E97" s="166" t="s">
        <v>19</v>
      </c>
      <c r="F97" s="167" t="s">
        <v>403</v>
      </c>
      <c r="H97" s="166" t="s">
        <v>19</v>
      </c>
      <c r="I97" s="168"/>
      <c r="L97" s="165"/>
      <c r="M97" s="169"/>
      <c r="T97" s="170"/>
      <c r="AT97" s="166" t="s">
        <v>129</v>
      </c>
      <c r="AU97" s="166" t="s">
        <v>79</v>
      </c>
      <c r="AV97" s="13" t="s">
        <v>77</v>
      </c>
      <c r="AW97" s="13" t="s">
        <v>31</v>
      </c>
      <c r="AX97" s="13" t="s">
        <v>69</v>
      </c>
      <c r="AY97" s="166" t="s">
        <v>116</v>
      </c>
    </row>
    <row r="98" spans="2:51" s="13" customFormat="1" ht="11.25">
      <c r="B98" s="165"/>
      <c r="D98" s="140" t="s">
        <v>129</v>
      </c>
      <c r="E98" s="166" t="s">
        <v>19</v>
      </c>
      <c r="F98" s="167" t="s">
        <v>404</v>
      </c>
      <c r="H98" s="166" t="s">
        <v>19</v>
      </c>
      <c r="I98" s="168"/>
      <c r="L98" s="165"/>
      <c r="M98" s="169"/>
      <c r="T98" s="170"/>
      <c r="AT98" s="166" t="s">
        <v>129</v>
      </c>
      <c r="AU98" s="166" t="s">
        <v>79</v>
      </c>
      <c r="AV98" s="13" t="s">
        <v>77</v>
      </c>
      <c r="AW98" s="13" t="s">
        <v>31</v>
      </c>
      <c r="AX98" s="13" t="s">
        <v>69</v>
      </c>
      <c r="AY98" s="166" t="s">
        <v>116</v>
      </c>
    </row>
    <row r="99" spans="2:51" s="12" customFormat="1" ht="11.25">
      <c r="B99" s="145"/>
      <c r="D99" s="140" t="s">
        <v>129</v>
      </c>
      <c r="E99" s="146" t="s">
        <v>19</v>
      </c>
      <c r="F99" s="147" t="s">
        <v>405</v>
      </c>
      <c r="H99" s="148">
        <v>93.873</v>
      </c>
      <c r="I99" s="149"/>
      <c r="L99" s="145"/>
      <c r="M99" s="150"/>
      <c r="T99" s="151"/>
      <c r="AT99" s="146" t="s">
        <v>129</v>
      </c>
      <c r="AU99" s="146" t="s">
        <v>79</v>
      </c>
      <c r="AV99" s="12" t="s">
        <v>79</v>
      </c>
      <c r="AW99" s="12" t="s">
        <v>31</v>
      </c>
      <c r="AX99" s="12" t="s">
        <v>69</v>
      </c>
      <c r="AY99" s="146" t="s">
        <v>116</v>
      </c>
    </row>
    <row r="100" spans="2:51" s="13" customFormat="1" ht="11.25">
      <c r="B100" s="165"/>
      <c r="D100" s="140" t="s">
        <v>129</v>
      </c>
      <c r="E100" s="166" t="s">
        <v>19</v>
      </c>
      <c r="F100" s="167" t="s">
        <v>406</v>
      </c>
      <c r="H100" s="166" t="s">
        <v>19</v>
      </c>
      <c r="I100" s="168"/>
      <c r="L100" s="165"/>
      <c r="M100" s="169"/>
      <c r="T100" s="170"/>
      <c r="AT100" s="166" t="s">
        <v>129</v>
      </c>
      <c r="AU100" s="166" t="s">
        <v>79</v>
      </c>
      <c r="AV100" s="13" t="s">
        <v>77</v>
      </c>
      <c r="AW100" s="13" t="s">
        <v>31</v>
      </c>
      <c r="AX100" s="13" t="s">
        <v>69</v>
      </c>
      <c r="AY100" s="166" t="s">
        <v>116</v>
      </c>
    </row>
    <row r="101" spans="2:51" s="12" customFormat="1" ht="11.25">
      <c r="B101" s="145"/>
      <c r="D101" s="140" t="s">
        <v>129</v>
      </c>
      <c r="E101" s="146" t="s">
        <v>19</v>
      </c>
      <c r="F101" s="147" t="s">
        <v>407</v>
      </c>
      <c r="H101" s="148">
        <v>11.851</v>
      </c>
      <c r="I101" s="149"/>
      <c r="L101" s="145"/>
      <c r="M101" s="150"/>
      <c r="T101" s="151"/>
      <c r="AT101" s="146" t="s">
        <v>129</v>
      </c>
      <c r="AU101" s="146" t="s">
        <v>79</v>
      </c>
      <c r="AV101" s="12" t="s">
        <v>79</v>
      </c>
      <c r="AW101" s="12" t="s">
        <v>31</v>
      </c>
      <c r="AX101" s="12" t="s">
        <v>69</v>
      </c>
      <c r="AY101" s="146" t="s">
        <v>116</v>
      </c>
    </row>
    <row r="102" spans="2:51" s="13" customFormat="1" ht="11.25">
      <c r="B102" s="165"/>
      <c r="D102" s="140" t="s">
        <v>129</v>
      </c>
      <c r="E102" s="166" t="s">
        <v>19</v>
      </c>
      <c r="F102" s="167" t="s">
        <v>408</v>
      </c>
      <c r="H102" s="166" t="s">
        <v>19</v>
      </c>
      <c r="I102" s="168"/>
      <c r="L102" s="165"/>
      <c r="M102" s="169"/>
      <c r="T102" s="170"/>
      <c r="AT102" s="166" t="s">
        <v>129</v>
      </c>
      <c r="AU102" s="166" t="s">
        <v>79</v>
      </c>
      <c r="AV102" s="13" t="s">
        <v>77</v>
      </c>
      <c r="AW102" s="13" t="s">
        <v>31</v>
      </c>
      <c r="AX102" s="13" t="s">
        <v>69</v>
      </c>
      <c r="AY102" s="166" t="s">
        <v>116</v>
      </c>
    </row>
    <row r="103" spans="2:51" s="12" customFormat="1" ht="11.25">
      <c r="B103" s="145"/>
      <c r="D103" s="140" t="s">
        <v>129</v>
      </c>
      <c r="E103" s="146" t="s">
        <v>19</v>
      </c>
      <c r="F103" s="147" t="s">
        <v>409</v>
      </c>
      <c r="H103" s="148">
        <v>35.402</v>
      </c>
      <c r="I103" s="149"/>
      <c r="L103" s="145"/>
      <c r="M103" s="150"/>
      <c r="T103" s="151"/>
      <c r="AT103" s="146" t="s">
        <v>129</v>
      </c>
      <c r="AU103" s="146" t="s">
        <v>79</v>
      </c>
      <c r="AV103" s="12" t="s">
        <v>79</v>
      </c>
      <c r="AW103" s="12" t="s">
        <v>31</v>
      </c>
      <c r="AX103" s="12" t="s">
        <v>69</v>
      </c>
      <c r="AY103" s="146" t="s">
        <v>116</v>
      </c>
    </row>
    <row r="104" spans="2:51" s="13" customFormat="1" ht="11.25">
      <c r="B104" s="165"/>
      <c r="D104" s="140" t="s">
        <v>129</v>
      </c>
      <c r="E104" s="166" t="s">
        <v>19</v>
      </c>
      <c r="F104" s="167" t="s">
        <v>410</v>
      </c>
      <c r="H104" s="166" t="s">
        <v>19</v>
      </c>
      <c r="I104" s="168"/>
      <c r="L104" s="165"/>
      <c r="M104" s="169"/>
      <c r="T104" s="170"/>
      <c r="AT104" s="166" t="s">
        <v>129</v>
      </c>
      <c r="AU104" s="166" t="s">
        <v>79</v>
      </c>
      <c r="AV104" s="13" t="s">
        <v>77</v>
      </c>
      <c r="AW104" s="13" t="s">
        <v>31</v>
      </c>
      <c r="AX104" s="13" t="s">
        <v>69</v>
      </c>
      <c r="AY104" s="166" t="s">
        <v>116</v>
      </c>
    </row>
    <row r="105" spans="2:51" s="12" customFormat="1" ht="11.25">
      <c r="B105" s="145"/>
      <c r="D105" s="140" t="s">
        <v>129</v>
      </c>
      <c r="E105" s="146" t="s">
        <v>19</v>
      </c>
      <c r="F105" s="147" t="s">
        <v>411</v>
      </c>
      <c r="H105" s="148">
        <v>57.838</v>
      </c>
      <c r="I105" s="149"/>
      <c r="L105" s="145"/>
      <c r="M105" s="150"/>
      <c r="T105" s="151"/>
      <c r="AT105" s="146" t="s">
        <v>129</v>
      </c>
      <c r="AU105" s="146" t="s">
        <v>79</v>
      </c>
      <c r="AV105" s="12" t="s">
        <v>79</v>
      </c>
      <c r="AW105" s="12" t="s">
        <v>31</v>
      </c>
      <c r="AX105" s="12" t="s">
        <v>69</v>
      </c>
      <c r="AY105" s="146" t="s">
        <v>116</v>
      </c>
    </row>
    <row r="106" spans="2:51" s="13" customFormat="1" ht="11.25">
      <c r="B106" s="165"/>
      <c r="D106" s="140" t="s">
        <v>129</v>
      </c>
      <c r="E106" s="166" t="s">
        <v>19</v>
      </c>
      <c r="F106" s="167" t="s">
        <v>412</v>
      </c>
      <c r="H106" s="166" t="s">
        <v>19</v>
      </c>
      <c r="I106" s="168"/>
      <c r="L106" s="165"/>
      <c r="M106" s="169"/>
      <c r="T106" s="170"/>
      <c r="AT106" s="166" t="s">
        <v>129</v>
      </c>
      <c r="AU106" s="166" t="s">
        <v>79</v>
      </c>
      <c r="AV106" s="13" t="s">
        <v>77</v>
      </c>
      <c r="AW106" s="13" t="s">
        <v>31</v>
      </c>
      <c r="AX106" s="13" t="s">
        <v>69</v>
      </c>
      <c r="AY106" s="166" t="s">
        <v>116</v>
      </c>
    </row>
    <row r="107" spans="2:51" s="12" customFormat="1" ht="11.25">
      <c r="B107" s="145"/>
      <c r="D107" s="140" t="s">
        <v>129</v>
      </c>
      <c r="E107" s="146" t="s">
        <v>19</v>
      </c>
      <c r="F107" s="147" t="s">
        <v>413</v>
      </c>
      <c r="H107" s="148">
        <v>92.988</v>
      </c>
      <c r="I107" s="149"/>
      <c r="L107" s="145"/>
      <c r="M107" s="150"/>
      <c r="T107" s="151"/>
      <c r="AT107" s="146" t="s">
        <v>129</v>
      </c>
      <c r="AU107" s="146" t="s">
        <v>79</v>
      </c>
      <c r="AV107" s="12" t="s">
        <v>79</v>
      </c>
      <c r="AW107" s="12" t="s">
        <v>31</v>
      </c>
      <c r="AX107" s="12" t="s">
        <v>69</v>
      </c>
      <c r="AY107" s="146" t="s">
        <v>116</v>
      </c>
    </row>
    <row r="108" spans="2:51" s="14" customFormat="1" ht="11.25">
      <c r="B108" s="171"/>
      <c r="D108" s="140" t="s">
        <v>129</v>
      </c>
      <c r="E108" s="172" t="s">
        <v>19</v>
      </c>
      <c r="F108" s="173" t="s">
        <v>398</v>
      </c>
      <c r="H108" s="174">
        <v>291.952</v>
      </c>
      <c r="I108" s="175"/>
      <c r="L108" s="171"/>
      <c r="M108" s="176"/>
      <c r="T108" s="177"/>
      <c r="AT108" s="172" t="s">
        <v>129</v>
      </c>
      <c r="AU108" s="172" t="s">
        <v>79</v>
      </c>
      <c r="AV108" s="14" t="s">
        <v>124</v>
      </c>
      <c r="AW108" s="14" t="s">
        <v>31</v>
      </c>
      <c r="AX108" s="14" t="s">
        <v>77</v>
      </c>
      <c r="AY108" s="172" t="s">
        <v>116</v>
      </c>
    </row>
    <row r="109" spans="2:65" s="1" customFormat="1" ht="16.5" customHeight="1">
      <c r="B109" s="32"/>
      <c r="C109" s="127" t="s">
        <v>135</v>
      </c>
      <c r="D109" s="127" t="s">
        <v>119</v>
      </c>
      <c r="E109" s="128" t="s">
        <v>414</v>
      </c>
      <c r="F109" s="129" t="s">
        <v>415</v>
      </c>
      <c r="G109" s="130" t="s">
        <v>191</v>
      </c>
      <c r="H109" s="131">
        <v>84.81</v>
      </c>
      <c r="I109" s="132"/>
      <c r="J109" s="133">
        <f>ROUND(I109*H109,2)</f>
        <v>0</v>
      </c>
      <c r="K109" s="129" t="s">
        <v>123</v>
      </c>
      <c r="L109" s="32"/>
      <c r="M109" s="134" t="s">
        <v>19</v>
      </c>
      <c r="N109" s="135" t="s">
        <v>40</v>
      </c>
      <c r="P109" s="136">
        <f>O109*H109</f>
        <v>0</v>
      </c>
      <c r="Q109" s="136">
        <v>0</v>
      </c>
      <c r="R109" s="136">
        <f>Q109*H109</f>
        <v>0</v>
      </c>
      <c r="S109" s="136">
        <v>0</v>
      </c>
      <c r="T109" s="137">
        <f>S109*H109</f>
        <v>0</v>
      </c>
      <c r="AR109" s="138" t="s">
        <v>124</v>
      </c>
      <c r="AT109" s="138" t="s">
        <v>119</v>
      </c>
      <c r="AU109" s="138" t="s">
        <v>79</v>
      </c>
      <c r="AY109" s="17" t="s">
        <v>116</v>
      </c>
      <c r="BE109" s="139">
        <f>IF(N109="základní",J109,0)</f>
        <v>0</v>
      </c>
      <c r="BF109" s="139">
        <f>IF(N109="snížená",J109,0)</f>
        <v>0</v>
      </c>
      <c r="BG109" s="139">
        <f>IF(N109="zákl. přenesená",J109,0)</f>
        <v>0</v>
      </c>
      <c r="BH109" s="139">
        <f>IF(N109="sníž. přenesená",J109,0)</f>
        <v>0</v>
      </c>
      <c r="BI109" s="139">
        <f>IF(N109="nulová",J109,0)</f>
        <v>0</v>
      </c>
      <c r="BJ109" s="17" t="s">
        <v>77</v>
      </c>
      <c r="BK109" s="139">
        <f>ROUND(I109*H109,2)</f>
        <v>0</v>
      </c>
      <c r="BL109" s="17" t="s">
        <v>124</v>
      </c>
      <c r="BM109" s="138" t="s">
        <v>139</v>
      </c>
    </row>
    <row r="110" spans="2:47" s="1" customFormat="1" ht="19.5">
      <c r="B110" s="32"/>
      <c r="D110" s="140" t="s">
        <v>125</v>
      </c>
      <c r="F110" s="141" t="s">
        <v>416</v>
      </c>
      <c r="I110" s="142"/>
      <c r="L110" s="32"/>
      <c r="M110" s="143"/>
      <c r="T110" s="53"/>
      <c r="AT110" s="17" t="s">
        <v>125</v>
      </c>
      <c r="AU110" s="17" t="s">
        <v>79</v>
      </c>
    </row>
    <row r="111" spans="2:47" s="1" customFormat="1" ht="19.5">
      <c r="B111" s="32"/>
      <c r="D111" s="140" t="s">
        <v>276</v>
      </c>
      <c r="F111" s="144" t="s">
        <v>417</v>
      </c>
      <c r="I111" s="142"/>
      <c r="L111" s="32"/>
      <c r="M111" s="143"/>
      <c r="T111" s="53"/>
      <c r="AT111" s="17" t="s">
        <v>276</v>
      </c>
      <c r="AU111" s="17" t="s">
        <v>79</v>
      </c>
    </row>
    <row r="112" spans="2:51" s="13" customFormat="1" ht="11.25">
      <c r="B112" s="165"/>
      <c r="D112" s="140" t="s">
        <v>129</v>
      </c>
      <c r="E112" s="166" t="s">
        <v>19</v>
      </c>
      <c r="F112" s="167" t="s">
        <v>418</v>
      </c>
      <c r="H112" s="166" t="s">
        <v>19</v>
      </c>
      <c r="I112" s="168"/>
      <c r="L112" s="165"/>
      <c r="M112" s="169"/>
      <c r="T112" s="170"/>
      <c r="AT112" s="166" t="s">
        <v>129</v>
      </c>
      <c r="AU112" s="166" t="s">
        <v>79</v>
      </c>
      <c r="AV112" s="13" t="s">
        <v>77</v>
      </c>
      <c r="AW112" s="13" t="s">
        <v>31</v>
      </c>
      <c r="AX112" s="13" t="s">
        <v>69</v>
      </c>
      <c r="AY112" s="166" t="s">
        <v>116</v>
      </c>
    </row>
    <row r="113" spans="2:51" s="13" customFormat="1" ht="11.25">
      <c r="B113" s="165"/>
      <c r="D113" s="140" t="s">
        <v>129</v>
      </c>
      <c r="E113" s="166" t="s">
        <v>19</v>
      </c>
      <c r="F113" s="167" t="s">
        <v>404</v>
      </c>
      <c r="H113" s="166" t="s">
        <v>19</v>
      </c>
      <c r="I113" s="168"/>
      <c r="L113" s="165"/>
      <c r="M113" s="169"/>
      <c r="T113" s="170"/>
      <c r="AT113" s="166" t="s">
        <v>129</v>
      </c>
      <c r="AU113" s="166" t="s">
        <v>79</v>
      </c>
      <c r="AV113" s="13" t="s">
        <v>77</v>
      </c>
      <c r="AW113" s="13" t="s">
        <v>31</v>
      </c>
      <c r="AX113" s="13" t="s">
        <v>69</v>
      </c>
      <c r="AY113" s="166" t="s">
        <v>116</v>
      </c>
    </row>
    <row r="114" spans="2:51" s="12" customFormat="1" ht="11.25">
      <c r="B114" s="145"/>
      <c r="D114" s="140" t="s">
        <v>129</v>
      </c>
      <c r="E114" s="146" t="s">
        <v>19</v>
      </c>
      <c r="F114" s="147" t="s">
        <v>419</v>
      </c>
      <c r="H114" s="148">
        <v>46.065</v>
      </c>
      <c r="I114" s="149"/>
      <c r="L114" s="145"/>
      <c r="M114" s="150"/>
      <c r="T114" s="151"/>
      <c r="AT114" s="146" t="s">
        <v>129</v>
      </c>
      <c r="AU114" s="146" t="s">
        <v>79</v>
      </c>
      <c r="AV114" s="12" t="s">
        <v>79</v>
      </c>
      <c r="AW114" s="12" t="s">
        <v>31</v>
      </c>
      <c r="AX114" s="12" t="s">
        <v>69</v>
      </c>
      <c r="AY114" s="146" t="s">
        <v>116</v>
      </c>
    </row>
    <row r="115" spans="2:51" s="13" customFormat="1" ht="11.25">
      <c r="B115" s="165"/>
      <c r="D115" s="140" t="s">
        <v>129</v>
      </c>
      <c r="E115" s="166" t="s">
        <v>19</v>
      </c>
      <c r="F115" s="167" t="s">
        <v>412</v>
      </c>
      <c r="H115" s="166" t="s">
        <v>19</v>
      </c>
      <c r="I115" s="168"/>
      <c r="L115" s="165"/>
      <c r="M115" s="169"/>
      <c r="T115" s="170"/>
      <c r="AT115" s="166" t="s">
        <v>129</v>
      </c>
      <c r="AU115" s="166" t="s">
        <v>79</v>
      </c>
      <c r="AV115" s="13" t="s">
        <v>77</v>
      </c>
      <c r="AW115" s="13" t="s">
        <v>31</v>
      </c>
      <c r="AX115" s="13" t="s">
        <v>69</v>
      </c>
      <c r="AY115" s="166" t="s">
        <v>116</v>
      </c>
    </row>
    <row r="116" spans="2:51" s="12" customFormat="1" ht="11.25">
      <c r="B116" s="145"/>
      <c r="D116" s="140" t="s">
        <v>129</v>
      </c>
      <c r="E116" s="146" t="s">
        <v>19</v>
      </c>
      <c r="F116" s="147" t="s">
        <v>420</v>
      </c>
      <c r="H116" s="148">
        <v>38.745</v>
      </c>
      <c r="I116" s="149"/>
      <c r="L116" s="145"/>
      <c r="M116" s="150"/>
      <c r="T116" s="151"/>
      <c r="AT116" s="146" t="s">
        <v>129</v>
      </c>
      <c r="AU116" s="146" t="s">
        <v>79</v>
      </c>
      <c r="AV116" s="12" t="s">
        <v>79</v>
      </c>
      <c r="AW116" s="12" t="s">
        <v>31</v>
      </c>
      <c r="AX116" s="12" t="s">
        <v>69</v>
      </c>
      <c r="AY116" s="146" t="s">
        <v>116</v>
      </c>
    </row>
    <row r="117" spans="2:51" s="14" customFormat="1" ht="11.25">
      <c r="B117" s="171"/>
      <c r="D117" s="140" t="s">
        <v>129</v>
      </c>
      <c r="E117" s="172" t="s">
        <v>19</v>
      </c>
      <c r="F117" s="173" t="s">
        <v>398</v>
      </c>
      <c r="H117" s="174">
        <v>84.81</v>
      </c>
      <c r="I117" s="175"/>
      <c r="L117" s="171"/>
      <c r="M117" s="176"/>
      <c r="T117" s="177"/>
      <c r="AT117" s="172" t="s">
        <v>129</v>
      </c>
      <c r="AU117" s="172" t="s">
        <v>79</v>
      </c>
      <c r="AV117" s="14" t="s">
        <v>124</v>
      </c>
      <c r="AW117" s="14" t="s">
        <v>31</v>
      </c>
      <c r="AX117" s="14" t="s">
        <v>77</v>
      </c>
      <c r="AY117" s="172" t="s">
        <v>116</v>
      </c>
    </row>
    <row r="118" spans="2:65" s="1" customFormat="1" ht="33" customHeight="1">
      <c r="B118" s="32"/>
      <c r="C118" s="127" t="s">
        <v>124</v>
      </c>
      <c r="D118" s="127" t="s">
        <v>119</v>
      </c>
      <c r="E118" s="128" t="s">
        <v>162</v>
      </c>
      <c r="F118" s="129" t="s">
        <v>163</v>
      </c>
      <c r="G118" s="130" t="s">
        <v>122</v>
      </c>
      <c r="H118" s="131">
        <v>630.947</v>
      </c>
      <c r="I118" s="132"/>
      <c r="J118" s="133">
        <f>ROUND(I118*H118,2)</f>
        <v>0</v>
      </c>
      <c r="K118" s="129" t="s">
        <v>123</v>
      </c>
      <c r="L118" s="32"/>
      <c r="M118" s="134" t="s">
        <v>19</v>
      </c>
      <c r="N118" s="135" t="s">
        <v>40</v>
      </c>
      <c r="P118" s="136">
        <f>O118*H118</f>
        <v>0</v>
      </c>
      <c r="Q118" s="136">
        <v>0</v>
      </c>
      <c r="R118" s="136">
        <f>Q118*H118</f>
        <v>0</v>
      </c>
      <c r="S118" s="136">
        <v>0</v>
      </c>
      <c r="T118" s="137">
        <f>S118*H118</f>
        <v>0</v>
      </c>
      <c r="AR118" s="138" t="s">
        <v>124</v>
      </c>
      <c r="AT118" s="138" t="s">
        <v>119</v>
      </c>
      <c r="AU118" s="138" t="s">
        <v>79</v>
      </c>
      <c r="AY118" s="17" t="s">
        <v>116</v>
      </c>
      <c r="BE118" s="139">
        <f>IF(N118="základní",J118,0)</f>
        <v>0</v>
      </c>
      <c r="BF118" s="139">
        <f>IF(N118="snížená",J118,0)</f>
        <v>0</v>
      </c>
      <c r="BG118" s="139">
        <f>IF(N118="zákl. přenesená",J118,0)</f>
        <v>0</v>
      </c>
      <c r="BH118" s="139">
        <f>IF(N118="sníž. přenesená",J118,0)</f>
        <v>0</v>
      </c>
      <c r="BI118" s="139">
        <f>IF(N118="nulová",J118,0)</f>
        <v>0</v>
      </c>
      <c r="BJ118" s="17" t="s">
        <v>77</v>
      </c>
      <c r="BK118" s="139">
        <f>ROUND(I118*H118,2)</f>
        <v>0</v>
      </c>
      <c r="BL118" s="17" t="s">
        <v>124</v>
      </c>
      <c r="BM118" s="138" t="s">
        <v>145</v>
      </c>
    </row>
    <row r="119" spans="2:47" s="1" customFormat="1" ht="39">
      <c r="B119" s="32"/>
      <c r="D119" s="140" t="s">
        <v>125</v>
      </c>
      <c r="F119" s="141" t="s">
        <v>165</v>
      </c>
      <c r="I119" s="142"/>
      <c r="L119" s="32"/>
      <c r="M119" s="143"/>
      <c r="T119" s="53"/>
      <c r="AT119" s="17" t="s">
        <v>125</v>
      </c>
      <c r="AU119" s="17" t="s">
        <v>79</v>
      </c>
    </row>
    <row r="120" spans="2:47" s="1" customFormat="1" ht="19.5">
      <c r="B120" s="32"/>
      <c r="D120" s="140" t="s">
        <v>276</v>
      </c>
      <c r="F120" s="144" t="s">
        <v>421</v>
      </c>
      <c r="I120" s="142"/>
      <c r="L120" s="32"/>
      <c r="M120" s="143"/>
      <c r="T120" s="53"/>
      <c r="AT120" s="17" t="s">
        <v>276</v>
      </c>
      <c r="AU120" s="17" t="s">
        <v>79</v>
      </c>
    </row>
    <row r="121" spans="2:51" s="12" customFormat="1" ht="11.25">
      <c r="B121" s="145"/>
      <c r="D121" s="140" t="s">
        <v>129</v>
      </c>
      <c r="E121" s="146" t="s">
        <v>19</v>
      </c>
      <c r="F121" s="147" t="s">
        <v>422</v>
      </c>
      <c r="H121" s="148">
        <v>630.947</v>
      </c>
      <c r="I121" s="149"/>
      <c r="L121" s="145"/>
      <c r="M121" s="150"/>
      <c r="T121" s="151"/>
      <c r="AT121" s="146" t="s">
        <v>129</v>
      </c>
      <c r="AU121" s="146" t="s">
        <v>79</v>
      </c>
      <c r="AV121" s="12" t="s">
        <v>79</v>
      </c>
      <c r="AW121" s="12" t="s">
        <v>31</v>
      </c>
      <c r="AX121" s="12" t="s">
        <v>77</v>
      </c>
      <c r="AY121" s="146" t="s">
        <v>116</v>
      </c>
    </row>
    <row r="122" spans="2:65" s="1" customFormat="1" ht="16.5" customHeight="1">
      <c r="B122" s="32"/>
      <c r="C122" s="127" t="s">
        <v>117</v>
      </c>
      <c r="D122" s="127" t="s">
        <v>119</v>
      </c>
      <c r="E122" s="128" t="s">
        <v>423</v>
      </c>
      <c r="F122" s="129" t="s">
        <v>424</v>
      </c>
      <c r="G122" s="130" t="s">
        <v>156</v>
      </c>
      <c r="H122" s="131">
        <v>1283.616</v>
      </c>
      <c r="I122" s="132"/>
      <c r="J122" s="133">
        <f>ROUND(I122*H122,2)</f>
        <v>0</v>
      </c>
      <c r="K122" s="129" t="s">
        <v>123</v>
      </c>
      <c r="L122" s="32"/>
      <c r="M122" s="134" t="s">
        <v>19</v>
      </c>
      <c r="N122" s="135" t="s">
        <v>40</v>
      </c>
      <c r="P122" s="136">
        <f>O122*H122</f>
        <v>0</v>
      </c>
      <c r="Q122" s="136">
        <v>0</v>
      </c>
      <c r="R122" s="136">
        <f>Q122*H122</f>
        <v>0</v>
      </c>
      <c r="S122" s="136">
        <v>0</v>
      </c>
      <c r="T122" s="137">
        <f>S122*H122</f>
        <v>0</v>
      </c>
      <c r="AR122" s="138" t="s">
        <v>124</v>
      </c>
      <c r="AT122" s="138" t="s">
        <v>119</v>
      </c>
      <c r="AU122" s="138" t="s">
        <v>79</v>
      </c>
      <c r="AY122" s="17" t="s">
        <v>116</v>
      </c>
      <c r="BE122" s="139">
        <f>IF(N122="základní",J122,0)</f>
        <v>0</v>
      </c>
      <c r="BF122" s="139">
        <f>IF(N122="snížená",J122,0)</f>
        <v>0</v>
      </c>
      <c r="BG122" s="139">
        <f>IF(N122="zákl. přenesená",J122,0)</f>
        <v>0</v>
      </c>
      <c r="BH122" s="139">
        <f>IF(N122="sníž. přenesená",J122,0)</f>
        <v>0</v>
      </c>
      <c r="BI122" s="139">
        <f>IF(N122="nulová",J122,0)</f>
        <v>0</v>
      </c>
      <c r="BJ122" s="17" t="s">
        <v>77</v>
      </c>
      <c r="BK122" s="139">
        <f>ROUND(I122*H122,2)</f>
        <v>0</v>
      </c>
      <c r="BL122" s="17" t="s">
        <v>124</v>
      </c>
      <c r="BM122" s="138" t="s">
        <v>151</v>
      </c>
    </row>
    <row r="123" spans="2:47" s="1" customFormat="1" ht="19.5">
      <c r="B123" s="32"/>
      <c r="D123" s="140" t="s">
        <v>125</v>
      </c>
      <c r="F123" s="141" t="s">
        <v>425</v>
      </c>
      <c r="I123" s="142"/>
      <c r="L123" s="32"/>
      <c r="M123" s="143"/>
      <c r="T123" s="53"/>
      <c r="AT123" s="17" t="s">
        <v>125</v>
      </c>
      <c r="AU123" s="17" t="s">
        <v>79</v>
      </c>
    </row>
    <row r="124" spans="2:47" s="1" customFormat="1" ht="19.5">
      <c r="B124" s="32"/>
      <c r="D124" s="140" t="s">
        <v>276</v>
      </c>
      <c r="F124" s="144" t="s">
        <v>426</v>
      </c>
      <c r="I124" s="142"/>
      <c r="L124" s="32"/>
      <c r="M124" s="143"/>
      <c r="T124" s="53"/>
      <c r="AT124" s="17" t="s">
        <v>276</v>
      </c>
      <c r="AU124" s="17" t="s">
        <v>79</v>
      </c>
    </row>
    <row r="125" spans="2:51" s="12" customFormat="1" ht="11.25">
      <c r="B125" s="145"/>
      <c r="D125" s="140" t="s">
        <v>129</v>
      </c>
      <c r="E125" s="146" t="s">
        <v>19</v>
      </c>
      <c r="F125" s="147" t="s">
        <v>427</v>
      </c>
      <c r="H125" s="148">
        <v>1283.616</v>
      </c>
      <c r="I125" s="149"/>
      <c r="L125" s="145"/>
      <c r="M125" s="150"/>
      <c r="T125" s="151"/>
      <c r="AT125" s="146" t="s">
        <v>129</v>
      </c>
      <c r="AU125" s="146" t="s">
        <v>79</v>
      </c>
      <c r="AV125" s="12" t="s">
        <v>79</v>
      </c>
      <c r="AW125" s="12" t="s">
        <v>31</v>
      </c>
      <c r="AX125" s="12" t="s">
        <v>77</v>
      </c>
      <c r="AY125" s="146" t="s">
        <v>116</v>
      </c>
    </row>
    <row r="126" spans="2:65" s="1" customFormat="1" ht="16.5" customHeight="1">
      <c r="B126" s="32"/>
      <c r="C126" s="127" t="s">
        <v>139</v>
      </c>
      <c r="D126" s="127" t="s">
        <v>119</v>
      </c>
      <c r="E126" s="128" t="s">
        <v>428</v>
      </c>
      <c r="F126" s="129" t="s">
        <v>429</v>
      </c>
      <c r="G126" s="130" t="s">
        <v>191</v>
      </c>
      <c r="H126" s="131">
        <v>84.81</v>
      </c>
      <c r="I126" s="132"/>
      <c r="J126" s="133">
        <f>ROUND(I126*H126,2)</f>
        <v>0</v>
      </c>
      <c r="K126" s="129" t="s">
        <v>123</v>
      </c>
      <c r="L126" s="32"/>
      <c r="M126" s="134" t="s">
        <v>19</v>
      </c>
      <c r="N126" s="135" t="s">
        <v>40</v>
      </c>
      <c r="P126" s="136">
        <f>O126*H126</f>
        <v>0</v>
      </c>
      <c r="Q126" s="136">
        <v>0</v>
      </c>
      <c r="R126" s="136">
        <f>Q126*H126</f>
        <v>0</v>
      </c>
      <c r="S126" s="136">
        <v>0</v>
      </c>
      <c r="T126" s="137">
        <f>S126*H126</f>
        <v>0</v>
      </c>
      <c r="AR126" s="138" t="s">
        <v>124</v>
      </c>
      <c r="AT126" s="138" t="s">
        <v>119</v>
      </c>
      <c r="AU126" s="138" t="s">
        <v>79</v>
      </c>
      <c r="AY126" s="17" t="s">
        <v>116</v>
      </c>
      <c r="BE126" s="139">
        <f>IF(N126="základní",J126,0)</f>
        <v>0</v>
      </c>
      <c r="BF126" s="139">
        <f>IF(N126="snížená",J126,0)</f>
        <v>0</v>
      </c>
      <c r="BG126" s="139">
        <f>IF(N126="zákl. přenesená",J126,0)</f>
        <v>0</v>
      </c>
      <c r="BH126" s="139">
        <f>IF(N126="sníž. přenesená",J126,0)</f>
        <v>0</v>
      </c>
      <c r="BI126" s="139">
        <f>IF(N126="nulová",J126,0)</f>
        <v>0</v>
      </c>
      <c r="BJ126" s="17" t="s">
        <v>77</v>
      </c>
      <c r="BK126" s="139">
        <f>ROUND(I126*H126,2)</f>
        <v>0</v>
      </c>
      <c r="BL126" s="17" t="s">
        <v>124</v>
      </c>
      <c r="BM126" s="138" t="s">
        <v>157</v>
      </c>
    </row>
    <row r="127" spans="2:47" s="1" customFormat="1" ht="19.5">
      <c r="B127" s="32"/>
      <c r="D127" s="140" t="s">
        <v>125</v>
      </c>
      <c r="F127" s="141" t="s">
        <v>430</v>
      </c>
      <c r="I127" s="142"/>
      <c r="L127" s="32"/>
      <c r="M127" s="143"/>
      <c r="T127" s="53"/>
      <c r="AT127" s="17" t="s">
        <v>125</v>
      </c>
      <c r="AU127" s="17" t="s">
        <v>79</v>
      </c>
    </row>
    <row r="128" spans="2:47" s="1" customFormat="1" ht="19.5">
      <c r="B128" s="32"/>
      <c r="D128" s="140" t="s">
        <v>276</v>
      </c>
      <c r="F128" s="144" t="s">
        <v>431</v>
      </c>
      <c r="I128" s="142"/>
      <c r="L128" s="32"/>
      <c r="M128" s="143"/>
      <c r="T128" s="53"/>
      <c r="AT128" s="17" t="s">
        <v>276</v>
      </c>
      <c r="AU128" s="17" t="s">
        <v>79</v>
      </c>
    </row>
    <row r="129" spans="2:65" s="1" customFormat="1" ht="16.5" customHeight="1">
      <c r="B129" s="32"/>
      <c r="C129" s="152" t="s">
        <v>161</v>
      </c>
      <c r="D129" s="152" t="s">
        <v>259</v>
      </c>
      <c r="E129" s="153" t="s">
        <v>432</v>
      </c>
      <c r="F129" s="154" t="s">
        <v>433</v>
      </c>
      <c r="G129" s="155" t="s">
        <v>156</v>
      </c>
      <c r="H129" s="156">
        <v>450</v>
      </c>
      <c r="I129" s="157"/>
      <c r="J129" s="158">
        <f>ROUND(I129*H129,2)</f>
        <v>0</v>
      </c>
      <c r="K129" s="154" t="s">
        <v>123</v>
      </c>
      <c r="L129" s="159"/>
      <c r="M129" s="160" t="s">
        <v>19</v>
      </c>
      <c r="N129" s="161" t="s">
        <v>40</v>
      </c>
      <c r="P129" s="136">
        <f>O129*H129</f>
        <v>0</v>
      </c>
      <c r="Q129" s="136">
        <v>0</v>
      </c>
      <c r="R129" s="136">
        <f>Q129*H129</f>
        <v>0</v>
      </c>
      <c r="S129" s="136">
        <v>0</v>
      </c>
      <c r="T129" s="137">
        <f>S129*H129</f>
        <v>0</v>
      </c>
      <c r="AR129" s="138" t="s">
        <v>145</v>
      </c>
      <c r="AT129" s="138" t="s">
        <v>259</v>
      </c>
      <c r="AU129" s="138" t="s">
        <v>79</v>
      </c>
      <c r="AY129" s="17" t="s">
        <v>116</v>
      </c>
      <c r="BE129" s="139">
        <f>IF(N129="základní",J129,0)</f>
        <v>0</v>
      </c>
      <c r="BF129" s="139">
        <f>IF(N129="snížená",J129,0)</f>
        <v>0</v>
      </c>
      <c r="BG129" s="139">
        <f>IF(N129="zákl. přenesená",J129,0)</f>
        <v>0</v>
      </c>
      <c r="BH129" s="139">
        <f>IF(N129="sníž. přenesená",J129,0)</f>
        <v>0</v>
      </c>
      <c r="BI129" s="139">
        <f>IF(N129="nulová",J129,0)</f>
        <v>0</v>
      </c>
      <c r="BJ129" s="17" t="s">
        <v>77</v>
      </c>
      <c r="BK129" s="139">
        <f>ROUND(I129*H129,2)</f>
        <v>0</v>
      </c>
      <c r="BL129" s="17" t="s">
        <v>124</v>
      </c>
      <c r="BM129" s="138" t="s">
        <v>164</v>
      </c>
    </row>
    <row r="130" spans="2:47" s="1" customFormat="1" ht="11.25">
      <c r="B130" s="32"/>
      <c r="D130" s="140" t="s">
        <v>125</v>
      </c>
      <c r="F130" s="141" t="s">
        <v>433</v>
      </c>
      <c r="I130" s="142"/>
      <c r="L130" s="32"/>
      <c r="M130" s="143"/>
      <c r="T130" s="53"/>
      <c r="AT130" s="17" t="s">
        <v>125</v>
      </c>
      <c r="AU130" s="17" t="s">
        <v>79</v>
      </c>
    </row>
    <row r="131" spans="2:47" s="1" customFormat="1" ht="19.5">
      <c r="B131" s="32"/>
      <c r="D131" s="140" t="s">
        <v>276</v>
      </c>
      <c r="F131" s="144" t="s">
        <v>434</v>
      </c>
      <c r="I131" s="142"/>
      <c r="L131" s="32"/>
      <c r="M131" s="143"/>
      <c r="T131" s="53"/>
      <c r="AT131" s="17" t="s">
        <v>276</v>
      </c>
      <c r="AU131" s="17" t="s">
        <v>79</v>
      </c>
    </row>
    <row r="132" spans="2:51" s="13" customFormat="1" ht="11.25">
      <c r="B132" s="165"/>
      <c r="D132" s="140" t="s">
        <v>129</v>
      </c>
      <c r="E132" s="166" t="s">
        <v>19</v>
      </c>
      <c r="F132" s="167" t="s">
        <v>404</v>
      </c>
      <c r="H132" s="166" t="s">
        <v>19</v>
      </c>
      <c r="I132" s="168"/>
      <c r="L132" s="165"/>
      <c r="M132" s="169"/>
      <c r="T132" s="170"/>
      <c r="AT132" s="166" t="s">
        <v>129</v>
      </c>
      <c r="AU132" s="166" t="s">
        <v>79</v>
      </c>
      <c r="AV132" s="13" t="s">
        <v>77</v>
      </c>
      <c r="AW132" s="13" t="s">
        <v>31</v>
      </c>
      <c r="AX132" s="13" t="s">
        <v>69</v>
      </c>
      <c r="AY132" s="166" t="s">
        <v>116</v>
      </c>
    </row>
    <row r="133" spans="2:51" s="12" customFormat="1" ht="11.25">
      <c r="B133" s="145"/>
      <c r="D133" s="140" t="s">
        <v>129</v>
      </c>
      <c r="E133" s="146" t="s">
        <v>19</v>
      </c>
      <c r="F133" s="147" t="s">
        <v>435</v>
      </c>
      <c r="H133" s="148">
        <v>249</v>
      </c>
      <c r="I133" s="149"/>
      <c r="L133" s="145"/>
      <c r="M133" s="150"/>
      <c r="T133" s="151"/>
      <c r="AT133" s="146" t="s">
        <v>129</v>
      </c>
      <c r="AU133" s="146" t="s">
        <v>79</v>
      </c>
      <c r="AV133" s="12" t="s">
        <v>79</v>
      </c>
      <c r="AW133" s="12" t="s">
        <v>31</v>
      </c>
      <c r="AX133" s="12" t="s">
        <v>69</v>
      </c>
      <c r="AY133" s="146" t="s">
        <v>116</v>
      </c>
    </row>
    <row r="134" spans="2:51" s="13" customFormat="1" ht="11.25">
      <c r="B134" s="165"/>
      <c r="D134" s="140" t="s">
        <v>129</v>
      </c>
      <c r="E134" s="166" t="s">
        <v>19</v>
      </c>
      <c r="F134" s="167" t="s">
        <v>412</v>
      </c>
      <c r="H134" s="166" t="s">
        <v>19</v>
      </c>
      <c r="I134" s="168"/>
      <c r="L134" s="165"/>
      <c r="M134" s="169"/>
      <c r="T134" s="170"/>
      <c r="AT134" s="166" t="s">
        <v>129</v>
      </c>
      <c r="AU134" s="166" t="s">
        <v>79</v>
      </c>
      <c r="AV134" s="13" t="s">
        <v>77</v>
      </c>
      <c r="AW134" s="13" t="s">
        <v>31</v>
      </c>
      <c r="AX134" s="13" t="s">
        <v>69</v>
      </c>
      <c r="AY134" s="166" t="s">
        <v>116</v>
      </c>
    </row>
    <row r="135" spans="2:51" s="12" customFormat="1" ht="11.25">
      <c r="B135" s="145"/>
      <c r="D135" s="140" t="s">
        <v>129</v>
      </c>
      <c r="E135" s="146" t="s">
        <v>19</v>
      </c>
      <c r="F135" s="147" t="s">
        <v>436</v>
      </c>
      <c r="H135" s="148">
        <v>189.42</v>
      </c>
      <c r="I135" s="149"/>
      <c r="L135" s="145"/>
      <c r="M135" s="150"/>
      <c r="T135" s="151"/>
      <c r="AT135" s="146" t="s">
        <v>129</v>
      </c>
      <c r="AU135" s="146" t="s">
        <v>79</v>
      </c>
      <c r="AV135" s="12" t="s">
        <v>79</v>
      </c>
      <c r="AW135" s="12" t="s">
        <v>31</v>
      </c>
      <c r="AX135" s="12" t="s">
        <v>69</v>
      </c>
      <c r="AY135" s="146" t="s">
        <v>116</v>
      </c>
    </row>
    <row r="136" spans="2:51" s="13" customFormat="1" ht="11.25">
      <c r="B136" s="165"/>
      <c r="D136" s="140" t="s">
        <v>129</v>
      </c>
      <c r="E136" s="166" t="s">
        <v>19</v>
      </c>
      <c r="F136" s="167" t="s">
        <v>437</v>
      </c>
      <c r="H136" s="166" t="s">
        <v>19</v>
      </c>
      <c r="I136" s="168"/>
      <c r="L136" s="165"/>
      <c r="M136" s="169"/>
      <c r="T136" s="170"/>
      <c r="AT136" s="166" t="s">
        <v>129</v>
      </c>
      <c r="AU136" s="166" t="s">
        <v>79</v>
      </c>
      <c r="AV136" s="13" t="s">
        <v>77</v>
      </c>
      <c r="AW136" s="13" t="s">
        <v>31</v>
      </c>
      <c r="AX136" s="13" t="s">
        <v>69</v>
      </c>
      <c r="AY136" s="166" t="s">
        <v>116</v>
      </c>
    </row>
    <row r="137" spans="2:51" s="12" customFormat="1" ht="11.25">
      <c r="B137" s="145"/>
      <c r="D137" s="140" t="s">
        <v>129</v>
      </c>
      <c r="E137" s="146" t="s">
        <v>19</v>
      </c>
      <c r="F137" s="147" t="s">
        <v>438</v>
      </c>
      <c r="H137" s="148">
        <v>11.58</v>
      </c>
      <c r="I137" s="149"/>
      <c r="L137" s="145"/>
      <c r="M137" s="150"/>
      <c r="T137" s="151"/>
      <c r="AT137" s="146" t="s">
        <v>129</v>
      </c>
      <c r="AU137" s="146" t="s">
        <v>79</v>
      </c>
      <c r="AV137" s="12" t="s">
        <v>79</v>
      </c>
      <c r="AW137" s="12" t="s">
        <v>31</v>
      </c>
      <c r="AX137" s="12" t="s">
        <v>69</v>
      </c>
      <c r="AY137" s="146" t="s">
        <v>116</v>
      </c>
    </row>
    <row r="138" spans="2:51" s="14" customFormat="1" ht="11.25">
      <c r="B138" s="171"/>
      <c r="D138" s="140" t="s">
        <v>129</v>
      </c>
      <c r="E138" s="172" t="s">
        <v>19</v>
      </c>
      <c r="F138" s="173" t="s">
        <v>398</v>
      </c>
      <c r="H138" s="174">
        <v>449.99999999999994</v>
      </c>
      <c r="I138" s="175"/>
      <c r="L138" s="171"/>
      <c r="M138" s="176"/>
      <c r="T138" s="177"/>
      <c r="AT138" s="172" t="s">
        <v>129</v>
      </c>
      <c r="AU138" s="172" t="s">
        <v>79</v>
      </c>
      <c r="AV138" s="14" t="s">
        <v>124</v>
      </c>
      <c r="AW138" s="14" t="s">
        <v>31</v>
      </c>
      <c r="AX138" s="14" t="s">
        <v>77</v>
      </c>
      <c r="AY138" s="172" t="s">
        <v>116</v>
      </c>
    </row>
    <row r="139" spans="2:65" s="1" customFormat="1" ht="16.5" customHeight="1">
      <c r="B139" s="32"/>
      <c r="C139" s="152" t="s">
        <v>145</v>
      </c>
      <c r="D139" s="152" t="s">
        <v>259</v>
      </c>
      <c r="E139" s="153" t="s">
        <v>439</v>
      </c>
      <c r="F139" s="154" t="s">
        <v>440</v>
      </c>
      <c r="G139" s="155" t="s">
        <v>122</v>
      </c>
      <c r="H139" s="156">
        <v>540.111</v>
      </c>
      <c r="I139" s="157"/>
      <c r="J139" s="158">
        <f>ROUND(I139*H139,2)</f>
        <v>0</v>
      </c>
      <c r="K139" s="154" t="s">
        <v>123</v>
      </c>
      <c r="L139" s="159"/>
      <c r="M139" s="160" t="s">
        <v>19</v>
      </c>
      <c r="N139" s="161" t="s">
        <v>40</v>
      </c>
      <c r="P139" s="136">
        <f>O139*H139</f>
        <v>0</v>
      </c>
      <c r="Q139" s="136">
        <v>0</v>
      </c>
      <c r="R139" s="136">
        <f>Q139*H139</f>
        <v>0</v>
      </c>
      <c r="S139" s="136">
        <v>0</v>
      </c>
      <c r="T139" s="137">
        <f>S139*H139</f>
        <v>0</v>
      </c>
      <c r="AR139" s="138" t="s">
        <v>145</v>
      </c>
      <c r="AT139" s="138" t="s">
        <v>259</v>
      </c>
      <c r="AU139" s="138" t="s">
        <v>79</v>
      </c>
      <c r="AY139" s="17" t="s">
        <v>116</v>
      </c>
      <c r="BE139" s="139">
        <f>IF(N139="základní",J139,0)</f>
        <v>0</v>
      </c>
      <c r="BF139" s="139">
        <f>IF(N139="snížená",J139,0)</f>
        <v>0</v>
      </c>
      <c r="BG139" s="139">
        <f>IF(N139="zákl. přenesená",J139,0)</f>
        <v>0</v>
      </c>
      <c r="BH139" s="139">
        <f>IF(N139="sníž. přenesená",J139,0)</f>
        <v>0</v>
      </c>
      <c r="BI139" s="139">
        <f>IF(N139="nulová",J139,0)</f>
        <v>0</v>
      </c>
      <c r="BJ139" s="17" t="s">
        <v>77</v>
      </c>
      <c r="BK139" s="139">
        <f>ROUND(I139*H139,2)</f>
        <v>0</v>
      </c>
      <c r="BL139" s="17" t="s">
        <v>124</v>
      </c>
      <c r="BM139" s="138" t="s">
        <v>169</v>
      </c>
    </row>
    <row r="140" spans="2:47" s="1" customFormat="1" ht="11.25">
      <c r="B140" s="32"/>
      <c r="D140" s="140" t="s">
        <v>125</v>
      </c>
      <c r="F140" s="141" t="s">
        <v>440</v>
      </c>
      <c r="I140" s="142"/>
      <c r="L140" s="32"/>
      <c r="M140" s="143"/>
      <c r="T140" s="53"/>
      <c r="AT140" s="17" t="s">
        <v>125</v>
      </c>
      <c r="AU140" s="17" t="s">
        <v>79</v>
      </c>
    </row>
    <row r="141" spans="2:47" s="1" customFormat="1" ht="19.5">
      <c r="B141" s="32"/>
      <c r="D141" s="140" t="s">
        <v>276</v>
      </c>
      <c r="F141" s="144" t="s">
        <v>402</v>
      </c>
      <c r="I141" s="142"/>
      <c r="L141" s="32"/>
      <c r="M141" s="143"/>
      <c r="T141" s="53"/>
      <c r="AT141" s="17" t="s">
        <v>276</v>
      </c>
      <c r="AU141" s="17" t="s">
        <v>79</v>
      </c>
    </row>
    <row r="142" spans="2:51" s="12" customFormat="1" ht="11.25">
      <c r="B142" s="145"/>
      <c r="D142" s="140" t="s">
        <v>129</v>
      </c>
      <c r="E142" s="146" t="s">
        <v>19</v>
      </c>
      <c r="F142" s="147" t="s">
        <v>441</v>
      </c>
      <c r="H142" s="148">
        <v>540.111</v>
      </c>
      <c r="I142" s="149"/>
      <c r="L142" s="145"/>
      <c r="M142" s="150"/>
      <c r="T142" s="151"/>
      <c r="AT142" s="146" t="s">
        <v>129</v>
      </c>
      <c r="AU142" s="146" t="s">
        <v>79</v>
      </c>
      <c r="AV142" s="12" t="s">
        <v>79</v>
      </c>
      <c r="AW142" s="12" t="s">
        <v>31</v>
      </c>
      <c r="AX142" s="12" t="s">
        <v>77</v>
      </c>
      <c r="AY142" s="146" t="s">
        <v>116</v>
      </c>
    </row>
    <row r="143" spans="2:65" s="1" customFormat="1" ht="16.5" customHeight="1">
      <c r="B143" s="32"/>
      <c r="C143" s="152" t="s">
        <v>172</v>
      </c>
      <c r="D143" s="152" t="s">
        <v>259</v>
      </c>
      <c r="E143" s="153" t="s">
        <v>442</v>
      </c>
      <c r="F143" s="154" t="s">
        <v>443</v>
      </c>
      <c r="G143" s="155" t="s">
        <v>122</v>
      </c>
      <c r="H143" s="156">
        <v>156.899</v>
      </c>
      <c r="I143" s="157"/>
      <c r="J143" s="158">
        <f>ROUND(I143*H143,2)</f>
        <v>0</v>
      </c>
      <c r="K143" s="154" t="s">
        <v>123</v>
      </c>
      <c r="L143" s="159"/>
      <c r="M143" s="160" t="s">
        <v>19</v>
      </c>
      <c r="N143" s="161" t="s">
        <v>40</v>
      </c>
      <c r="P143" s="136">
        <f>O143*H143</f>
        <v>0</v>
      </c>
      <c r="Q143" s="136">
        <v>0</v>
      </c>
      <c r="R143" s="136">
        <f>Q143*H143</f>
        <v>0</v>
      </c>
      <c r="S143" s="136">
        <v>0</v>
      </c>
      <c r="T143" s="137">
        <f>S143*H143</f>
        <v>0</v>
      </c>
      <c r="AR143" s="138" t="s">
        <v>145</v>
      </c>
      <c r="AT143" s="138" t="s">
        <v>259</v>
      </c>
      <c r="AU143" s="138" t="s">
        <v>79</v>
      </c>
      <c r="AY143" s="17" t="s">
        <v>116</v>
      </c>
      <c r="BE143" s="139">
        <f>IF(N143="základní",J143,0)</f>
        <v>0</v>
      </c>
      <c r="BF143" s="139">
        <f>IF(N143="snížená",J143,0)</f>
        <v>0</v>
      </c>
      <c r="BG143" s="139">
        <f>IF(N143="zákl. přenesená",J143,0)</f>
        <v>0</v>
      </c>
      <c r="BH143" s="139">
        <f>IF(N143="sníž. přenesená",J143,0)</f>
        <v>0</v>
      </c>
      <c r="BI143" s="139">
        <f>IF(N143="nulová",J143,0)</f>
        <v>0</v>
      </c>
      <c r="BJ143" s="17" t="s">
        <v>77</v>
      </c>
      <c r="BK143" s="139">
        <f>ROUND(I143*H143,2)</f>
        <v>0</v>
      </c>
      <c r="BL143" s="17" t="s">
        <v>124</v>
      </c>
      <c r="BM143" s="138" t="s">
        <v>175</v>
      </c>
    </row>
    <row r="144" spans="2:47" s="1" customFormat="1" ht="11.25">
      <c r="B144" s="32"/>
      <c r="D144" s="140" t="s">
        <v>125</v>
      </c>
      <c r="F144" s="141" t="s">
        <v>443</v>
      </c>
      <c r="I144" s="142"/>
      <c r="L144" s="32"/>
      <c r="M144" s="143"/>
      <c r="T144" s="53"/>
      <c r="AT144" s="17" t="s">
        <v>125</v>
      </c>
      <c r="AU144" s="17" t="s">
        <v>79</v>
      </c>
    </row>
    <row r="145" spans="2:47" s="1" customFormat="1" ht="19.5">
      <c r="B145" s="32"/>
      <c r="D145" s="140" t="s">
        <v>276</v>
      </c>
      <c r="F145" s="144" t="s">
        <v>402</v>
      </c>
      <c r="I145" s="142"/>
      <c r="L145" s="32"/>
      <c r="M145" s="143"/>
      <c r="T145" s="53"/>
      <c r="AT145" s="17" t="s">
        <v>276</v>
      </c>
      <c r="AU145" s="17" t="s">
        <v>79</v>
      </c>
    </row>
    <row r="146" spans="2:51" s="12" customFormat="1" ht="11.25">
      <c r="B146" s="145"/>
      <c r="D146" s="140" t="s">
        <v>129</v>
      </c>
      <c r="E146" s="146" t="s">
        <v>19</v>
      </c>
      <c r="F146" s="147" t="s">
        <v>444</v>
      </c>
      <c r="H146" s="148">
        <v>156.899</v>
      </c>
      <c r="I146" s="149"/>
      <c r="L146" s="145"/>
      <c r="M146" s="150"/>
      <c r="T146" s="151"/>
      <c r="AT146" s="146" t="s">
        <v>129</v>
      </c>
      <c r="AU146" s="146" t="s">
        <v>79</v>
      </c>
      <c r="AV146" s="12" t="s">
        <v>79</v>
      </c>
      <c r="AW146" s="12" t="s">
        <v>31</v>
      </c>
      <c r="AX146" s="12" t="s">
        <v>77</v>
      </c>
      <c r="AY146" s="146" t="s">
        <v>116</v>
      </c>
    </row>
    <row r="147" spans="2:65" s="1" customFormat="1" ht="33" customHeight="1">
      <c r="B147" s="32"/>
      <c r="C147" s="127" t="s">
        <v>151</v>
      </c>
      <c r="D147" s="127" t="s">
        <v>119</v>
      </c>
      <c r="E147" s="128" t="s">
        <v>265</v>
      </c>
      <c r="F147" s="129" t="s">
        <v>266</v>
      </c>
      <c r="G147" s="130" t="s">
        <v>122</v>
      </c>
      <c r="H147" s="131">
        <v>697.01</v>
      </c>
      <c r="I147" s="132"/>
      <c r="J147" s="133">
        <f>ROUND(I147*H147,2)</f>
        <v>0</v>
      </c>
      <c r="K147" s="129" t="s">
        <v>123</v>
      </c>
      <c r="L147" s="32"/>
      <c r="M147" s="134" t="s">
        <v>19</v>
      </c>
      <c r="N147" s="135" t="s">
        <v>40</v>
      </c>
      <c r="P147" s="136">
        <f>O147*H147</f>
        <v>0</v>
      </c>
      <c r="Q147" s="136">
        <v>0</v>
      </c>
      <c r="R147" s="136">
        <f>Q147*H147</f>
        <v>0</v>
      </c>
      <c r="S147" s="136">
        <v>0</v>
      </c>
      <c r="T147" s="137">
        <f>S147*H147</f>
        <v>0</v>
      </c>
      <c r="AR147" s="138" t="s">
        <v>124</v>
      </c>
      <c r="AT147" s="138" t="s">
        <v>119</v>
      </c>
      <c r="AU147" s="138" t="s">
        <v>79</v>
      </c>
      <c r="AY147" s="17" t="s">
        <v>116</v>
      </c>
      <c r="BE147" s="139">
        <f>IF(N147="základní",J147,0)</f>
        <v>0</v>
      </c>
      <c r="BF147" s="139">
        <f>IF(N147="snížená",J147,0)</f>
        <v>0</v>
      </c>
      <c r="BG147" s="139">
        <f>IF(N147="zákl. přenesená",J147,0)</f>
        <v>0</v>
      </c>
      <c r="BH147" s="139">
        <f>IF(N147="sníž. přenesená",J147,0)</f>
        <v>0</v>
      </c>
      <c r="BI147" s="139">
        <f>IF(N147="nulová",J147,0)</f>
        <v>0</v>
      </c>
      <c r="BJ147" s="17" t="s">
        <v>77</v>
      </c>
      <c r="BK147" s="139">
        <f>ROUND(I147*H147,2)</f>
        <v>0</v>
      </c>
      <c r="BL147" s="17" t="s">
        <v>124</v>
      </c>
      <c r="BM147" s="138" t="s">
        <v>179</v>
      </c>
    </row>
    <row r="148" spans="2:47" s="1" customFormat="1" ht="39">
      <c r="B148" s="32"/>
      <c r="D148" s="140" t="s">
        <v>125</v>
      </c>
      <c r="F148" s="141" t="s">
        <v>268</v>
      </c>
      <c r="I148" s="142"/>
      <c r="L148" s="32"/>
      <c r="M148" s="143"/>
      <c r="T148" s="53"/>
      <c r="AT148" s="17" t="s">
        <v>125</v>
      </c>
      <c r="AU148" s="17" t="s">
        <v>79</v>
      </c>
    </row>
    <row r="149" spans="2:47" s="1" customFormat="1" ht="19.5">
      <c r="B149" s="32"/>
      <c r="D149" s="140" t="s">
        <v>276</v>
      </c>
      <c r="F149" s="144" t="s">
        <v>402</v>
      </c>
      <c r="I149" s="142"/>
      <c r="L149" s="32"/>
      <c r="M149" s="143"/>
      <c r="T149" s="53"/>
      <c r="AT149" s="17" t="s">
        <v>276</v>
      </c>
      <c r="AU149" s="17" t="s">
        <v>79</v>
      </c>
    </row>
    <row r="150" spans="2:51" s="12" customFormat="1" ht="11.25">
      <c r="B150" s="145"/>
      <c r="D150" s="140" t="s">
        <v>129</v>
      </c>
      <c r="E150" s="146" t="s">
        <v>19</v>
      </c>
      <c r="F150" s="147" t="s">
        <v>445</v>
      </c>
      <c r="H150" s="148">
        <v>697.01</v>
      </c>
      <c r="I150" s="149"/>
      <c r="L150" s="145"/>
      <c r="M150" s="150"/>
      <c r="T150" s="151"/>
      <c r="AT150" s="146" t="s">
        <v>129</v>
      </c>
      <c r="AU150" s="146" t="s">
        <v>79</v>
      </c>
      <c r="AV150" s="12" t="s">
        <v>79</v>
      </c>
      <c r="AW150" s="12" t="s">
        <v>31</v>
      </c>
      <c r="AX150" s="12" t="s">
        <v>77</v>
      </c>
      <c r="AY150" s="146" t="s">
        <v>116</v>
      </c>
    </row>
    <row r="151" spans="2:65" s="1" customFormat="1" ht="16.5" customHeight="1">
      <c r="B151" s="32"/>
      <c r="C151" s="127" t="s">
        <v>183</v>
      </c>
      <c r="D151" s="127" t="s">
        <v>119</v>
      </c>
      <c r="E151" s="128" t="s">
        <v>446</v>
      </c>
      <c r="F151" s="129" t="s">
        <v>447</v>
      </c>
      <c r="G151" s="130" t="s">
        <v>199</v>
      </c>
      <c r="H151" s="131">
        <v>437</v>
      </c>
      <c r="I151" s="132"/>
      <c r="J151" s="133">
        <f>ROUND(I151*H151,2)</f>
        <v>0</v>
      </c>
      <c r="K151" s="129" t="s">
        <v>123</v>
      </c>
      <c r="L151" s="32"/>
      <c r="M151" s="134" t="s">
        <v>19</v>
      </c>
      <c r="N151" s="135" t="s">
        <v>40</v>
      </c>
      <c r="P151" s="136">
        <f>O151*H151</f>
        <v>0</v>
      </c>
      <c r="Q151" s="136">
        <v>0</v>
      </c>
      <c r="R151" s="136">
        <f>Q151*H151</f>
        <v>0</v>
      </c>
      <c r="S151" s="136">
        <v>0</v>
      </c>
      <c r="T151" s="137">
        <f>S151*H151</f>
        <v>0</v>
      </c>
      <c r="AR151" s="138" t="s">
        <v>124</v>
      </c>
      <c r="AT151" s="138" t="s">
        <v>119</v>
      </c>
      <c r="AU151" s="138" t="s">
        <v>79</v>
      </c>
      <c r="AY151" s="17" t="s">
        <v>116</v>
      </c>
      <c r="BE151" s="139">
        <f>IF(N151="základní",J151,0)</f>
        <v>0</v>
      </c>
      <c r="BF151" s="139">
        <f>IF(N151="snížená",J151,0)</f>
        <v>0</v>
      </c>
      <c r="BG151" s="139">
        <f>IF(N151="zákl. přenesená",J151,0)</f>
        <v>0</v>
      </c>
      <c r="BH151" s="139">
        <f>IF(N151="sníž. přenesená",J151,0)</f>
        <v>0</v>
      </c>
      <c r="BI151" s="139">
        <f>IF(N151="nulová",J151,0)</f>
        <v>0</v>
      </c>
      <c r="BJ151" s="17" t="s">
        <v>77</v>
      </c>
      <c r="BK151" s="139">
        <f>ROUND(I151*H151,2)</f>
        <v>0</v>
      </c>
      <c r="BL151" s="17" t="s">
        <v>124</v>
      </c>
      <c r="BM151" s="138" t="s">
        <v>186</v>
      </c>
    </row>
    <row r="152" spans="2:47" s="1" customFormat="1" ht="19.5">
      <c r="B152" s="32"/>
      <c r="D152" s="140" t="s">
        <v>125</v>
      </c>
      <c r="F152" s="141" t="s">
        <v>448</v>
      </c>
      <c r="I152" s="142"/>
      <c r="L152" s="32"/>
      <c r="M152" s="143"/>
      <c r="T152" s="53"/>
      <c r="AT152" s="17" t="s">
        <v>125</v>
      </c>
      <c r="AU152" s="17" t="s">
        <v>79</v>
      </c>
    </row>
    <row r="153" spans="2:47" s="1" customFormat="1" ht="19.5">
      <c r="B153" s="32"/>
      <c r="D153" s="140" t="s">
        <v>276</v>
      </c>
      <c r="F153" s="144" t="s">
        <v>402</v>
      </c>
      <c r="I153" s="142"/>
      <c r="L153" s="32"/>
      <c r="M153" s="143"/>
      <c r="T153" s="53"/>
      <c r="AT153" s="17" t="s">
        <v>276</v>
      </c>
      <c r="AU153" s="17" t="s">
        <v>79</v>
      </c>
    </row>
    <row r="154" spans="2:51" s="12" customFormat="1" ht="11.25">
      <c r="B154" s="145"/>
      <c r="D154" s="140" t="s">
        <v>129</v>
      </c>
      <c r="E154" s="146" t="s">
        <v>19</v>
      </c>
      <c r="F154" s="147" t="s">
        <v>449</v>
      </c>
      <c r="H154" s="148">
        <v>437</v>
      </c>
      <c r="I154" s="149"/>
      <c r="L154" s="145"/>
      <c r="M154" s="150"/>
      <c r="T154" s="151"/>
      <c r="AT154" s="146" t="s">
        <v>129</v>
      </c>
      <c r="AU154" s="146" t="s">
        <v>79</v>
      </c>
      <c r="AV154" s="12" t="s">
        <v>79</v>
      </c>
      <c r="AW154" s="12" t="s">
        <v>31</v>
      </c>
      <c r="AX154" s="12" t="s">
        <v>77</v>
      </c>
      <c r="AY154" s="146" t="s">
        <v>116</v>
      </c>
    </row>
    <row r="155" spans="2:65" s="1" customFormat="1" ht="16.5" customHeight="1">
      <c r="B155" s="32"/>
      <c r="C155" s="127" t="s">
        <v>157</v>
      </c>
      <c r="D155" s="127" t="s">
        <v>119</v>
      </c>
      <c r="E155" s="128" t="s">
        <v>450</v>
      </c>
      <c r="F155" s="129" t="s">
        <v>451</v>
      </c>
      <c r="G155" s="130" t="s">
        <v>199</v>
      </c>
      <c r="H155" s="131">
        <v>126</v>
      </c>
      <c r="I155" s="132"/>
      <c r="J155" s="133">
        <f>ROUND(I155*H155,2)</f>
        <v>0</v>
      </c>
      <c r="K155" s="129" t="s">
        <v>123</v>
      </c>
      <c r="L155" s="32"/>
      <c r="M155" s="134" t="s">
        <v>19</v>
      </c>
      <c r="N155" s="135" t="s">
        <v>40</v>
      </c>
      <c r="P155" s="136">
        <f>O155*H155</f>
        <v>0</v>
      </c>
      <c r="Q155" s="136">
        <v>0</v>
      </c>
      <c r="R155" s="136">
        <f>Q155*H155</f>
        <v>0</v>
      </c>
      <c r="S155" s="136">
        <v>0</v>
      </c>
      <c r="T155" s="137">
        <f>S155*H155</f>
        <v>0</v>
      </c>
      <c r="AR155" s="138" t="s">
        <v>124</v>
      </c>
      <c r="AT155" s="138" t="s">
        <v>119</v>
      </c>
      <c r="AU155" s="138" t="s">
        <v>79</v>
      </c>
      <c r="AY155" s="17" t="s">
        <v>116</v>
      </c>
      <c r="BE155" s="139">
        <f>IF(N155="základní",J155,0)</f>
        <v>0</v>
      </c>
      <c r="BF155" s="139">
        <f>IF(N155="snížená",J155,0)</f>
        <v>0</v>
      </c>
      <c r="BG155" s="139">
        <f>IF(N155="zákl. přenesená",J155,0)</f>
        <v>0</v>
      </c>
      <c r="BH155" s="139">
        <f>IF(N155="sníž. přenesená",J155,0)</f>
        <v>0</v>
      </c>
      <c r="BI155" s="139">
        <f>IF(N155="nulová",J155,0)</f>
        <v>0</v>
      </c>
      <c r="BJ155" s="17" t="s">
        <v>77</v>
      </c>
      <c r="BK155" s="139">
        <f>ROUND(I155*H155,2)</f>
        <v>0</v>
      </c>
      <c r="BL155" s="17" t="s">
        <v>124</v>
      </c>
      <c r="BM155" s="138" t="s">
        <v>192</v>
      </c>
    </row>
    <row r="156" spans="2:47" s="1" customFormat="1" ht="19.5">
      <c r="B156" s="32"/>
      <c r="D156" s="140" t="s">
        <v>125</v>
      </c>
      <c r="F156" s="141" t="s">
        <v>452</v>
      </c>
      <c r="I156" s="142"/>
      <c r="L156" s="32"/>
      <c r="M156" s="143"/>
      <c r="T156" s="53"/>
      <c r="AT156" s="17" t="s">
        <v>125</v>
      </c>
      <c r="AU156" s="17" t="s">
        <v>79</v>
      </c>
    </row>
    <row r="157" spans="2:47" s="1" customFormat="1" ht="19.5">
      <c r="B157" s="32"/>
      <c r="D157" s="140" t="s">
        <v>276</v>
      </c>
      <c r="F157" s="144" t="s">
        <v>402</v>
      </c>
      <c r="I157" s="142"/>
      <c r="L157" s="32"/>
      <c r="M157" s="143"/>
      <c r="T157" s="53"/>
      <c r="AT157" s="17" t="s">
        <v>276</v>
      </c>
      <c r="AU157" s="17" t="s">
        <v>79</v>
      </c>
    </row>
    <row r="158" spans="2:65" s="1" customFormat="1" ht="16.5" customHeight="1">
      <c r="B158" s="32"/>
      <c r="C158" s="127" t="s">
        <v>196</v>
      </c>
      <c r="D158" s="127" t="s">
        <v>119</v>
      </c>
      <c r="E158" s="128" t="s">
        <v>453</v>
      </c>
      <c r="F158" s="129" t="s">
        <v>454</v>
      </c>
      <c r="G158" s="130" t="s">
        <v>199</v>
      </c>
      <c r="H158" s="131">
        <v>126</v>
      </c>
      <c r="I158" s="132"/>
      <c r="J158" s="133">
        <f>ROUND(I158*H158,2)</f>
        <v>0</v>
      </c>
      <c r="K158" s="129" t="s">
        <v>123</v>
      </c>
      <c r="L158" s="32"/>
      <c r="M158" s="134" t="s">
        <v>19</v>
      </c>
      <c r="N158" s="135" t="s">
        <v>40</v>
      </c>
      <c r="P158" s="136">
        <f>O158*H158</f>
        <v>0</v>
      </c>
      <c r="Q158" s="136">
        <v>0</v>
      </c>
      <c r="R158" s="136">
        <f>Q158*H158</f>
        <v>0</v>
      </c>
      <c r="S158" s="136">
        <v>0</v>
      </c>
      <c r="T158" s="137">
        <f>S158*H158</f>
        <v>0</v>
      </c>
      <c r="AR158" s="138" t="s">
        <v>124</v>
      </c>
      <c r="AT158" s="138" t="s">
        <v>119</v>
      </c>
      <c r="AU158" s="138" t="s">
        <v>79</v>
      </c>
      <c r="AY158" s="17" t="s">
        <v>116</v>
      </c>
      <c r="BE158" s="139">
        <f>IF(N158="základní",J158,0)</f>
        <v>0</v>
      </c>
      <c r="BF158" s="139">
        <f>IF(N158="snížená",J158,0)</f>
        <v>0</v>
      </c>
      <c r="BG158" s="139">
        <f>IF(N158="zákl. přenesená",J158,0)</f>
        <v>0</v>
      </c>
      <c r="BH158" s="139">
        <f>IF(N158="sníž. přenesená",J158,0)</f>
        <v>0</v>
      </c>
      <c r="BI158" s="139">
        <f>IF(N158="nulová",J158,0)</f>
        <v>0</v>
      </c>
      <c r="BJ158" s="17" t="s">
        <v>77</v>
      </c>
      <c r="BK158" s="139">
        <f>ROUND(I158*H158,2)</f>
        <v>0</v>
      </c>
      <c r="BL158" s="17" t="s">
        <v>124</v>
      </c>
      <c r="BM158" s="138" t="s">
        <v>200</v>
      </c>
    </row>
    <row r="159" spans="2:47" s="1" customFormat="1" ht="19.5">
      <c r="B159" s="32"/>
      <c r="D159" s="140" t="s">
        <v>125</v>
      </c>
      <c r="F159" s="141" t="s">
        <v>455</v>
      </c>
      <c r="I159" s="142"/>
      <c r="L159" s="32"/>
      <c r="M159" s="143"/>
      <c r="T159" s="53"/>
      <c r="AT159" s="17" t="s">
        <v>125</v>
      </c>
      <c r="AU159" s="17" t="s">
        <v>79</v>
      </c>
    </row>
    <row r="160" spans="2:47" s="1" customFormat="1" ht="19.5">
      <c r="B160" s="32"/>
      <c r="D160" s="140" t="s">
        <v>276</v>
      </c>
      <c r="F160" s="144" t="s">
        <v>402</v>
      </c>
      <c r="I160" s="142"/>
      <c r="L160" s="32"/>
      <c r="M160" s="143"/>
      <c r="T160" s="53"/>
      <c r="AT160" s="17" t="s">
        <v>276</v>
      </c>
      <c r="AU160" s="17" t="s">
        <v>79</v>
      </c>
    </row>
    <row r="161" spans="2:65" s="1" customFormat="1" ht="16.5" customHeight="1">
      <c r="B161" s="32"/>
      <c r="C161" s="152" t="s">
        <v>164</v>
      </c>
      <c r="D161" s="152" t="s">
        <v>259</v>
      </c>
      <c r="E161" s="153" t="s">
        <v>456</v>
      </c>
      <c r="F161" s="154" t="s">
        <v>457</v>
      </c>
      <c r="G161" s="155" t="s">
        <v>122</v>
      </c>
      <c r="H161" s="156">
        <v>25.641</v>
      </c>
      <c r="I161" s="157"/>
      <c r="J161" s="158">
        <f>ROUND(I161*H161,2)</f>
        <v>0</v>
      </c>
      <c r="K161" s="154" t="s">
        <v>123</v>
      </c>
      <c r="L161" s="159"/>
      <c r="M161" s="160" t="s">
        <v>19</v>
      </c>
      <c r="N161" s="161" t="s">
        <v>40</v>
      </c>
      <c r="P161" s="136">
        <f>O161*H161</f>
        <v>0</v>
      </c>
      <c r="Q161" s="136">
        <v>0</v>
      </c>
      <c r="R161" s="136">
        <f>Q161*H161</f>
        <v>0</v>
      </c>
      <c r="S161" s="136">
        <v>0</v>
      </c>
      <c r="T161" s="137">
        <f>S161*H161</f>
        <v>0</v>
      </c>
      <c r="AR161" s="138" t="s">
        <v>145</v>
      </c>
      <c r="AT161" s="138" t="s">
        <v>259</v>
      </c>
      <c r="AU161" s="138" t="s">
        <v>79</v>
      </c>
      <c r="AY161" s="17" t="s">
        <v>116</v>
      </c>
      <c r="BE161" s="139">
        <f>IF(N161="základní",J161,0)</f>
        <v>0</v>
      </c>
      <c r="BF161" s="139">
        <f>IF(N161="snížená",J161,0)</f>
        <v>0</v>
      </c>
      <c r="BG161" s="139">
        <f>IF(N161="zákl. přenesená",J161,0)</f>
        <v>0</v>
      </c>
      <c r="BH161" s="139">
        <f>IF(N161="sníž. přenesená",J161,0)</f>
        <v>0</v>
      </c>
      <c r="BI161" s="139">
        <f>IF(N161="nulová",J161,0)</f>
        <v>0</v>
      </c>
      <c r="BJ161" s="17" t="s">
        <v>77</v>
      </c>
      <c r="BK161" s="139">
        <f>ROUND(I161*H161,2)</f>
        <v>0</v>
      </c>
      <c r="BL161" s="17" t="s">
        <v>124</v>
      </c>
      <c r="BM161" s="138" t="s">
        <v>207</v>
      </c>
    </row>
    <row r="162" spans="2:47" s="1" customFormat="1" ht="11.25">
      <c r="B162" s="32"/>
      <c r="D162" s="140" t="s">
        <v>125</v>
      </c>
      <c r="F162" s="141" t="s">
        <v>457</v>
      </c>
      <c r="I162" s="142"/>
      <c r="L162" s="32"/>
      <c r="M162" s="143"/>
      <c r="T162" s="53"/>
      <c r="AT162" s="17" t="s">
        <v>125</v>
      </c>
      <c r="AU162" s="17" t="s">
        <v>79</v>
      </c>
    </row>
    <row r="163" spans="2:47" s="1" customFormat="1" ht="19.5">
      <c r="B163" s="32"/>
      <c r="D163" s="140" t="s">
        <v>276</v>
      </c>
      <c r="F163" s="144" t="s">
        <v>402</v>
      </c>
      <c r="I163" s="142"/>
      <c r="L163" s="32"/>
      <c r="M163" s="143"/>
      <c r="T163" s="53"/>
      <c r="AT163" s="17" t="s">
        <v>276</v>
      </c>
      <c r="AU163" s="17" t="s">
        <v>79</v>
      </c>
    </row>
    <row r="164" spans="2:51" s="12" customFormat="1" ht="11.25">
      <c r="B164" s="145"/>
      <c r="D164" s="140" t="s">
        <v>129</v>
      </c>
      <c r="E164" s="146" t="s">
        <v>19</v>
      </c>
      <c r="F164" s="147" t="s">
        <v>458</v>
      </c>
      <c r="H164" s="148">
        <v>25.641</v>
      </c>
      <c r="I164" s="149"/>
      <c r="L164" s="145"/>
      <c r="M164" s="150"/>
      <c r="T164" s="151"/>
      <c r="AT164" s="146" t="s">
        <v>129</v>
      </c>
      <c r="AU164" s="146" t="s">
        <v>79</v>
      </c>
      <c r="AV164" s="12" t="s">
        <v>79</v>
      </c>
      <c r="AW164" s="12" t="s">
        <v>31</v>
      </c>
      <c r="AX164" s="12" t="s">
        <v>77</v>
      </c>
      <c r="AY164" s="146" t="s">
        <v>116</v>
      </c>
    </row>
    <row r="165" spans="2:65" s="1" customFormat="1" ht="33" customHeight="1">
      <c r="B165" s="32"/>
      <c r="C165" s="127" t="s">
        <v>8</v>
      </c>
      <c r="D165" s="127" t="s">
        <v>119</v>
      </c>
      <c r="E165" s="128" t="s">
        <v>265</v>
      </c>
      <c r="F165" s="129" t="s">
        <v>266</v>
      </c>
      <c r="G165" s="130" t="s">
        <v>122</v>
      </c>
      <c r="H165" s="131">
        <v>25.641</v>
      </c>
      <c r="I165" s="132"/>
      <c r="J165" s="133">
        <f>ROUND(I165*H165,2)</f>
        <v>0</v>
      </c>
      <c r="K165" s="129" t="s">
        <v>123</v>
      </c>
      <c r="L165" s="32"/>
      <c r="M165" s="134" t="s">
        <v>19</v>
      </c>
      <c r="N165" s="135" t="s">
        <v>40</v>
      </c>
      <c r="P165" s="136">
        <f>O165*H165</f>
        <v>0</v>
      </c>
      <c r="Q165" s="136">
        <v>0</v>
      </c>
      <c r="R165" s="136">
        <f>Q165*H165</f>
        <v>0</v>
      </c>
      <c r="S165" s="136">
        <v>0</v>
      </c>
      <c r="T165" s="137">
        <f>S165*H165</f>
        <v>0</v>
      </c>
      <c r="AR165" s="138" t="s">
        <v>124</v>
      </c>
      <c r="AT165" s="138" t="s">
        <v>119</v>
      </c>
      <c r="AU165" s="138" t="s">
        <v>79</v>
      </c>
      <c r="AY165" s="17" t="s">
        <v>116</v>
      </c>
      <c r="BE165" s="139">
        <f>IF(N165="základní",J165,0)</f>
        <v>0</v>
      </c>
      <c r="BF165" s="139">
        <f>IF(N165="snížená",J165,0)</f>
        <v>0</v>
      </c>
      <c r="BG165" s="139">
        <f>IF(N165="zákl. přenesená",J165,0)</f>
        <v>0</v>
      </c>
      <c r="BH165" s="139">
        <f>IF(N165="sníž. přenesená",J165,0)</f>
        <v>0</v>
      </c>
      <c r="BI165" s="139">
        <f>IF(N165="nulová",J165,0)</f>
        <v>0</v>
      </c>
      <c r="BJ165" s="17" t="s">
        <v>77</v>
      </c>
      <c r="BK165" s="139">
        <f>ROUND(I165*H165,2)</f>
        <v>0</v>
      </c>
      <c r="BL165" s="17" t="s">
        <v>124</v>
      </c>
      <c r="BM165" s="138" t="s">
        <v>213</v>
      </c>
    </row>
    <row r="166" spans="2:47" s="1" customFormat="1" ht="39">
      <c r="B166" s="32"/>
      <c r="D166" s="140" t="s">
        <v>125</v>
      </c>
      <c r="F166" s="141" t="s">
        <v>268</v>
      </c>
      <c r="I166" s="142"/>
      <c r="L166" s="32"/>
      <c r="M166" s="143"/>
      <c r="T166" s="53"/>
      <c r="AT166" s="17" t="s">
        <v>125</v>
      </c>
      <c r="AU166" s="17" t="s">
        <v>79</v>
      </c>
    </row>
    <row r="167" spans="2:47" s="1" customFormat="1" ht="19.5">
      <c r="B167" s="32"/>
      <c r="D167" s="140" t="s">
        <v>276</v>
      </c>
      <c r="F167" s="144" t="s">
        <v>402</v>
      </c>
      <c r="I167" s="142"/>
      <c r="L167" s="32"/>
      <c r="M167" s="143"/>
      <c r="T167" s="53"/>
      <c r="AT167" s="17" t="s">
        <v>276</v>
      </c>
      <c r="AU167" s="17" t="s">
        <v>79</v>
      </c>
    </row>
    <row r="168" spans="2:65" s="1" customFormat="1" ht="16.5" customHeight="1">
      <c r="B168" s="32"/>
      <c r="C168" s="152" t="s">
        <v>169</v>
      </c>
      <c r="D168" s="152" t="s">
        <v>259</v>
      </c>
      <c r="E168" s="153" t="s">
        <v>459</v>
      </c>
      <c r="F168" s="154" t="s">
        <v>460</v>
      </c>
      <c r="G168" s="155" t="s">
        <v>191</v>
      </c>
      <c r="H168" s="156">
        <v>3.2</v>
      </c>
      <c r="I168" s="157"/>
      <c r="J168" s="158">
        <f>ROUND(I168*H168,2)</f>
        <v>0</v>
      </c>
      <c r="K168" s="154" t="s">
        <v>123</v>
      </c>
      <c r="L168" s="159"/>
      <c r="M168" s="160" t="s">
        <v>19</v>
      </c>
      <c r="N168" s="161" t="s">
        <v>40</v>
      </c>
      <c r="P168" s="136">
        <f>O168*H168</f>
        <v>0</v>
      </c>
      <c r="Q168" s="136">
        <v>0</v>
      </c>
      <c r="R168" s="136">
        <f>Q168*H168</f>
        <v>0</v>
      </c>
      <c r="S168" s="136">
        <v>0</v>
      </c>
      <c r="T168" s="137">
        <f>S168*H168</f>
        <v>0</v>
      </c>
      <c r="AR168" s="138" t="s">
        <v>145</v>
      </c>
      <c r="AT168" s="138" t="s">
        <v>259</v>
      </c>
      <c r="AU168" s="138" t="s">
        <v>79</v>
      </c>
      <c r="AY168" s="17" t="s">
        <v>116</v>
      </c>
      <c r="BE168" s="139">
        <f>IF(N168="základní",J168,0)</f>
        <v>0</v>
      </c>
      <c r="BF168" s="139">
        <f>IF(N168="snížená",J168,0)</f>
        <v>0</v>
      </c>
      <c r="BG168" s="139">
        <f>IF(N168="zákl. přenesená",J168,0)</f>
        <v>0</v>
      </c>
      <c r="BH168" s="139">
        <f>IF(N168="sníž. přenesená",J168,0)</f>
        <v>0</v>
      </c>
      <c r="BI168" s="139">
        <f>IF(N168="nulová",J168,0)</f>
        <v>0</v>
      </c>
      <c r="BJ168" s="17" t="s">
        <v>77</v>
      </c>
      <c r="BK168" s="139">
        <f>ROUND(I168*H168,2)</f>
        <v>0</v>
      </c>
      <c r="BL168" s="17" t="s">
        <v>124</v>
      </c>
      <c r="BM168" s="138" t="s">
        <v>218</v>
      </c>
    </row>
    <row r="169" spans="2:47" s="1" customFormat="1" ht="11.25">
      <c r="B169" s="32"/>
      <c r="D169" s="140" t="s">
        <v>125</v>
      </c>
      <c r="F169" s="141" t="s">
        <v>460</v>
      </c>
      <c r="I169" s="142"/>
      <c r="L169" s="32"/>
      <c r="M169" s="143"/>
      <c r="T169" s="53"/>
      <c r="AT169" s="17" t="s">
        <v>125</v>
      </c>
      <c r="AU169" s="17" t="s">
        <v>79</v>
      </c>
    </row>
    <row r="170" spans="2:47" s="1" customFormat="1" ht="19.5">
      <c r="B170" s="32"/>
      <c r="D170" s="140" t="s">
        <v>276</v>
      </c>
      <c r="F170" s="144" t="s">
        <v>402</v>
      </c>
      <c r="I170" s="142"/>
      <c r="L170" s="32"/>
      <c r="M170" s="143"/>
      <c r="T170" s="53"/>
      <c r="AT170" s="17" t="s">
        <v>276</v>
      </c>
      <c r="AU170" s="17" t="s">
        <v>79</v>
      </c>
    </row>
    <row r="171" spans="2:51" s="12" customFormat="1" ht="11.25">
      <c r="B171" s="145"/>
      <c r="D171" s="140" t="s">
        <v>129</v>
      </c>
      <c r="E171" s="146" t="s">
        <v>19</v>
      </c>
      <c r="F171" s="147" t="s">
        <v>461</v>
      </c>
      <c r="H171" s="148">
        <v>3.2</v>
      </c>
      <c r="I171" s="149"/>
      <c r="L171" s="145"/>
      <c r="M171" s="150"/>
      <c r="T171" s="151"/>
      <c r="AT171" s="146" t="s">
        <v>129</v>
      </c>
      <c r="AU171" s="146" t="s">
        <v>79</v>
      </c>
      <c r="AV171" s="12" t="s">
        <v>79</v>
      </c>
      <c r="AW171" s="12" t="s">
        <v>31</v>
      </c>
      <c r="AX171" s="12" t="s">
        <v>77</v>
      </c>
      <c r="AY171" s="146" t="s">
        <v>116</v>
      </c>
    </row>
    <row r="172" spans="2:65" s="1" customFormat="1" ht="16.5" customHeight="1">
      <c r="B172" s="32"/>
      <c r="C172" s="152" t="s">
        <v>222</v>
      </c>
      <c r="D172" s="152" t="s">
        <v>259</v>
      </c>
      <c r="E172" s="153" t="s">
        <v>462</v>
      </c>
      <c r="F172" s="154" t="s">
        <v>463</v>
      </c>
      <c r="G172" s="155" t="s">
        <v>191</v>
      </c>
      <c r="H172" s="156">
        <v>8.215</v>
      </c>
      <c r="I172" s="157"/>
      <c r="J172" s="158">
        <f>ROUND(I172*H172,2)</f>
        <v>0</v>
      </c>
      <c r="K172" s="154" t="s">
        <v>123</v>
      </c>
      <c r="L172" s="159"/>
      <c r="M172" s="160" t="s">
        <v>19</v>
      </c>
      <c r="N172" s="161" t="s">
        <v>40</v>
      </c>
      <c r="P172" s="136">
        <f>O172*H172</f>
        <v>0</v>
      </c>
      <c r="Q172" s="136">
        <v>0</v>
      </c>
      <c r="R172" s="136">
        <f>Q172*H172</f>
        <v>0</v>
      </c>
      <c r="S172" s="136">
        <v>0</v>
      </c>
      <c r="T172" s="137">
        <f>S172*H172</f>
        <v>0</v>
      </c>
      <c r="AR172" s="138" t="s">
        <v>145</v>
      </c>
      <c r="AT172" s="138" t="s">
        <v>259</v>
      </c>
      <c r="AU172" s="138" t="s">
        <v>79</v>
      </c>
      <c r="AY172" s="17" t="s">
        <v>116</v>
      </c>
      <c r="BE172" s="139">
        <f>IF(N172="základní",J172,0)</f>
        <v>0</v>
      </c>
      <c r="BF172" s="139">
        <f>IF(N172="snížená",J172,0)</f>
        <v>0</v>
      </c>
      <c r="BG172" s="139">
        <f>IF(N172="zákl. přenesená",J172,0)</f>
        <v>0</v>
      </c>
      <c r="BH172" s="139">
        <f>IF(N172="sníž. přenesená",J172,0)</f>
        <v>0</v>
      </c>
      <c r="BI172" s="139">
        <f>IF(N172="nulová",J172,0)</f>
        <v>0</v>
      </c>
      <c r="BJ172" s="17" t="s">
        <v>77</v>
      </c>
      <c r="BK172" s="139">
        <f>ROUND(I172*H172,2)</f>
        <v>0</v>
      </c>
      <c r="BL172" s="17" t="s">
        <v>124</v>
      </c>
      <c r="BM172" s="138" t="s">
        <v>225</v>
      </c>
    </row>
    <row r="173" spans="2:47" s="1" customFormat="1" ht="11.25">
      <c r="B173" s="32"/>
      <c r="D173" s="140" t="s">
        <v>125</v>
      </c>
      <c r="F173" s="141" t="s">
        <v>463</v>
      </c>
      <c r="I173" s="142"/>
      <c r="L173" s="32"/>
      <c r="M173" s="143"/>
      <c r="T173" s="53"/>
      <c r="AT173" s="17" t="s">
        <v>125</v>
      </c>
      <c r="AU173" s="17" t="s">
        <v>79</v>
      </c>
    </row>
    <row r="174" spans="2:47" s="1" customFormat="1" ht="19.5">
      <c r="B174" s="32"/>
      <c r="D174" s="140" t="s">
        <v>276</v>
      </c>
      <c r="F174" s="144" t="s">
        <v>402</v>
      </c>
      <c r="I174" s="142"/>
      <c r="L174" s="32"/>
      <c r="M174" s="143"/>
      <c r="T174" s="53"/>
      <c r="AT174" s="17" t="s">
        <v>276</v>
      </c>
      <c r="AU174" s="17" t="s">
        <v>79</v>
      </c>
    </row>
    <row r="175" spans="2:51" s="12" customFormat="1" ht="11.25">
      <c r="B175" s="145"/>
      <c r="D175" s="140" t="s">
        <v>129</v>
      </c>
      <c r="E175" s="146" t="s">
        <v>19</v>
      </c>
      <c r="F175" s="147" t="s">
        <v>464</v>
      </c>
      <c r="H175" s="148">
        <v>8.215</v>
      </c>
      <c r="I175" s="149"/>
      <c r="L175" s="145"/>
      <c r="M175" s="150"/>
      <c r="T175" s="151"/>
      <c r="AT175" s="146" t="s">
        <v>129</v>
      </c>
      <c r="AU175" s="146" t="s">
        <v>79</v>
      </c>
      <c r="AV175" s="12" t="s">
        <v>79</v>
      </c>
      <c r="AW175" s="12" t="s">
        <v>31</v>
      </c>
      <c r="AX175" s="12" t="s">
        <v>77</v>
      </c>
      <c r="AY175" s="146" t="s">
        <v>116</v>
      </c>
    </row>
    <row r="176" spans="2:65" s="1" customFormat="1" ht="33" customHeight="1">
      <c r="B176" s="32"/>
      <c r="C176" s="127" t="s">
        <v>175</v>
      </c>
      <c r="D176" s="127" t="s">
        <v>119</v>
      </c>
      <c r="E176" s="128" t="s">
        <v>162</v>
      </c>
      <c r="F176" s="129" t="s">
        <v>163</v>
      </c>
      <c r="G176" s="130" t="s">
        <v>122</v>
      </c>
      <c r="H176" s="131">
        <v>27.578</v>
      </c>
      <c r="I176" s="132"/>
      <c r="J176" s="133">
        <f>ROUND(I176*H176,2)</f>
        <v>0</v>
      </c>
      <c r="K176" s="129" t="s">
        <v>123</v>
      </c>
      <c r="L176" s="32"/>
      <c r="M176" s="134" t="s">
        <v>19</v>
      </c>
      <c r="N176" s="135" t="s">
        <v>40</v>
      </c>
      <c r="P176" s="136">
        <f>O176*H176</f>
        <v>0</v>
      </c>
      <c r="Q176" s="136">
        <v>0</v>
      </c>
      <c r="R176" s="136">
        <f>Q176*H176</f>
        <v>0</v>
      </c>
      <c r="S176" s="136">
        <v>0</v>
      </c>
      <c r="T176" s="137">
        <f>S176*H176</f>
        <v>0</v>
      </c>
      <c r="AR176" s="138" t="s">
        <v>124</v>
      </c>
      <c r="AT176" s="138" t="s">
        <v>119</v>
      </c>
      <c r="AU176" s="138" t="s">
        <v>79</v>
      </c>
      <c r="AY176" s="17" t="s">
        <v>116</v>
      </c>
      <c r="BE176" s="139">
        <f>IF(N176="základní",J176,0)</f>
        <v>0</v>
      </c>
      <c r="BF176" s="139">
        <f>IF(N176="snížená",J176,0)</f>
        <v>0</v>
      </c>
      <c r="BG176" s="139">
        <f>IF(N176="zákl. přenesená",J176,0)</f>
        <v>0</v>
      </c>
      <c r="BH176" s="139">
        <f>IF(N176="sníž. přenesená",J176,0)</f>
        <v>0</v>
      </c>
      <c r="BI176" s="139">
        <f>IF(N176="nulová",J176,0)</f>
        <v>0</v>
      </c>
      <c r="BJ176" s="17" t="s">
        <v>77</v>
      </c>
      <c r="BK176" s="139">
        <f>ROUND(I176*H176,2)</f>
        <v>0</v>
      </c>
      <c r="BL176" s="17" t="s">
        <v>124</v>
      </c>
      <c r="BM176" s="138" t="s">
        <v>229</v>
      </c>
    </row>
    <row r="177" spans="2:47" s="1" customFormat="1" ht="39">
      <c r="B177" s="32"/>
      <c r="D177" s="140" t="s">
        <v>125</v>
      </c>
      <c r="F177" s="141" t="s">
        <v>165</v>
      </c>
      <c r="I177" s="142"/>
      <c r="L177" s="32"/>
      <c r="M177" s="143"/>
      <c r="T177" s="53"/>
      <c r="AT177" s="17" t="s">
        <v>125</v>
      </c>
      <c r="AU177" s="17" t="s">
        <v>79</v>
      </c>
    </row>
    <row r="178" spans="2:47" s="1" customFormat="1" ht="19.5">
      <c r="B178" s="32"/>
      <c r="D178" s="140" t="s">
        <v>276</v>
      </c>
      <c r="F178" s="144" t="s">
        <v>402</v>
      </c>
      <c r="I178" s="142"/>
      <c r="L178" s="32"/>
      <c r="M178" s="143"/>
      <c r="T178" s="53"/>
      <c r="AT178" s="17" t="s">
        <v>276</v>
      </c>
      <c r="AU178" s="17" t="s">
        <v>79</v>
      </c>
    </row>
    <row r="179" spans="2:51" s="12" customFormat="1" ht="11.25">
      <c r="B179" s="145"/>
      <c r="D179" s="140" t="s">
        <v>129</v>
      </c>
      <c r="E179" s="146" t="s">
        <v>19</v>
      </c>
      <c r="F179" s="147" t="s">
        <v>465</v>
      </c>
      <c r="H179" s="148">
        <v>27.578</v>
      </c>
      <c r="I179" s="149"/>
      <c r="L179" s="145"/>
      <c r="M179" s="150"/>
      <c r="T179" s="151"/>
      <c r="AT179" s="146" t="s">
        <v>129</v>
      </c>
      <c r="AU179" s="146" t="s">
        <v>79</v>
      </c>
      <c r="AV179" s="12" t="s">
        <v>79</v>
      </c>
      <c r="AW179" s="12" t="s">
        <v>31</v>
      </c>
      <c r="AX179" s="12" t="s">
        <v>77</v>
      </c>
      <c r="AY179" s="146" t="s">
        <v>116</v>
      </c>
    </row>
    <row r="180" spans="2:65" s="1" customFormat="1" ht="16.5" customHeight="1">
      <c r="B180" s="32"/>
      <c r="C180" s="127" t="s">
        <v>232</v>
      </c>
      <c r="D180" s="127" t="s">
        <v>119</v>
      </c>
      <c r="E180" s="128" t="s">
        <v>428</v>
      </c>
      <c r="F180" s="129" t="s">
        <v>429</v>
      </c>
      <c r="G180" s="130" t="s">
        <v>191</v>
      </c>
      <c r="H180" s="131">
        <v>22.995</v>
      </c>
      <c r="I180" s="132"/>
      <c r="J180" s="133">
        <f>ROUND(I180*H180,2)</f>
        <v>0</v>
      </c>
      <c r="K180" s="129" t="s">
        <v>123</v>
      </c>
      <c r="L180" s="32"/>
      <c r="M180" s="134" t="s">
        <v>19</v>
      </c>
      <c r="N180" s="135" t="s">
        <v>40</v>
      </c>
      <c r="P180" s="136">
        <f>O180*H180</f>
        <v>0</v>
      </c>
      <c r="Q180" s="136">
        <v>0</v>
      </c>
      <c r="R180" s="136">
        <f>Q180*H180</f>
        <v>0</v>
      </c>
      <c r="S180" s="136">
        <v>0</v>
      </c>
      <c r="T180" s="137">
        <f>S180*H180</f>
        <v>0</v>
      </c>
      <c r="AR180" s="138" t="s">
        <v>124</v>
      </c>
      <c r="AT180" s="138" t="s">
        <v>119</v>
      </c>
      <c r="AU180" s="138" t="s">
        <v>79</v>
      </c>
      <c r="AY180" s="17" t="s">
        <v>116</v>
      </c>
      <c r="BE180" s="139">
        <f>IF(N180="základní",J180,0)</f>
        <v>0</v>
      </c>
      <c r="BF180" s="139">
        <f>IF(N180="snížená",J180,0)</f>
        <v>0</v>
      </c>
      <c r="BG180" s="139">
        <f>IF(N180="zákl. přenesená",J180,0)</f>
        <v>0</v>
      </c>
      <c r="BH180" s="139">
        <f>IF(N180="sníž. přenesená",J180,0)</f>
        <v>0</v>
      </c>
      <c r="BI180" s="139">
        <f>IF(N180="nulová",J180,0)</f>
        <v>0</v>
      </c>
      <c r="BJ180" s="17" t="s">
        <v>77</v>
      </c>
      <c r="BK180" s="139">
        <f>ROUND(I180*H180,2)</f>
        <v>0</v>
      </c>
      <c r="BL180" s="17" t="s">
        <v>124</v>
      </c>
      <c r="BM180" s="138" t="s">
        <v>235</v>
      </c>
    </row>
    <row r="181" spans="2:47" s="1" customFormat="1" ht="19.5">
      <c r="B181" s="32"/>
      <c r="D181" s="140" t="s">
        <v>125</v>
      </c>
      <c r="F181" s="141" t="s">
        <v>430</v>
      </c>
      <c r="I181" s="142"/>
      <c r="L181" s="32"/>
      <c r="M181" s="143"/>
      <c r="T181" s="53"/>
      <c r="AT181" s="17" t="s">
        <v>125</v>
      </c>
      <c r="AU181" s="17" t="s">
        <v>79</v>
      </c>
    </row>
    <row r="182" spans="2:47" s="1" customFormat="1" ht="19.5">
      <c r="B182" s="32"/>
      <c r="D182" s="140" t="s">
        <v>276</v>
      </c>
      <c r="F182" s="144" t="s">
        <v>466</v>
      </c>
      <c r="I182" s="142"/>
      <c r="L182" s="32"/>
      <c r="M182" s="143"/>
      <c r="T182" s="53"/>
      <c r="AT182" s="17" t="s">
        <v>276</v>
      </c>
      <c r="AU182" s="17" t="s">
        <v>79</v>
      </c>
    </row>
    <row r="183" spans="2:51" s="12" customFormat="1" ht="11.25">
      <c r="B183" s="145"/>
      <c r="D183" s="140" t="s">
        <v>129</v>
      </c>
      <c r="E183" s="146" t="s">
        <v>19</v>
      </c>
      <c r="F183" s="147" t="s">
        <v>467</v>
      </c>
      <c r="H183" s="148">
        <v>22.995</v>
      </c>
      <c r="I183" s="149"/>
      <c r="L183" s="145"/>
      <c r="M183" s="150"/>
      <c r="T183" s="151"/>
      <c r="AT183" s="146" t="s">
        <v>129</v>
      </c>
      <c r="AU183" s="146" t="s">
        <v>79</v>
      </c>
      <c r="AV183" s="12" t="s">
        <v>79</v>
      </c>
      <c r="AW183" s="12" t="s">
        <v>31</v>
      </c>
      <c r="AX183" s="12" t="s">
        <v>77</v>
      </c>
      <c r="AY183" s="146" t="s">
        <v>116</v>
      </c>
    </row>
    <row r="184" spans="2:65" s="1" customFormat="1" ht="16.5" customHeight="1">
      <c r="B184" s="32"/>
      <c r="C184" s="127" t="s">
        <v>179</v>
      </c>
      <c r="D184" s="127" t="s">
        <v>119</v>
      </c>
      <c r="E184" s="128" t="s">
        <v>468</v>
      </c>
      <c r="F184" s="129" t="s">
        <v>469</v>
      </c>
      <c r="G184" s="130" t="s">
        <v>191</v>
      </c>
      <c r="H184" s="131">
        <v>20.874</v>
      </c>
      <c r="I184" s="132"/>
      <c r="J184" s="133">
        <f>ROUND(I184*H184,2)</f>
        <v>0</v>
      </c>
      <c r="K184" s="129" t="s">
        <v>123</v>
      </c>
      <c r="L184" s="32"/>
      <c r="M184" s="134" t="s">
        <v>19</v>
      </c>
      <c r="N184" s="135" t="s">
        <v>40</v>
      </c>
      <c r="P184" s="136">
        <f>O184*H184</f>
        <v>0</v>
      </c>
      <c r="Q184" s="136">
        <v>0</v>
      </c>
      <c r="R184" s="136">
        <f>Q184*H184</f>
        <v>0</v>
      </c>
      <c r="S184" s="136">
        <v>0</v>
      </c>
      <c r="T184" s="137">
        <f>S184*H184</f>
        <v>0</v>
      </c>
      <c r="AR184" s="138" t="s">
        <v>124</v>
      </c>
      <c r="AT184" s="138" t="s">
        <v>119</v>
      </c>
      <c r="AU184" s="138" t="s">
        <v>79</v>
      </c>
      <c r="AY184" s="17" t="s">
        <v>116</v>
      </c>
      <c r="BE184" s="139">
        <f>IF(N184="základní",J184,0)</f>
        <v>0</v>
      </c>
      <c r="BF184" s="139">
        <f>IF(N184="snížená",J184,0)</f>
        <v>0</v>
      </c>
      <c r="BG184" s="139">
        <f>IF(N184="zákl. přenesená",J184,0)</f>
        <v>0</v>
      </c>
      <c r="BH184" s="139">
        <f>IF(N184="sníž. přenesená",J184,0)</f>
        <v>0</v>
      </c>
      <c r="BI184" s="139">
        <f>IF(N184="nulová",J184,0)</f>
        <v>0</v>
      </c>
      <c r="BJ184" s="17" t="s">
        <v>77</v>
      </c>
      <c r="BK184" s="139">
        <f>ROUND(I184*H184,2)</f>
        <v>0</v>
      </c>
      <c r="BL184" s="17" t="s">
        <v>124</v>
      </c>
      <c r="BM184" s="138" t="s">
        <v>239</v>
      </c>
    </row>
    <row r="185" spans="2:47" s="1" customFormat="1" ht="29.25">
      <c r="B185" s="32"/>
      <c r="D185" s="140" t="s">
        <v>125</v>
      </c>
      <c r="F185" s="141" t="s">
        <v>470</v>
      </c>
      <c r="I185" s="142"/>
      <c r="L185" s="32"/>
      <c r="M185" s="143"/>
      <c r="T185" s="53"/>
      <c r="AT185" s="17" t="s">
        <v>125</v>
      </c>
      <c r="AU185" s="17" t="s">
        <v>79</v>
      </c>
    </row>
    <row r="186" spans="2:47" s="1" customFormat="1" ht="19.5">
      <c r="B186" s="32"/>
      <c r="D186" s="140" t="s">
        <v>276</v>
      </c>
      <c r="F186" s="144" t="s">
        <v>402</v>
      </c>
      <c r="I186" s="142"/>
      <c r="L186" s="32"/>
      <c r="M186" s="143"/>
      <c r="T186" s="53"/>
      <c r="AT186" s="17" t="s">
        <v>276</v>
      </c>
      <c r="AU186" s="17" t="s">
        <v>79</v>
      </c>
    </row>
    <row r="187" spans="2:51" s="12" customFormat="1" ht="11.25">
      <c r="B187" s="145"/>
      <c r="D187" s="140" t="s">
        <v>129</v>
      </c>
      <c r="E187" s="146" t="s">
        <v>19</v>
      </c>
      <c r="F187" s="147" t="s">
        <v>471</v>
      </c>
      <c r="H187" s="148">
        <v>20.874</v>
      </c>
      <c r="I187" s="149"/>
      <c r="L187" s="145"/>
      <c r="M187" s="150"/>
      <c r="T187" s="151"/>
      <c r="AT187" s="146" t="s">
        <v>129</v>
      </c>
      <c r="AU187" s="146" t="s">
        <v>79</v>
      </c>
      <c r="AV187" s="12" t="s">
        <v>79</v>
      </c>
      <c r="AW187" s="12" t="s">
        <v>31</v>
      </c>
      <c r="AX187" s="12" t="s">
        <v>77</v>
      </c>
      <c r="AY187" s="146" t="s">
        <v>116</v>
      </c>
    </row>
    <row r="188" spans="2:65" s="1" customFormat="1" ht="16.5" customHeight="1">
      <c r="B188" s="32"/>
      <c r="C188" s="152" t="s">
        <v>7</v>
      </c>
      <c r="D188" s="152" t="s">
        <v>259</v>
      </c>
      <c r="E188" s="153" t="s">
        <v>472</v>
      </c>
      <c r="F188" s="154" t="s">
        <v>473</v>
      </c>
      <c r="G188" s="155" t="s">
        <v>122</v>
      </c>
      <c r="H188" s="156">
        <v>42.541</v>
      </c>
      <c r="I188" s="157"/>
      <c r="J188" s="158">
        <f>ROUND(I188*H188,2)</f>
        <v>0</v>
      </c>
      <c r="K188" s="154" t="s">
        <v>123</v>
      </c>
      <c r="L188" s="159"/>
      <c r="M188" s="160" t="s">
        <v>19</v>
      </c>
      <c r="N188" s="161" t="s">
        <v>40</v>
      </c>
      <c r="P188" s="136">
        <f>O188*H188</f>
        <v>0</v>
      </c>
      <c r="Q188" s="136">
        <v>0</v>
      </c>
      <c r="R188" s="136">
        <f>Q188*H188</f>
        <v>0</v>
      </c>
      <c r="S188" s="136">
        <v>0</v>
      </c>
      <c r="T188" s="137">
        <f>S188*H188</f>
        <v>0</v>
      </c>
      <c r="AR188" s="138" t="s">
        <v>145</v>
      </c>
      <c r="AT188" s="138" t="s">
        <v>259</v>
      </c>
      <c r="AU188" s="138" t="s">
        <v>79</v>
      </c>
      <c r="AY188" s="17" t="s">
        <v>116</v>
      </c>
      <c r="BE188" s="139">
        <f>IF(N188="základní",J188,0)</f>
        <v>0</v>
      </c>
      <c r="BF188" s="139">
        <f>IF(N188="snížená",J188,0)</f>
        <v>0</v>
      </c>
      <c r="BG188" s="139">
        <f>IF(N188="zákl. přenesená",J188,0)</f>
        <v>0</v>
      </c>
      <c r="BH188" s="139">
        <f>IF(N188="sníž. přenesená",J188,0)</f>
        <v>0</v>
      </c>
      <c r="BI188" s="139">
        <f>IF(N188="nulová",J188,0)</f>
        <v>0</v>
      </c>
      <c r="BJ188" s="17" t="s">
        <v>77</v>
      </c>
      <c r="BK188" s="139">
        <f>ROUND(I188*H188,2)</f>
        <v>0</v>
      </c>
      <c r="BL188" s="17" t="s">
        <v>124</v>
      </c>
      <c r="BM188" s="138" t="s">
        <v>244</v>
      </c>
    </row>
    <row r="189" spans="2:47" s="1" customFormat="1" ht="11.25">
      <c r="B189" s="32"/>
      <c r="D189" s="140" t="s">
        <v>125</v>
      </c>
      <c r="F189" s="141" t="s">
        <v>473</v>
      </c>
      <c r="I189" s="142"/>
      <c r="L189" s="32"/>
      <c r="M189" s="143"/>
      <c r="T189" s="53"/>
      <c r="AT189" s="17" t="s">
        <v>125</v>
      </c>
      <c r="AU189" s="17" t="s">
        <v>79</v>
      </c>
    </row>
    <row r="190" spans="2:47" s="1" customFormat="1" ht="19.5">
      <c r="B190" s="32"/>
      <c r="D190" s="140" t="s">
        <v>276</v>
      </c>
      <c r="F190" s="144" t="s">
        <v>402</v>
      </c>
      <c r="I190" s="142"/>
      <c r="L190" s="32"/>
      <c r="M190" s="143"/>
      <c r="T190" s="53"/>
      <c r="AT190" s="17" t="s">
        <v>276</v>
      </c>
      <c r="AU190" s="17" t="s">
        <v>79</v>
      </c>
    </row>
    <row r="191" spans="2:51" s="12" customFormat="1" ht="11.25">
      <c r="B191" s="145"/>
      <c r="D191" s="140" t="s">
        <v>129</v>
      </c>
      <c r="E191" s="146" t="s">
        <v>19</v>
      </c>
      <c r="F191" s="147" t="s">
        <v>474</v>
      </c>
      <c r="H191" s="148">
        <v>42.541</v>
      </c>
      <c r="I191" s="149"/>
      <c r="L191" s="145"/>
      <c r="M191" s="150"/>
      <c r="T191" s="151"/>
      <c r="AT191" s="146" t="s">
        <v>129</v>
      </c>
      <c r="AU191" s="146" t="s">
        <v>79</v>
      </c>
      <c r="AV191" s="12" t="s">
        <v>79</v>
      </c>
      <c r="AW191" s="12" t="s">
        <v>31</v>
      </c>
      <c r="AX191" s="12" t="s">
        <v>77</v>
      </c>
      <c r="AY191" s="146" t="s">
        <v>116</v>
      </c>
    </row>
    <row r="192" spans="2:65" s="1" customFormat="1" ht="16.5" customHeight="1">
      <c r="B192" s="32"/>
      <c r="C192" s="152" t="s">
        <v>186</v>
      </c>
      <c r="D192" s="152" t="s">
        <v>259</v>
      </c>
      <c r="E192" s="153" t="s">
        <v>475</v>
      </c>
      <c r="F192" s="154" t="s">
        <v>476</v>
      </c>
      <c r="G192" s="155" t="s">
        <v>122</v>
      </c>
      <c r="H192" s="156">
        <v>38.617</v>
      </c>
      <c r="I192" s="157"/>
      <c r="J192" s="158">
        <f>ROUND(I192*H192,2)</f>
        <v>0</v>
      </c>
      <c r="K192" s="154" t="s">
        <v>123</v>
      </c>
      <c r="L192" s="159"/>
      <c r="M192" s="160" t="s">
        <v>19</v>
      </c>
      <c r="N192" s="161" t="s">
        <v>40</v>
      </c>
      <c r="P192" s="136">
        <f>O192*H192</f>
        <v>0</v>
      </c>
      <c r="Q192" s="136">
        <v>0</v>
      </c>
      <c r="R192" s="136">
        <f>Q192*H192</f>
        <v>0</v>
      </c>
      <c r="S192" s="136">
        <v>0</v>
      </c>
      <c r="T192" s="137">
        <f>S192*H192</f>
        <v>0</v>
      </c>
      <c r="AR192" s="138" t="s">
        <v>145</v>
      </c>
      <c r="AT192" s="138" t="s">
        <v>259</v>
      </c>
      <c r="AU192" s="138" t="s">
        <v>79</v>
      </c>
      <c r="AY192" s="17" t="s">
        <v>116</v>
      </c>
      <c r="BE192" s="139">
        <f>IF(N192="základní",J192,0)</f>
        <v>0</v>
      </c>
      <c r="BF192" s="139">
        <f>IF(N192="snížená",J192,0)</f>
        <v>0</v>
      </c>
      <c r="BG192" s="139">
        <f>IF(N192="zákl. přenesená",J192,0)</f>
        <v>0</v>
      </c>
      <c r="BH192" s="139">
        <f>IF(N192="sníž. přenesená",J192,0)</f>
        <v>0</v>
      </c>
      <c r="BI192" s="139">
        <f>IF(N192="nulová",J192,0)</f>
        <v>0</v>
      </c>
      <c r="BJ192" s="17" t="s">
        <v>77</v>
      </c>
      <c r="BK192" s="139">
        <f>ROUND(I192*H192,2)</f>
        <v>0</v>
      </c>
      <c r="BL192" s="17" t="s">
        <v>124</v>
      </c>
      <c r="BM192" s="138" t="s">
        <v>249</v>
      </c>
    </row>
    <row r="193" spans="2:47" s="1" customFormat="1" ht="11.25">
      <c r="B193" s="32"/>
      <c r="D193" s="140" t="s">
        <v>125</v>
      </c>
      <c r="F193" s="141" t="s">
        <v>476</v>
      </c>
      <c r="I193" s="142"/>
      <c r="L193" s="32"/>
      <c r="M193" s="143"/>
      <c r="T193" s="53"/>
      <c r="AT193" s="17" t="s">
        <v>125</v>
      </c>
      <c r="AU193" s="17" t="s">
        <v>79</v>
      </c>
    </row>
    <row r="194" spans="2:47" s="1" customFormat="1" ht="19.5">
      <c r="B194" s="32"/>
      <c r="D194" s="140" t="s">
        <v>276</v>
      </c>
      <c r="F194" s="144" t="s">
        <v>402</v>
      </c>
      <c r="I194" s="142"/>
      <c r="L194" s="32"/>
      <c r="M194" s="143"/>
      <c r="T194" s="53"/>
      <c r="AT194" s="17" t="s">
        <v>276</v>
      </c>
      <c r="AU194" s="17" t="s">
        <v>79</v>
      </c>
    </row>
    <row r="195" spans="2:51" s="12" customFormat="1" ht="11.25">
      <c r="B195" s="145"/>
      <c r="D195" s="140" t="s">
        <v>129</v>
      </c>
      <c r="E195" s="146" t="s">
        <v>19</v>
      </c>
      <c r="F195" s="147" t="s">
        <v>477</v>
      </c>
      <c r="H195" s="148">
        <v>38.617</v>
      </c>
      <c r="I195" s="149"/>
      <c r="L195" s="145"/>
      <c r="M195" s="150"/>
      <c r="T195" s="151"/>
      <c r="AT195" s="146" t="s">
        <v>129</v>
      </c>
      <c r="AU195" s="146" t="s">
        <v>79</v>
      </c>
      <c r="AV195" s="12" t="s">
        <v>79</v>
      </c>
      <c r="AW195" s="12" t="s">
        <v>31</v>
      </c>
      <c r="AX195" s="12" t="s">
        <v>77</v>
      </c>
      <c r="AY195" s="146" t="s">
        <v>116</v>
      </c>
    </row>
    <row r="196" spans="2:65" s="1" customFormat="1" ht="33" customHeight="1">
      <c r="B196" s="32"/>
      <c r="C196" s="127" t="s">
        <v>252</v>
      </c>
      <c r="D196" s="127" t="s">
        <v>119</v>
      </c>
      <c r="E196" s="128" t="s">
        <v>265</v>
      </c>
      <c r="F196" s="129" t="s">
        <v>266</v>
      </c>
      <c r="G196" s="130" t="s">
        <v>122</v>
      </c>
      <c r="H196" s="131">
        <v>81.158</v>
      </c>
      <c r="I196" s="132"/>
      <c r="J196" s="133">
        <f>ROUND(I196*H196,2)</f>
        <v>0</v>
      </c>
      <c r="K196" s="129" t="s">
        <v>123</v>
      </c>
      <c r="L196" s="32"/>
      <c r="M196" s="134" t="s">
        <v>19</v>
      </c>
      <c r="N196" s="135" t="s">
        <v>40</v>
      </c>
      <c r="P196" s="136">
        <f>O196*H196</f>
        <v>0</v>
      </c>
      <c r="Q196" s="136">
        <v>0</v>
      </c>
      <c r="R196" s="136">
        <f>Q196*H196</f>
        <v>0</v>
      </c>
      <c r="S196" s="136">
        <v>0</v>
      </c>
      <c r="T196" s="137">
        <f>S196*H196</f>
        <v>0</v>
      </c>
      <c r="AR196" s="138" t="s">
        <v>124</v>
      </c>
      <c r="AT196" s="138" t="s">
        <v>119</v>
      </c>
      <c r="AU196" s="138" t="s">
        <v>79</v>
      </c>
      <c r="AY196" s="17" t="s">
        <v>116</v>
      </c>
      <c r="BE196" s="139">
        <f>IF(N196="základní",J196,0)</f>
        <v>0</v>
      </c>
      <c r="BF196" s="139">
        <f>IF(N196="snížená",J196,0)</f>
        <v>0</v>
      </c>
      <c r="BG196" s="139">
        <f>IF(N196="zákl. přenesená",J196,0)</f>
        <v>0</v>
      </c>
      <c r="BH196" s="139">
        <f>IF(N196="sníž. přenesená",J196,0)</f>
        <v>0</v>
      </c>
      <c r="BI196" s="139">
        <f>IF(N196="nulová",J196,0)</f>
        <v>0</v>
      </c>
      <c r="BJ196" s="17" t="s">
        <v>77</v>
      </c>
      <c r="BK196" s="139">
        <f>ROUND(I196*H196,2)</f>
        <v>0</v>
      </c>
      <c r="BL196" s="17" t="s">
        <v>124</v>
      </c>
      <c r="BM196" s="138" t="s">
        <v>256</v>
      </c>
    </row>
    <row r="197" spans="2:47" s="1" customFormat="1" ht="39">
      <c r="B197" s="32"/>
      <c r="D197" s="140" t="s">
        <v>125</v>
      </c>
      <c r="F197" s="141" t="s">
        <v>268</v>
      </c>
      <c r="I197" s="142"/>
      <c r="L197" s="32"/>
      <c r="M197" s="143"/>
      <c r="T197" s="53"/>
      <c r="AT197" s="17" t="s">
        <v>125</v>
      </c>
      <c r="AU197" s="17" t="s">
        <v>79</v>
      </c>
    </row>
    <row r="198" spans="2:47" s="1" customFormat="1" ht="19.5">
      <c r="B198" s="32"/>
      <c r="D198" s="140" t="s">
        <v>276</v>
      </c>
      <c r="F198" s="144" t="s">
        <v>402</v>
      </c>
      <c r="I198" s="142"/>
      <c r="L198" s="32"/>
      <c r="M198" s="143"/>
      <c r="T198" s="53"/>
      <c r="AT198" s="17" t="s">
        <v>276</v>
      </c>
      <c r="AU198" s="17" t="s">
        <v>79</v>
      </c>
    </row>
    <row r="199" spans="2:51" s="12" customFormat="1" ht="11.25">
      <c r="B199" s="145"/>
      <c r="D199" s="140" t="s">
        <v>129</v>
      </c>
      <c r="E199" s="146" t="s">
        <v>19</v>
      </c>
      <c r="F199" s="147" t="s">
        <v>478</v>
      </c>
      <c r="H199" s="148">
        <v>81.158</v>
      </c>
      <c r="I199" s="149"/>
      <c r="L199" s="145"/>
      <c r="M199" s="150"/>
      <c r="T199" s="151"/>
      <c r="AT199" s="146" t="s">
        <v>129</v>
      </c>
      <c r="AU199" s="146" t="s">
        <v>79</v>
      </c>
      <c r="AV199" s="12" t="s">
        <v>79</v>
      </c>
      <c r="AW199" s="12" t="s">
        <v>31</v>
      </c>
      <c r="AX199" s="12" t="s">
        <v>77</v>
      </c>
      <c r="AY199" s="146" t="s">
        <v>116</v>
      </c>
    </row>
    <row r="200" spans="2:65" s="1" customFormat="1" ht="16.5" customHeight="1">
      <c r="B200" s="32"/>
      <c r="C200" s="127" t="s">
        <v>192</v>
      </c>
      <c r="D200" s="127" t="s">
        <v>119</v>
      </c>
      <c r="E200" s="128" t="s">
        <v>269</v>
      </c>
      <c r="F200" s="129" t="s">
        <v>270</v>
      </c>
      <c r="G200" s="130" t="s">
        <v>122</v>
      </c>
      <c r="H200" s="131">
        <v>630.947</v>
      </c>
      <c r="I200" s="132"/>
      <c r="J200" s="133">
        <f>ROUND(I200*H200,2)</f>
        <v>0</v>
      </c>
      <c r="K200" s="129" t="s">
        <v>123</v>
      </c>
      <c r="L200" s="32"/>
      <c r="M200" s="134" t="s">
        <v>19</v>
      </c>
      <c r="N200" s="135" t="s">
        <v>40</v>
      </c>
      <c r="P200" s="136">
        <f>O200*H200</f>
        <v>0</v>
      </c>
      <c r="Q200" s="136">
        <v>0</v>
      </c>
      <c r="R200" s="136">
        <f>Q200*H200</f>
        <v>0</v>
      </c>
      <c r="S200" s="136">
        <v>0</v>
      </c>
      <c r="T200" s="137">
        <f>S200*H200</f>
        <v>0</v>
      </c>
      <c r="AR200" s="138" t="s">
        <v>124</v>
      </c>
      <c r="AT200" s="138" t="s">
        <v>119</v>
      </c>
      <c r="AU200" s="138" t="s">
        <v>79</v>
      </c>
      <c r="AY200" s="17" t="s">
        <v>116</v>
      </c>
      <c r="BE200" s="139">
        <f>IF(N200="základní",J200,0)</f>
        <v>0</v>
      </c>
      <c r="BF200" s="139">
        <f>IF(N200="snížená",J200,0)</f>
        <v>0</v>
      </c>
      <c r="BG200" s="139">
        <f>IF(N200="zákl. přenesená",J200,0)</f>
        <v>0</v>
      </c>
      <c r="BH200" s="139">
        <f>IF(N200="sníž. přenesená",J200,0)</f>
        <v>0</v>
      </c>
      <c r="BI200" s="139">
        <f>IF(N200="nulová",J200,0)</f>
        <v>0</v>
      </c>
      <c r="BJ200" s="17" t="s">
        <v>77</v>
      </c>
      <c r="BK200" s="139">
        <f>ROUND(I200*H200,2)</f>
        <v>0</v>
      </c>
      <c r="BL200" s="17" t="s">
        <v>124</v>
      </c>
      <c r="BM200" s="138" t="s">
        <v>262</v>
      </c>
    </row>
    <row r="201" spans="2:47" s="1" customFormat="1" ht="29.25">
      <c r="B201" s="32"/>
      <c r="D201" s="140" t="s">
        <v>125</v>
      </c>
      <c r="F201" s="141" t="s">
        <v>272</v>
      </c>
      <c r="I201" s="142"/>
      <c r="L201" s="32"/>
      <c r="M201" s="143"/>
      <c r="T201" s="53"/>
      <c r="AT201" s="17" t="s">
        <v>125</v>
      </c>
      <c r="AU201" s="17" t="s">
        <v>79</v>
      </c>
    </row>
    <row r="202" spans="2:47" s="1" customFormat="1" ht="19.5">
      <c r="B202" s="32"/>
      <c r="D202" s="140" t="s">
        <v>276</v>
      </c>
      <c r="F202" s="144" t="s">
        <v>479</v>
      </c>
      <c r="I202" s="142"/>
      <c r="L202" s="32"/>
      <c r="M202" s="143"/>
      <c r="T202" s="53"/>
      <c r="AT202" s="17" t="s">
        <v>276</v>
      </c>
      <c r="AU202" s="17" t="s">
        <v>79</v>
      </c>
    </row>
    <row r="203" spans="2:65" s="1" customFormat="1" ht="33" customHeight="1">
      <c r="B203" s="32"/>
      <c r="C203" s="127" t="s">
        <v>264</v>
      </c>
      <c r="D203" s="127" t="s">
        <v>119</v>
      </c>
      <c r="E203" s="128" t="s">
        <v>162</v>
      </c>
      <c r="F203" s="129" t="s">
        <v>163</v>
      </c>
      <c r="G203" s="130" t="s">
        <v>122</v>
      </c>
      <c r="H203" s="131">
        <v>630.947</v>
      </c>
      <c r="I203" s="132"/>
      <c r="J203" s="133">
        <f>ROUND(I203*H203,2)</f>
        <v>0</v>
      </c>
      <c r="K203" s="129" t="s">
        <v>123</v>
      </c>
      <c r="L203" s="32"/>
      <c r="M203" s="134" t="s">
        <v>19</v>
      </c>
      <c r="N203" s="135" t="s">
        <v>40</v>
      </c>
      <c r="P203" s="136">
        <f>O203*H203</f>
        <v>0</v>
      </c>
      <c r="Q203" s="136">
        <v>0</v>
      </c>
      <c r="R203" s="136">
        <f>Q203*H203</f>
        <v>0</v>
      </c>
      <c r="S203" s="136">
        <v>0</v>
      </c>
      <c r="T203" s="137">
        <f>S203*H203</f>
        <v>0</v>
      </c>
      <c r="AR203" s="138" t="s">
        <v>124</v>
      </c>
      <c r="AT203" s="138" t="s">
        <v>119</v>
      </c>
      <c r="AU203" s="138" t="s">
        <v>79</v>
      </c>
      <c r="AY203" s="17" t="s">
        <v>116</v>
      </c>
      <c r="BE203" s="139">
        <f>IF(N203="základní",J203,0)</f>
        <v>0</v>
      </c>
      <c r="BF203" s="139">
        <f>IF(N203="snížená",J203,0)</f>
        <v>0</v>
      </c>
      <c r="BG203" s="139">
        <f>IF(N203="zákl. přenesená",J203,0)</f>
        <v>0</v>
      </c>
      <c r="BH203" s="139">
        <f>IF(N203="sníž. přenesená",J203,0)</f>
        <v>0</v>
      </c>
      <c r="BI203" s="139">
        <f>IF(N203="nulová",J203,0)</f>
        <v>0</v>
      </c>
      <c r="BJ203" s="17" t="s">
        <v>77</v>
      </c>
      <c r="BK203" s="139">
        <f>ROUND(I203*H203,2)</f>
        <v>0</v>
      </c>
      <c r="BL203" s="17" t="s">
        <v>124</v>
      </c>
      <c r="BM203" s="138" t="s">
        <v>267</v>
      </c>
    </row>
    <row r="204" spans="2:47" s="1" customFormat="1" ht="39">
      <c r="B204" s="32"/>
      <c r="D204" s="140" t="s">
        <v>125</v>
      </c>
      <c r="F204" s="141" t="s">
        <v>165</v>
      </c>
      <c r="I204" s="142"/>
      <c r="L204" s="32"/>
      <c r="M204" s="143"/>
      <c r="T204" s="53"/>
      <c r="AT204" s="17" t="s">
        <v>125</v>
      </c>
      <c r="AU204" s="17" t="s">
        <v>79</v>
      </c>
    </row>
    <row r="205" spans="2:47" s="1" customFormat="1" ht="19.5">
      <c r="B205" s="32"/>
      <c r="D205" s="140" t="s">
        <v>276</v>
      </c>
      <c r="F205" s="144" t="s">
        <v>480</v>
      </c>
      <c r="I205" s="142"/>
      <c r="L205" s="32"/>
      <c r="M205" s="143"/>
      <c r="T205" s="53"/>
      <c r="AT205" s="17" t="s">
        <v>276</v>
      </c>
      <c r="AU205" s="17" t="s">
        <v>79</v>
      </c>
    </row>
    <row r="206" spans="2:65" s="1" customFormat="1" ht="16.5" customHeight="1">
      <c r="B206" s="32"/>
      <c r="C206" s="127" t="s">
        <v>200</v>
      </c>
      <c r="D206" s="127" t="s">
        <v>119</v>
      </c>
      <c r="E206" s="128" t="s">
        <v>278</v>
      </c>
      <c r="F206" s="129" t="s">
        <v>279</v>
      </c>
      <c r="G206" s="130" t="s">
        <v>122</v>
      </c>
      <c r="H206" s="131">
        <v>630.947</v>
      </c>
      <c r="I206" s="132"/>
      <c r="J206" s="133">
        <f>ROUND(I206*H206,2)</f>
        <v>0</v>
      </c>
      <c r="K206" s="129" t="s">
        <v>123</v>
      </c>
      <c r="L206" s="32"/>
      <c r="M206" s="134" t="s">
        <v>19</v>
      </c>
      <c r="N206" s="135" t="s">
        <v>40</v>
      </c>
      <c r="P206" s="136">
        <f>O206*H206</f>
        <v>0</v>
      </c>
      <c r="Q206" s="136">
        <v>0</v>
      </c>
      <c r="R206" s="136">
        <f>Q206*H206</f>
        <v>0</v>
      </c>
      <c r="S206" s="136">
        <v>0</v>
      </c>
      <c r="T206" s="137">
        <f>S206*H206</f>
        <v>0</v>
      </c>
      <c r="AR206" s="138" t="s">
        <v>124</v>
      </c>
      <c r="AT206" s="138" t="s">
        <v>119</v>
      </c>
      <c r="AU206" s="138" t="s">
        <v>79</v>
      </c>
      <c r="AY206" s="17" t="s">
        <v>116</v>
      </c>
      <c r="BE206" s="139">
        <f>IF(N206="základní",J206,0)</f>
        <v>0</v>
      </c>
      <c r="BF206" s="139">
        <f>IF(N206="snížená",J206,0)</f>
        <v>0</v>
      </c>
      <c r="BG206" s="139">
        <f>IF(N206="zákl. přenesená",J206,0)</f>
        <v>0</v>
      </c>
      <c r="BH206" s="139">
        <f>IF(N206="sníž. přenesená",J206,0)</f>
        <v>0</v>
      </c>
      <c r="BI206" s="139">
        <f>IF(N206="nulová",J206,0)</f>
        <v>0</v>
      </c>
      <c r="BJ206" s="17" t="s">
        <v>77</v>
      </c>
      <c r="BK206" s="139">
        <f>ROUND(I206*H206,2)</f>
        <v>0</v>
      </c>
      <c r="BL206" s="17" t="s">
        <v>124</v>
      </c>
      <c r="BM206" s="138" t="s">
        <v>271</v>
      </c>
    </row>
    <row r="207" spans="2:47" s="1" customFormat="1" ht="29.25">
      <c r="B207" s="32"/>
      <c r="D207" s="140" t="s">
        <v>125</v>
      </c>
      <c r="F207" s="141" t="s">
        <v>281</v>
      </c>
      <c r="I207" s="142"/>
      <c r="L207" s="32"/>
      <c r="M207" s="143"/>
      <c r="T207" s="53"/>
      <c r="AT207" s="17" t="s">
        <v>125</v>
      </c>
      <c r="AU207" s="17" t="s">
        <v>79</v>
      </c>
    </row>
    <row r="208" spans="2:47" s="1" customFormat="1" ht="29.25">
      <c r="B208" s="32"/>
      <c r="D208" s="140" t="s">
        <v>276</v>
      </c>
      <c r="F208" s="144" t="s">
        <v>481</v>
      </c>
      <c r="I208" s="142"/>
      <c r="L208" s="32"/>
      <c r="M208" s="143"/>
      <c r="T208" s="53"/>
      <c r="AT208" s="17" t="s">
        <v>276</v>
      </c>
      <c r="AU208" s="17" t="s">
        <v>79</v>
      </c>
    </row>
    <row r="209" spans="2:65" s="1" customFormat="1" ht="16.5" customHeight="1">
      <c r="B209" s="32"/>
      <c r="C209" s="127" t="s">
        <v>274</v>
      </c>
      <c r="D209" s="127" t="s">
        <v>119</v>
      </c>
      <c r="E209" s="128" t="s">
        <v>388</v>
      </c>
      <c r="F209" s="129" t="s">
        <v>389</v>
      </c>
      <c r="G209" s="130" t="s">
        <v>191</v>
      </c>
      <c r="H209" s="131">
        <v>320.89</v>
      </c>
      <c r="I209" s="132"/>
      <c r="J209" s="133">
        <f>ROUND(I209*H209,2)</f>
        <v>0</v>
      </c>
      <c r="K209" s="129" t="s">
        <v>123</v>
      </c>
      <c r="L209" s="32"/>
      <c r="M209" s="134" t="s">
        <v>19</v>
      </c>
      <c r="N209" s="135" t="s">
        <v>40</v>
      </c>
      <c r="P209" s="136">
        <f>O209*H209</f>
        <v>0</v>
      </c>
      <c r="Q209" s="136">
        <v>0</v>
      </c>
      <c r="R209" s="136">
        <f>Q209*H209</f>
        <v>0</v>
      </c>
      <c r="S209" s="136">
        <v>0</v>
      </c>
      <c r="T209" s="137">
        <f>S209*H209</f>
        <v>0</v>
      </c>
      <c r="AR209" s="138" t="s">
        <v>124</v>
      </c>
      <c r="AT209" s="138" t="s">
        <v>119</v>
      </c>
      <c r="AU209" s="138" t="s">
        <v>79</v>
      </c>
      <c r="AY209" s="17" t="s">
        <v>116</v>
      </c>
      <c r="BE209" s="139">
        <f>IF(N209="základní",J209,0)</f>
        <v>0</v>
      </c>
      <c r="BF209" s="139">
        <f>IF(N209="snížená",J209,0)</f>
        <v>0</v>
      </c>
      <c r="BG209" s="139">
        <f>IF(N209="zákl. přenesená",J209,0)</f>
        <v>0</v>
      </c>
      <c r="BH209" s="139">
        <f>IF(N209="sníž. přenesená",J209,0)</f>
        <v>0</v>
      </c>
      <c r="BI209" s="139">
        <f>IF(N209="nulová",J209,0)</f>
        <v>0</v>
      </c>
      <c r="BJ209" s="17" t="s">
        <v>77</v>
      </c>
      <c r="BK209" s="139">
        <f>ROUND(I209*H209,2)</f>
        <v>0</v>
      </c>
      <c r="BL209" s="17" t="s">
        <v>124</v>
      </c>
      <c r="BM209" s="138" t="s">
        <v>275</v>
      </c>
    </row>
    <row r="210" spans="2:47" s="1" customFormat="1" ht="19.5">
      <c r="B210" s="32"/>
      <c r="D210" s="140" t="s">
        <v>125</v>
      </c>
      <c r="F210" s="141" t="s">
        <v>390</v>
      </c>
      <c r="I210" s="142"/>
      <c r="L210" s="32"/>
      <c r="M210" s="143"/>
      <c r="T210" s="53"/>
      <c r="AT210" s="17" t="s">
        <v>125</v>
      </c>
      <c r="AU210" s="17" t="s">
        <v>79</v>
      </c>
    </row>
    <row r="211" spans="2:47" s="1" customFormat="1" ht="19.5">
      <c r="B211" s="32"/>
      <c r="D211" s="140" t="s">
        <v>276</v>
      </c>
      <c r="F211" s="144" t="s">
        <v>482</v>
      </c>
      <c r="I211" s="142"/>
      <c r="L211" s="32"/>
      <c r="M211" s="143"/>
      <c r="T211" s="53"/>
      <c r="AT211" s="17" t="s">
        <v>276</v>
      </c>
      <c r="AU211" s="17" t="s">
        <v>79</v>
      </c>
    </row>
    <row r="212" spans="2:51" s="13" customFormat="1" ht="11.25">
      <c r="B212" s="165"/>
      <c r="D212" s="140" t="s">
        <v>129</v>
      </c>
      <c r="E212" s="166" t="s">
        <v>19</v>
      </c>
      <c r="F212" s="167" t="s">
        <v>483</v>
      </c>
      <c r="H212" s="166" t="s">
        <v>19</v>
      </c>
      <c r="I212" s="168"/>
      <c r="L212" s="165"/>
      <c r="M212" s="169"/>
      <c r="T212" s="170"/>
      <c r="AT212" s="166" t="s">
        <v>129</v>
      </c>
      <c r="AU212" s="166" t="s">
        <v>79</v>
      </c>
      <c r="AV212" s="13" t="s">
        <v>77</v>
      </c>
      <c r="AW212" s="13" t="s">
        <v>31</v>
      </c>
      <c r="AX212" s="13" t="s">
        <v>69</v>
      </c>
      <c r="AY212" s="166" t="s">
        <v>116</v>
      </c>
    </row>
    <row r="213" spans="2:51" s="12" customFormat="1" ht="11.25">
      <c r="B213" s="145"/>
      <c r="D213" s="140" t="s">
        <v>129</v>
      </c>
      <c r="E213" s="146" t="s">
        <v>19</v>
      </c>
      <c r="F213" s="147" t="s">
        <v>484</v>
      </c>
      <c r="H213" s="148">
        <v>160</v>
      </c>
      <c r="I213" s="149"/>
      <c r="L213" s="145"/>
      <c r="M213" s="150"/>
      <c r="T213" s="151"/>
      <c r="AT213" s="146" t="s">
        <v>129</v>
      </c>
      <c r="AU213" s="146" t="s">
        <v>79</v>
      </c>
      <c r="AV213" s="12" t="s">
        <v>79</v>
      </c>
      <c r="AW213" s="12" t="s">
        <v>31</v>
      </c>
      <c r="AX213" s="12" t="s">
        <v>69</v>
      </c>
      <c r="AY213" s="146" t="s">
        <v>116</v>
      </c>
    </row>
    <row r="214" spans="2:51" s="13" customFormat="1" ht="11.25">
      <c r="B214" s="165"/>
      <c r="D214" s="140" t="s">
        <v>129</v>
      </c>
      <c r="E214" s="166" t="s">
        <v>19</v>
      </c>
      <c r="F214" s="167" t="s">
        <v>485</v>
      </c>
      <c r="H214" s="166" t="s">
        <v>19</v>
      </c>
      <c r="I214" s="168"/>
      <c r="L214" s="165"/>
      <c r="M214" s="169"/>
      <c r="T214" s="170"/>
      <c r="AT214" s="166" t="s">
        <v>129</v>
      </c>
      <c r="AU214" s="166" t="s">
        <v>79</v>
      </c>
      <c r="AV214" s="13" t="s">
        <v>77</v>
      </c>
      <c r="AW214" s="13" t="s">
        <v>31</v>
      </c>
      <c r="AX214" s="13" t="s">
        <v>69</v>
      </c>
      <c r="AY214" s="166" t="s">
        <v>116</v>
      </c>
    </row>
    <row r="215" spans="2:51" s="12" customFormat="1" ht="11.25">
      <c r="B215" s="145"/>
      <c r="D215" s="140" t="s">
        <v>129</v>
      </c>
      <c r="E215" s="146" t="s">
        <v>19</v>
      </c>
      <c r="F215" s="147" t="s">
        <v>486</v>
      </c>
      <c r="H215" s="148">
        <v>160.89</v>
      </c>
      <c r="I215" s="149"/>
      <c r="L215" s="145"/>
      <c r="M215" s="150"/>
      <c r="T215" s="151"/>
      <c r="AT215" s="146" t="s">
        <v>129</v>
      </c>
      <c r="AU215" s="146" t="s">
        <v>79</v>
      </c>
      <c r="AV215" s="12" t="s">
        <v>79</v>
      </c>
      <c r="AW215" s="12" t="s">
        <v>31</v>
      </c>
      <c r="AX215" s="12" t="s">
        <v>69</v>
      </c>
      <c r="AY215" s="146" t="s">
        <v>116</v>
      </c>
    </row>
    <row r="216" spans="2:51" s="14" customFormat="1" ht="11.25">
      <c r="B216" s="171"/>
      <c r="D216" s="140" t="s">
        <v>129</v>
      </c>
      <c r="E216" s="172" t="s">
        <v>19</v>
      </c>
      <c r="F216" s="173" t="s">
        <v>398</v>
      </c>
      <c r="H216" s="174">
        <v>320.89</v>
      </c>
      <c r="I216" s="175"/>
      <c r="L216" s="171"/>
      <c r="M216" s="176"/>
      <c r="T216" s="177"/>
      <c r="AT216" s="172" t="s">
        <v>129</v>
      </c>
      <c r="AU216" s="172" t="s">
        <v>79</v>
      </c>
      <c r="AV216" s="14" t="s">
        <v>124</v>
      </c>
      <c r="AW216" s="14" t="s">
        <v>31</v>
      </c>
      <c r="AX216" s="14" t="s">
        <v>77</v>
      </c>
      <c r="AY216" s="172" t="s">
        <v>116</v>
      </c>
    </row>
    <row r="217" spans="2:65" s="1" customFormat="1" ht="16.5" customHeight="1">
      <c r="B217" s="32"/>
      <c r="C217" s="127" t="s">
        <v>207</v>
      </c>
      <c r="D217" s="127" t="s">
        <v>119</v>
      </c>
      <c r="E217" s="128" t="s">
        <v>399</v>
      </c>
      <c r="F217" s="129" t="s">
        <v>400</v>
      </c>
      <c r="G217" s="130" t="s">
        <v>191</v>
      </c>
      <c r="H217" s="131">
        <v>723.75</v>
      </c>
      <c r="I217" s="132"/>
      <c r="J217" s="133">
        <f>ROUND(I217*H217,2)</f>
        <v>0</v>
      </c>
      <c r="K217" s="129" t="s">
        <v>123</v>
      </c>
      <c r="L217" s="32"/>
      <c r="M217" s="134" t="s">
        <v>19</v>
      </c>
      <c r="N217" s="135" t="s">
        <v>40</v>
      </c>
      <c r="P217" s="136">
        <f>O217*H217</f>
        <v>0</v>
      </c>
      <c r="Q217" s="136">
        <v>0</v>
      </c>
      <c r="R217" s="136">
        <f>Q217*H217</f>
        <v>0</v>
      </c>
      <c r="S217" s="136">
        <v>0</v>
      </c>
      <c r="T217" s="137">
        <f>S217*H217</f>
        <v>0</v>
      </c>
      <c r="AR217" s="138" t="s">
        <v>124</v>
      </c>
      <c r="AT217" s="138" t="s">
        <v>119</v>
      </c>
      <c r="AU217" s="138" t="s">
        <v>79</v>
      </c>
      <c r="AY217" s="17" t="s">
        <v>116</v>
      </c>
      <c r="BE217" s="139">
        <f>IF(N217="základní",J217,0)</f>
        <v>0</v>
      </c>
      <c r="BF217" s="139">
        <f>IF(N217="snížená",J217,0)</f>
        <v>0</v>
      </c>
      <c r="BG217" s="139">
        <f>IF(N217="zákl. přenesená",J217,0)</f>
        <v>0</v>
      </c>
      <c r="BH217" s="139">
        <f>IF(N217="sníž. přenesená",J217,0)</f>
        <v>0</v>
      </c>
      <c r="BI217" s="139">
        <f>IF(N217="nulová",J217,0)</f>
        <v>0</v>
      </c>
      <c r="BJ217" s="17" t="s">
        <v>77</v>
      </c>
      <c r="BK217" s="139">
        <f>ROUND(I217*H217,2)</f>
        <v>0</v>
      </c>
      <c r="BL217" s="17" t="s">
        <v>124</v>
      </c>
      <c r="BM217" s="138" t="s">
        <v>280</v>
      </c>
    </row>
    <row r="218" spans="2:47" s="1" customFormat="1" ht="19.5">
      <c r="B218" s="32"/>
      <c r="D218" s="140" t="s">
        <v>125</v>
      </c>
      <c r="F218" s="141" t="s">
        <v>401</v>
      </c>
      <c r="I218" s="142"/>
      <c r="L218" s="32"/>
      <c r="M218" s="143"/>
      <c r="T218" s="53"/>
      <c r="AT218" s="17" t="s">
        <v>125</v>
      </c>
      <c r="AU218" s="17" t="s">
        <v>79</v>
      </c>
    </row>
    <row r="219" spans="2:47" s="1" customFormat="1" ht="19.5">
      <c r="B219" s="32"/>
      <c r="D219" s="140" t="s">
        <v>276</v>
      </c>
      <c r="F219" s="144" t="s">
        <v>487</v>
      </c>
      <c r="I219" s="142"/>
      <c r="L219" s="32"/>
      <c r="M219" s="143"/>
      <c r="T219" s="53"/>
      <c r="AT219" s="17" t="s">
        <v>276</v>
      </c>
      <c r="AU219" s="17" t="s">
        <v>79</v>
      </c>
    </row>
    <row r="220" spans="2:51" s="13" customFormat="1" ht="11.25">
      <c r="B220" s="165"/>
      <c r="D220" s="140" t="s">
        <v>129</v>
      </c>
      <c r="E220" s="166" t="s">
        <v>19</v>
      </c>
      <c r="F220" s="167" t="s">
        <v>488</v>
      </c>
      <c r="H220" s="166" t="s">
        <v>19</v>
      </c>
      <c r="I220" s="168"/>
      <c r="L220" s="165"/>
      <c r="M220" s="169"/>
      <c r="T220" s="170"/>
      <c r="AT220" s="166" t="s">
        <v>129</v>
      </c>
      <c r="AU220" s="166" t="s">
        <v>79</v>
      </c>
      <c r="AV220" s="13" t="s">
        <v>77</v>
      </c>
      <c r="AW220" s="13" t="s">
        <v>31</v>
      </c>
      <c r="AX220" s="13" t="s">
        <v>69</v>
      </c>
      <c r="AY220" s="166" t="s">
        <v>116</v>
      </c>
    </row>
    <row r="221" spans="2:51" s="13" customFormat="1" ht="11.25">
      <c r="B221" s="165"/>
      <c r="D221" s="140" t="s">
        <v>129</v>
      </c>
      <c r="E221" s="166" t="s">
        <v>19</v>
      </c>
      <c r="F221" s="167" t="s">
        <v>404</v>
      </c>
      <c r="H221" s="166" t="s">
        <v>19</v>
      </c>
      <c r="I221" s="168"/>
      <c r="L221" s="165"/>
      <c r="M221" s="169"/>
      <c r="T221" s="170"/>
      <c r="AT221" s="166" t="s">
        <v>129</v>
      </c>
      <c r="AU221" s="166" t="s">
        <v>79</v>
      </c>
      <c r="AV221" s="13" t="s">
        <v>77</v>
      </c>
      <c r="AW221" s="13" t="s">
        <v>31</v>
      </c>
      <c r="AX221" s="13" t="s">
        <v>69</v>
      </c>
      <c r="AY221" s="166" t="s">
        <v>116</v>
      </c>
    </row>
    <row r="222" spans="2:51" s="12" customFormat="1" ht="11.25">
      <c r="B222" s="145"/>
      <c r="D222" s="140" t="s">
        <v>129</v>
      </c>
      <c r="E222" s="146" t="s">
        <v>19</v>
      </c>
      <c r="F222" s="147" t="s">
        <v>489</v>
      </c>
      <c r="H222" s="148">
        <v>118.26</v>
      </c>
      <c r="I222" s="149"/>
      <c r="L222" s="145"/>
      <c r="M222" s="150"/>
      <c r="T222" s="151"/>
      <c r="AT222" s="146" t="s">
        <v>129</v>
      </c>
      <c r="AU222" s="146" t="s">
        <v>79</v>
      </c>
      <c r="AV222" s="12" t="s">
        <v>79</v>
      </c>
      <c r="AW222" s="12" t="s">
        <v>31</v>
      </c>
      <c r="AX222" s="12" t="s">
        <v>69</v>
      </c>
      <c r="AY222" s="146" t="s">
        <v>116</v>
      </c>
    </row>
    <row r="223" spans="2:51" s="13" customFormat="1" ht="11.25">
      <c r="B223" s="165"/>
      <c r="D223" s="140" t="s">
        <v>129</v>
      </c>
      <c r="E223" s="166" t="s">
        <v>19</v>
      </c>
      <c r="F223" s="167" t="s">
        <v>406</v>
      </c>
      <c r="H223" s="166" t="s">
        <v>19</v>
      </c>
      <c r="I223" s="168"/>
      <c r="L223" s="165"/>
      <c r="M223" s="169"/>
      <c r="T223" s="170"/>
      <c r="AT223" s="166" t="s">
        <v>129</v>
      </c>
      <c r="AU223" s="166" t="s">
        <v>79</v>
      </c>
      <c r="AV223" s="13" t="s">
        <v>77</v>
      </c>
      <c r="AW223" s="13" t="s">
        <v>31</v>
      </c>
      <c r="AX223" s="13" t="s">
        <v>69</v>
      </c>
      <c r="AY223" s="166" t="s">
        <v>116</v>
      </c>
    </row>
    <row r="224" spans="2:51" s="12" customFormat="1" ht="11.25">
      <c r="B224" s="145"/>
      <c r="D224" s="140" t="s">
        <v>129</v>
      </c>
      <c r="E224" s="146" t="s">
        <v>19</v>
      </c>
      <c r="F224" s="147" t="s">
        <v>490</v>
      </c>
      <c r="H224" s="148">
        <v>340.8</v>
      </c>
      <c r="I224" s="149"/>
      <c r="L224" s="145"/>
      <c r="M224" s="150"/>
      <c r="T224" s="151"/>
      <c r="AT224" s="146" t="s">
        <v>129</v>
      </c>
      <c r="AU224" s="146" t="s">
        <v>79</v>
      </c>
      <c r="AV224" s="12" t="s">
        <v>79</v>
      </c>
      <c r="AW224" s="12" t="s">
        <v>31</v>
      </c>
      <c r="AX224" s="12" t="s">
        <v>69</v>
      </c>
      <c r="AY224" s="146" t="s">
        <v>116</v>
      </c>
    </row>
    <row r="225" spans="2:51" s="13" customFormat="1" ht="11.25">
      <c r="B225" s="165"/>
      <c r="D225" s="140" t="s">
        <v>129</v>
      </c>
      <c r="E225" s="166" t="s">
        <v>19</v>
      </c>
      <c r="F225" s="167" t="s">
        <v>408</v>
      </c>
      <c r="H225" s="166" t="s">
        <v>19</v>
      </c>
      <c r="I225" s="168"/>
      <c r="L225" s="165"/>
      <c r="M225" s="169"/>
      <c r="T225" s="170"/>
      <c r="AT225" s="166" t="s">
        <v>129</v>
      </c>
      <c r="AU225" s="166" t="s">
        <v>79</v>
      </c>
      <c r="AV225" s="13" t="s">
        <v>77</v>
      </c>
      <c r="AW225" s="13" t="s">
        <v>31</v>
      </c>
      <c r="AX225" s="13" t="s">
        <v>69</v>
      </c>
      <c r="AY225" s="166" t="s">
        <v>116</v>
      </c>
    </row>
    <row r="226" spans="2:51" s="12" customFormat="1" ht="11.25">
      <c r="B226" s="145"/>
      <c r="D226" s="140" t="s">
        <v>129</v>
      </c>
      <c r="E226" s="146" t="s">
        <v>19</v>
      </c>
      <c r="F226" s="147" t="s">
        <v>491</v>
      </c>
      <c r="H226" s="148">
        <v>264.69</v>
      </c>
      <c r="I226" s="149"/>
      <c r="L226" s="145"/>
      <c r="M226" s="150"/>
      <c r="T226" s="151"/>
      <c r="AT226" s="146" t="s">
        <v>129</v>
      </c>
      <c r="AU226" s="146" t="s">
        <v>79</v>
      </c>
      <c r="AV226" s="12" t="s">
        <v>79</v>
      </c>
      <c r="AW226" s="12" t="s">
        <v>31</v>
      </c>
      <c r="AX226" s="12" t="s">
        <v>69</v>
      </c>
      <c r="AY226" s="146" t="s">
        <v>116</v>
      </c>
    </row>
    <row r="227" spans="2:51" s="14" customFormat="1" ht="11.25">
      <c r="B227" s="171"/>
      <c r="D227" s="140" t="s">
        <v>129</v>
      </c>
      <c r="E227" s="172" t="s">
        <v>19</v>
      </c>
      <c r="F227" s="173" t="s">
        <v>398</v>
      </c>
      <c r="H227" s="174">
        <v>723.75</v>
      </c>
      <c r="I227" s="175"/>
      <c r="L227" s="171"/>
      <c r="M227" s="176"/>
      <c r="T227" s="177"/>
      <c r="AT227" s="172" t="s">
        <v>129</v>
      </c>
      <c r="AU227" s="172" t="s">
        <v>79</v>
      </c>
      <c r="AV227" s="14" t="s">
        <v>124</v>
      </c>
      <c r="AW227" s="14" t="s">
        <v>31</v>
      </c>
      <c r="AX227" s="14" t="s">
        <v>77</v>
      </c>
      <c r="AY227" s="172" t="s">
        <v>116</v>
      </c>
    </row>
    <row r="228" spans="2:65" s="1" customFormat="1" ht="16.5" customHeight="1">
      <c r="B228" s="32"/>
      <c r="C228" s="127" t="s">
        <v>283</v>
      </c>
      <c r="D228" s="127" t="s">
        <v>119</v>
      </c>
      <c r="E228" s="128" t="s">
        <v>414</v>
      </c>
      <c r="F228" s="129" t="s">
        <v>415</v>
      </c>
      <c r="G228" s="130" t="s">
        <v>191</v>
      </c>
      <c r="H228" s="131">
        <v>66</v>
      </c>
      <c r="I228" s="132"/>
      <c r="J228" s="133">
        <f>ROUND(I228*H228,2)</f>
        <v>0</v>
      </c>
      <c r="K228" s="129" t="s">
        <v>123</v>
      </c>
      <c r="L228" s="32"/>
      <c r="M228" s="134" t="s">
        <v>19</v>
      </c>
      <c r="N228" s="135" t="s">
        <v>40</v>
      </c>
      <c r="P228" s="136">
        <f>O228*H228</f>
        <v>0</v>
      </c>
      <c r="Q228" s="136">
        <v>0</v>
      </c>
      <c r="R228" s="136">
        <f>Q228*H228</f>
        <v>0</v>
      </c>
      <c r="S228" s="136">
        <v>0</v>
      </c>
      <c r="T228" s="137">
        <f>S228*H228</f>
        <v>0</v>
      </c>
      <c r="AR228" s="138" t="s">
        <v>124</v>
      </c>
      <c r="AT228" s="138" t="s">
        <v>119</v>
      </c>
      <c r="AU228" s="138" t="s">
        <v>79</v>
      </c>
      <c r="AY228" s="17" t="s">
        <v>116</v>
      </c>
      <c r="BE228" s="139">
        <f>IF(N228="základní",J228,0)</f>
        <v>0</v>
      </c>
      <c r="BF228" s="139">
        <f>IF(N228="snížená",J228,0)</f>
        <v>0</v>
      </c>
      <c r="BG228" s="139">
        <f>IF(N228="zákl. přenesená",J228,0)</f>
        <v>0</v>
      </c>
      <c r="BH228" s="139">
        <f>IF(N228="sníž. přenesená",J228,0)</f>
        <v>0</v>
      </c>
      <c r="BI228" s="139">
        <f>IF(N228="nulová",J228,0)</f>
        <v>0</v>
      </c>
      <c r="BJ228" s="17" t="s">
        <v>77</v>
      </c>
      <c r="BK228" s="139">
        <f>ROUND(I228*H228,2)</f>
        <v>0</v>
      </c>
      <c r="BL228" s="17" t="s">
        <v>124</v>
      </c>
      <c r="BM228" s="138" t="s">
        <v>286</v>
      </c>
    </row>
    <row r="229" spans="2:47" s="1" customFormat="1" ht="19.5">
      <c r="B229" s="32"/>
      <c r="D229" s="140" t="s">
        <v>125</v>
      </c>
      <c r="F229" s="141" t="s">
        <v>416</v>
      </c>
      <c r="I229" s="142"/>
      <c r="L229" s="32"/>
      <c r="M229" s="143"/>
      <c r="T229" s="53"/>
      <c r="AT229" s="17" t="s">
        <v>125</v>
      </c>
      <c r="AU229" s="17" t="s">
        <v>79</v>
      </c>
    </row>
    <row r="230" spans="2:47" s="1" customFormat="1" ht="19.5">
      <c r="B230" s="32"/>
      <c r="D230" s="140" t="s">
        <v>276</v>
      </c>
      <c r="F230" s="144" t="s">
        <v>492</v>
      </c>
      <c r="I230" s="142"/>
      <c r="L230" s="32"/>
      <c r="M230" s="143"/>
      <c r="T230" s="53"/>
      <c r="AT230" s="17" t="s">
        <v>276</v>
      </c>
      <c r="AU230" s="17" t="s">
        <v>79</v>
      </c>
    </row>
    <row r="231" spans="2:65" s="1" customFormat="1" ht="33" customHeight="1">
      <c r="B231" s="32"/>
      <c r="C231" s="127" t="s">
        <v>213</v>
      </c>
      <c r="D231" s="127" t="s">
        <v>119</v>
      </c>
      <c r="E231" s="128" t="s">
        <v>162</v>
      </c>
      <c r="F231" s="129" t="s">
        <v>163</v>
      </c>
      <c r="G231" s="130" t="s">
        <v>122</v>
      </c>
      <c r="H231" s="131">
        <v>1665.96</v>
      </c>
      <c r="I231" s="132"/>
      <c r="J231" s="133">
        <f>ROUND(I231*H231,2)</f>
        <v>0</v>
      </c>
      <c r="K231" s="129" t="s">
        <v>123</v>
      </c>
      <c r="L231" s="32"/>
      <c r="M231" s="134" t="s">
        <v>19</v>
      </c>
      <c r="N231" s="135" t="s">
        <v>40</v>
      </c>
      <c r="P231" s="136">
        <f>O231*H231</f>
        <v>0</v>
      </c>
      <c r="Q231" s="136">
        <v>0</v>
      </c>
      <c r="R231" s="136">
        <f>Q231*H231</f>
        <v>0</v>
      </c>
      <c r="S231" s="136">
        <v>0</v>
      </c>
      <c r="T231" s="137">
        <f>S231*H231</f>
        <v>0</v>
      </c>
      <c r="AR231" s="138" t="s">
        <v>124</v>
      </c>
      <c r="AT231" s="138" t="s">
        <v>119</v>
      </c>
      <c r="AU231" s="138" t="s">
        <v>79</v>
      </c>
      <c r="AY231" s="17" t="s">
        <v>116</v>
      </c>
      <c r="BE231" s="139">
        <f>IF(N231="základní",J231,0)</f>
        <v>0</v>
      </c>
      <c r="BF231" s="139">
        <f>IF(N231="snížená",J231,0)</f>
        <v>0</v>
      </c>
      <c r="BG231" s="139">
        <f>IF(N231="zákl. přenesená",J231,0)</f>
        <v>0</v>
      </c>
      <c r="BH231" s="139">
        <f>IF(N231="sníž. přenesená",J231,0)</f>
        <v>0</v>
      </c>
      <c r="BI231" s="139">
        <f>IF(N231="nulová",J231,0)</f>
        <v>0</v>
      </c>
      <c r="BJ231" s="17" t="s">
        <v>77</v>
      </c>
      <c r="BK231" s="139">
        <f>ROUND(I231*H231,2)</f>
        <v>0</v>
      </c>
      <c r="BL231" s="17" t="s">
        <v>124</v>
      </c>
      <c r="BM231" s="138" t="s">
        <v>291</v>
      </c>
    </row>
    <row r="232" spans="2:47" s="1" customFormat="1" ht="39">
      <c r="B232" s="32"/>
      <c r="D232" s="140" t="s">
        <v>125</v>
      </c>
      <c r="F232" s="141" t="s">
        <v>165</v>
      </c>
      <c r="I232" s="142"/>
      <c r="L232" s="32"/>
      <c r="M232" s="143"/>
      <c r="T232" s="53"/>
      <c r="AT232" s="17" t="s">
        <v>125</v>
      </c>
      <c r="AU232" s="17" t="s">
        <v>79</v>
      </c>
    </row>
    <row r="233" spans="2:47" s="1" customFormat="1" ht="19.5">
      <c r="B233" s="32"/>
      <c r="D233" s="140" t="s">
        <v>276</v>
      </c>
      <c r="F233" s="144" t="s">
        <v>493</v>
      </c>
      <c r="I233" s="142"/>
      <c r="L233" s="32"/>
      <c r="M233" s="143"/>
      <c r="T233" s="53"/>
      <c r="AT233" s="17" t="s">
        <v>276</v>
      </c>
      <c r="AU233" s="17" t="s">
        <v>79</v>
      </c>
    </row>
    <row r="234" spans="2:51" s="12" customFormat="1" ht="11.25">
      <c r="B234" s="145"/>
      <c r="D234" s="140" t="s">
        <v>129</v>
      </c>
      <c r="E234" s="146" t="s">
        <v>19</v>
      </c>
      <c r="F234" s="147" t="s">
        <v>494</v>
      </c>
      <c r="H234" s="148">
        <v>1665.96</v>
      </c>
      <c r="I234" s="149"/>
      <c r="L234" s="145"/>
      <c r="M234" s="150"/>
      <c r="T234" s="151"/>
      <c r="AT234" s="146" t="s">
        <v>129</v>
      </c>
      <c r="AU234" s="146" t="s">
        <v>79</v>
      </c>
      <c r="AV234" s="12" t="s">
        <v>79</v>
      </c>
      <c r="AW234" s="12" t="s">
        <v>31</v>
      </c>
      <c r="AX234" s="12" t="s">
        <v>77</v>
      </c>
      <c r="AY234" s="146" t="s">
        <v>116</v>
      </c>
    </row>
    <row r="235" spans="2:65" s="1" customFormat="1" ht="16.5" customHeight="1">
      <c r="B235" s="32"/>
      <c r="C235" s="127" t="s">
        <v>293</v>
      </c>
      <c r="D235" s="127" t="s">
        <v>119</v>
      </c>
      <c r="E235" s="128" t="s">
        <v>495</v>
      </c>
      <c r="F235" s="129" t="s">
        <v>496</v>
      </c>
      <c r="G235" s="130" t="s">
        <v>156</v>
      </c>
      <c r="H235" s="131">
        <v>934.2</v>
      </c>
      <c r="I235" s="132"/>
      <c r="J235" s="133">
        <f>ROUND(I235*H235,2)</f>
        <v>0</v>
      </c>
      <c r="K235" s="129" t="s">
        <v>123</v>
      </c>
      <c r="L235" s="32"/>
      <c r="M235" s="134" t="s">
        <v>19</v>
      </c>
      <c r="N235" s="135" t="s">
        <v>40</v>
      </c>
      <c r="P235" s="136">
        <f>O235*H235</f>
        <v>0</v>
      </c>
      <c r="Q235" s="136">
        <v>0</v>
      </c>
      <c r="R235" s="136">
        <f>Q235*H235</f>
        <v>0</v>
      </c>
      <c r="S235" s="136">
        <v>0</v>
      </c>
      <c r="T235" s="137">
        <f>S235*H235</f>
        <v>0</v>
      </c>
      <c r="AR235" s="138" t="s">
        <v>124</v>
      </c>
      <c r="AT235" s="138" t="s">
        <v>119</v>
      </c>
      <c r="AU235" s="138" t="s">
        <v>79</v>
      </c>
      <c r="AY235" s="17" t="s">
        <v>116</v>
      </c>
      <c r="BE235" s="139">
        <f>IF(N235="základní",J235,0)</f>
        <v>0</v>
      </c>
      <c r="BF235" s="139">
        <f>IF(N235="snížená",J235,0)</f>
        <v>0</v>
      </c>
      <c r="BG235" s="139">
        <f>IF(N235="zákl. přenesená",J235,0)</f>
        <v>0</v>
      </c>
      <c r="BH235" s="139">
        <f>IF(N235="sníž. přenesená",J235,0)</f>
        <v>0</v>
      </c>
      <c r="BI235" s="139">
        <f>IF(N235="nulová",J235,0)</f>
        <v>0</v>
      </c>
      <c r="BJ235" s="17" t="s">
        <v>77</v>
      </c>
      <c r="BK235" s="139">
        <f>ROUND(I235*H235,2)</f>
        <v>0</v>
      </c>
      <c r="BL235" s="17" t="s">
        <v>124</v>
      </c>
      <c r="BM235" s="138" t="s">
        <v>296</v>
      </c>
    </row>
    <row r="236" spans="2:47" s="1" customFormat="1" ht="19.5">
      <c r="B236" s="32"/>
      <c r="D236" s="140" t="s">
        <v>125</v>
      </c>
      <c r="F236" s="141" t="s">
        <v>497</v>
      </c>
      <c r="I236" s="142"/>
      <c r="L236" s="32"/>
      <c r="M236" s="143"/>
      <c r="T236" s="53"/>
      <c r="AT236" s="17" t="s">
        <v>125</v>
      </c>
      <c r="AU236" s="17" t="s">
        <v>79</v>
      </c>
    </row>
    <row r="237" spans="2:47" s="1" customFormat="1" ht="19.5">
      <c r="B237" s="32"/>
      <c r="D237" s="140" t="s">
        <v>276</v>
      </c>
      <c r="F237" s="144" t="s">
        <v>498</v>
      </c>
      <c r="I237" s="142"/>
      <c r="L237" s="32"/>
      <c r="M237" s="143"/>
      <c r="T237" s="53"/>
      <c r="AT237" s="17" t="s">
        <v>276</v>
      </c>
      <c r="AU237" s="17" t="s">
        <v>79</v>
      </c>
    </row>
    <row r="238" spans="2:51" s="12" customFormat="1" ht="11.25">
      <c r="B238" s="145"/>
      <c r="D238" s="140" t="s">
        <v>129</v>
      </c>
      <c r="E238" s="146" t="s">
        <v>19</v>
      </c>
      <c r="F238" s="147" t="s">
        <v>499</v>
      </c>
      <c r="H238" s="148">
        <v>934.2</v>
      </c>
      <c r="I238" s="149"/>
      <c r="L238" s="145"/>
      <c r="M238" s="150"/>
      <c r="T238" s="151"/>
      <c r="AT238" s="146" t="s">
        <v>129</v>
      </c>
      <c r="AU238" s="146" t="s">
        <v>79</v>
      </c>
      <c r="AV238" s="12" t="s">
        <v>79</v>
      </c>
      <c r="AW238" s="12" t="s">
        <v>31</v>
      </c>
      <c r="AX238" s="12" t="s">
        <v>77</v>
      </c>
      <c r="AY238" s="146" t="s">
        <v>116</v>
      </c>
    </row>
    <row r="239" spans="2:65" s="1" customFormat="1" ht="16.5" customHeight="1">
      <c r="B239" s="32"/>
      <c r="C239" s="127" t="s">
        <v>218</v>
      </c>
      <c r="D239" s="127" t="s">
        <v>119</v>
      </c>
      <c r="E239" s="128" t="s">
        <v>423</v>
      </c>
      <c r="F239" s="129" t="s">
        <v>424</v>
      </c>
      <c r="G239" s="130" t="s">
        <v>156</v>
      </c>
      <c r="H239" s="131">
        <v>715.48</v>
      </c>
      <c r="I239" s="132"/>
      <c r="J239" s="133">
        <f>ROUND(I239*H239,2)</f>
        <v>0</v>
      </c>
      <c r="K239" s="129" t="s">
        <v>123</v>
      </c>
      <c r="L239" s="32"/>
      <c r="M239" s="134" t="s">
        <v>19</v>
      </c>
      <c r="N239" s="135" t="s">
        <v>40</v>
      </c>
      <c r="P239" s="136">
        <f>O239*H239</f>
        <v>0</v>
      </c>
      <c r="Q239" s="136">
        <v>0</v>
      </c>
      <c r="R239" s="136">
        <f>Q239*H239</f>
        <v>0</v>
      </c>
      <c r="S239" s="136">
        <v>0</v>
      </c>
      <c r="T239" s="137">
        <f>S239*H239</f>
        <v>0</v>
      </c>
      <c r="AR239" s="138" t="s">
        <v>124</v>
      </c>
      <c r="AT239" s="138" t="s">
        <v>119</v>
      </c>
      <c r="AU239" s="138" t="s">
        <v>79</v>
      </c>
      <c r="AY239" s="17" t="s">
        <v>116</v>
      </c>
      <c r="BE239" s="139">
        <f>IF(N239="základní",J239,0)</f>
        <v>0</v>
      </c>
      <c r="BF239" s="139">
        <f>IF(N239="snížená",J239,0)</f>
        <v>0</v>
      </c>
      <c r="BG239" s="139">
        <f>IF(N239="zákl. přenesená",J239,0)</f>
        <v>0</v>
      </c>
      <c r="BH239" s="139">
        <f>IF(N239="sníž. přenesená",J239,0)</f>
        <v>0</v>
      </c>
      <c r="BI239" s="139">
        <f>IF(N239="nulová",J239,0)</f>
        <v>0</v>
      </c>
      <c r="BJ239" s="17" t="s">
        <v>77</v>
      </c>
      <c r="BK239" s="139">
        <f>ROUND(I239*H239,2)</f>
        <v>0</v>
      </c>
      <c r="BL239" s="17" t="s">
        <v>124</v>
      </c>
      <c r="BM239" s="138" t="s">
        <v>301</v>
      </c>
    </row>
    <row r="240" spans="2:47" s="1" customFormat="1" ht="19.5">
      <c r="B240" s="32"/>
      <c r="D240" s="140" t="s">
        <v>125</v>
      </c>
      <c r="F240" s="141" t="s">
        <v>425</v>
      </c>
      <c r="I240" s="142"/>
      <c r="L240" s="32"/>
      <c r="M240" s="143"/>
      <c r="T240" s="53"/>
      <c r="AT240" s="17" t="s">
        <v>125</v>
      </c>
      <c r="AU240" s="17" t="s">
        <v>79</v>
      </c>
    </row>
    <row r="241" spans="2:47" s="1" customFormat="1" ht="19.5">
      <c r="B241" s="32"/>
      <c r="D241" s="140" t="s">
        <v>276</v>
      </c>
      <c r="F241" s="144" t="s">
        <v>500</v>
      </c>
      <c r="I241" s="142"/>
      <c r="L241" s="32"/>
      <c r="M241" s="143"/>
      <c r="T241" s="53"/>
      <c r="AT241" s="17" t="s">
        <v>276</v>
      </c>
      <c r="AU241" s="17" t="s">
        <v>79</v>
      </c>
    </row>
    <row r="242" spans="2:51" s="13" customFormat="1" ht="11.25">
      <c r="B242" s="165"/>
      <c r="D242" s="140" t="s">
        <v>129</v>
      </c>
      <c r="E242" s="166" t="s">
        <v>19</v>
      </c>
      <c r="F242" s="167" t="s">
        <v>501</v>
      </c>
      <c r="H242" s="166" t="s">
        <v>19</v>
      </c>
      <c r="I242" s="168"/>
      <c r="L242" s="165"/>
      <c r="M242" s="169"/>
      <c r="T242" s="170"/>
      <c r="AT242" s="166" t="s">
        <v>129</v>
      </c>
      <c r="AU242" s="166" t="s">
        <v>79</v>
      </c>
      <c r="AV242" s="13" t="s">
        <v>77</v>
      </c>
      <c r="AW242" s="13" t="s">
        <v>31</v>
      </c>
      <c r="AX242" s="13" t="s">
        <v>69</v>
      </c>
      <c r="AY242" s="166" t="s">
        <v>116</v>
      </c>
    </row>
    <row r="243" spans="2:51" s="13" customFormat="1" ht="11.25">
      <c r="B243" s="165"/>
      <c r="D243" s="140" t="s">
        <v>129</v>
      </c>
      <c r="E243" s="166" t="s">
        <v>19</v>
      </c>
      <c r="F243" s="167" t="s">
        <v>404</v>
      </c>
      <c r="H243" s="166" t="s">
        <v>19</v>
      </c>
      <c r="I243" s="168"/>
      <c r="L243" s="165"/>
      <c r="M243" s="169"/>
      <c r="T243" s="170"/>
      <c r="AT243" s="166" t="s">
        <v>129</v>
      </c>
      <c r="AU243" s="166" t="s">
        <v>79</v>
      </c>
      <c r="AV243" s="13" t="s">
        <v>77</v>
      </c>
      <c r="AW243" s="13" t="s">
        <v>31</v>
      </c>
      <c r="AX243" s="13" t="s">
        <v>69</v>
      </c>
      <c r="AY243" s="166" t="s">
        <v>116</v>
      </c>
    </row>
    <row r="244" spans="2:51" s="12" customFormat="1" ht="11.25">
      <c r="B244" s="145"/>
      <c r="D244" s="140" t="s">
        <v>129</v>
      </c>
      <c r="E244" s="146" t="s">
        <v>19</v>
      </c>
      <c r="F244" s="147" t="s">
        <v>502</v>
      </c>
      <c r="H244" s="148">
        <v>190.08</v>
      </c>
      <c r="I244" s="149"/>
      <c r="L244" s="145"/>
      <c r="M244" s="150"/>
      <c r="T244" s="151"/>
      <c r="AT244" s="146" t="s">
        <v>129</v>
      </c>
      <c r="AU244" s="146" t="s">
        <v>79</v>
      </c>
      <c r="AV244" s="12" t="s">
        <v>79</v>
      </c>
      <c r="AW244" s="12" t="s">
        <v>31</v>
      </c>
      <c r="AX244" s="12" t="s">
        <v>69</v>
      </c>
      <c r="AY244" s="146" t="s">
        <v>116</v>
      </c>
    </row>
    <row r="245" spans="2:51" s="13" customFormat="1" ht="11.25">
      <c r="B245" s="165"/>
      <c r="D245" s="140" t="s">
        <v>129</v>
      </c>
      <c r="E245" s="166" t="s">
        <v>19</v>
      </c>
      <c r="F245" s="167" t="s">
        <v>406</v>
      </c>
      <c r="H245" s="166" t="s">
        <v>19</v>
      </c>
      <c r="I245" s="168"/>
      <c r="L245" s="165"/>
      <c r="M245" s="169"/>
      <c r="T245" s="170"/>
      <c r="AT245" s="166" t="s">
        <v>129</v>
      </c>
      <c r="AU245" s="166" t="s">
        <v>79</v>
      </c>
      <c r="AV245" s="13" t="s">
        <v>77</v>
      </c>
      <c r="AW245" s="13" t="s">
        <v>31</v>
      </c>
      <c r="AX245" s="13" t="s">
        <v>69</v>
      </c>
      <c r="AY245" s="166" t="s">
        <v>116</v>
      </c>
    </row>
    <row r="246" spans="2:51" s="12" customFormat="1" ht="11.25">
      <c r="B246" s="145"/>
      <c r="D246" s="140" t="s">
        <v>129</v>
      </c>
      <c r="E246" s="146" t="s">
        <v>19</v>
      </c>
      <c r="F246" s="147" t="s">
        <v>503</v>
      </c>
      <c r="H246" s="148">
        <v>525.4</v>
      </c>
      <c r="I246" s="149"/>
      <c r="L246" s="145"/>
      <c r="M246" s="150"/>
      <c r="T246" s="151"/>
      <c r="AT246" s="146" t="s">
        <v>129</v>
      </c>
      <c r="AU246" s="146" t="s">
        <v>79</v>
      </c>
      <c r="AV246" s="12" t="s">
        <v>79</v>
      </c>
      <c r="AW246" s="12" t="s">
        <v>31</v>
      </c>
      <c r="AX246" s="12" t="s">
        <v>69</v>
      </c>
      <c r="AY246" s="146" t="s">
        <v>116</v>
      </c>
    </row>
    <row r="247" spans="2:51" s="14" customFormat="1" ht="11.25">
      <c r="B247" s="171"/>
      <c r="D247" s="140" t="s">
        <v>129</v>
      </c>
      <c r="E247" s="172" t="s">
        <v>19</v>
      </c>
      <c r="F247" s="173" t="s">
        <v>398</v>
      </c>
      <c r="H247" s="174">
        <v>715.48</v>
      </c>
      <c r="I247" s="175"/>
      <c r="L247" s="171"/>
      <c r="M247" s="176"/>
      <c r="T247" s="177"/>
      <c r="AT247" s="172" t="s">
        <v>129</v>
      </c>
      <c r="AU247" s="172" t="s">
        <v>79</v>
      </c>
      <c r="AV247" s="14" t="s">
        <v>124</v>
      </c>
      <c r="AW247" s="14" t="s">
        <v>31</v>
      </c>
      <c r="AX247" s="14" t="s">
        <v>77</v>
      </c>
      <c r="AY247" s="172" t="s">
        <v>116</v>
      </c>
    </row>
    <row r="248" spans="2:65" s="1" customFormat="1" ht="16.5" customHeight="1">
      <c r="B248" s="32"/>
      <c r="C248" s="127" t="s">
        <v>304</v>
      </c>
      <c r="D248" s="127" t="s">
        <v>119</v>
      </c>
      <c r="E248" s="128" t="s">
        <v>504</v>
      </c>
      <c r="F248" s="129" t="s">
        <v>505</v>
      </c>
      <c r="G248" s="130" t="s">
        <v>156</v>
      </c>
      <c r="H248" s="131">
        <v>715.48</v>
      </c>
      <c r="I248" s="132"/>
      <c r="J248" s="133">
        <f>ROUND(I248*H248,2)</f>
        <v>0</v>
      </c>
      <c r="K248" s="129" t="s">
        <v>123</v>
      </c>
      <c r="L248" s="32"/>
      <c r="M248" s="134" t="s">
        <v>19</v>
      </c>
      <c r="N248" s="135" t="s">
        <v>40</v>
      </c>
      <c r="P248" s="136">
        <f>O248*H248</f>
        <v>0</v>
      </c>
      <c r="Q248" s="136">
        <v>0</v>
      </c>
      <c r="R248" s="136">
        <f>Q248*H248</f>
        <v>0</v>
      </c>
      <c r="S248" s="136">
        <v>0</v>
      </c>
      <c r="T248" s="137">
        <f>S248*H248</f>
        <v>0</v>
      </c>
      <c r="AR248" s="138" t="s">
        <v>124</v>
      </c>
      <c r="AT248" s="138" t="s">
        <v>119</v>
      </c>
      <c r="AU248" s="138" t="s">
        <v>79</v>
      </c>
      <c r="AY248" s="17" t="s">
        <v>116</v>
      </c>
      <c r="BE248" s="139">
        <f>IF(N248="základní",J248,0)</f>
        <v>0</v>
      </c>
      <c r="BF248" s="139">
        <f>IF(N248="snížená",J248,0)</f>
        <v>0</v>
      </c>
      <c r="BG248" s="139">
        <f>IF(N248="zákl. přenesená",J248,0)</f>
        <v>0</v>
      </c>
      <c r="BH248" s="139">
        <f>IF(N248="sníž. přenesená",J248,0)</f>
        <v>0</v>
      </c>
      <c r="BI248" s="139">
        <f>IF(N248="nulová",J248,0)</f>
        <v>0</v>
      </c>
      <c r="BJ248" s="17" t="s">
        <v>77</v>
      </c>
      <c r="BK248" s="139">
        <f>ROUND(I248*H248,2)</f>
        <v>0</v>
      </c>
      <c r="BL248" s="17" t="s">
        <v>124</v>
      </c>
      <c r="BM248" s="138" t="s">
        <v>307</v>
      </c>
    </row>
    <row r="249" spans="2:47" s="1" customFormat="1" ht="19.5">
      <c r="B249" s="32"/>
      <c r="D249" s="140" t="s">
        <v>125</v>
      </c>
      <c r="F249" s="141" t="s">
        <v>506</v>
      </c>
      <c r="I249" s="142"/>
      <c r="L249" s="32"/>
      <c r="M249" s="143"/>
      <c r="T249" s="53"/>
      <c r="AT249" s="17" t="s">
        <v>125</v>
      </c>
      <c r="AU249" s="17" t="s">
        <v>79</v>
      </c>
    </row>
    <row r="250" spans="2:47" s="1" customFormat="1" ht="19.5">
      <c r="B250" s="32"/>
      <c r="D250" s="140" t="s">
        <v>276</v>
      </c>
      <c r="F250" s="144" t="s">
        <v>507</v>
      </c>
      <c r="I250" s="142"/>
      <c r="L250" s="32"/>
      <c r="M250" s="143"/>
      <c r="T250" s="53"/>
      <c r="AT250" s="17" t="s">
        <v>276</v>
      </c>
      <c r="AU250" s="17" t="s">
        <v>79</v>
      </c>
    </row>
    <row r="251" spans="2:65" s="1" customFormat="1" ht="16.5" customHeight="1">
      <c r="B251" s="32"/>
      <c r="C251" s="152" t="s">
        <v>225</v>
      </c>
      <c r="D251" s="152" t="s">
        <v>259</v>
      </c>
      <c r="E251" s="153" t="s">
        <v>508</v>
      </c>
      <c r="F251" s="154" t="s">
        <v>509</v>
      </c>
      <c r="G251" s="155" t="s">
        <v>156</v>
      </c>
      <c r="H251" s="156">
        <v>725.2</v>
      </c>
      <c r="I251" s="157"/>
      <c r="J251" s="158">
        <f>ROUND(I251*H251,2)</f>
        <v>0</v>
      </c>
      <c r="K251" s="154" t="s">
        <v>123</v>
      </c>
      <c r="L251" s="159"/>
      <c r="M251" s="160" t="s">
        <v>19</v>
      </c>
      <c r="N251" s="161" t="s">
        <v>40</v>
      </c>
      <c r="P251" s="136">
        <f>O251*H251</f>
        <v>0</v>
      </c>
      <c r="Q251" s="136">
        <v>0</v>
      </c>
      <c r="R251" s="136">
        <f>Q251*H251</f>
        <v>0</v>
      </c>
      <c r="S251" s="136">
        <v>0</v>
      </c>
      <c r="T251" s="137">
        <f>S251*H251</f>
        <v>0</v>
      </c>
      <c r="AR251" s="138" t="s">
        <v>145</v>
      </c>
      <c r="AT251" s="138" t="s">
        <v>259</v>
      </c>
      <c r="AU251" s="138" t="s">
        <v>79</v>
      </c>
      <c r="AY251" s="17" t="s">
        <v>116</v>
      </c>
      <c r="BE251" s="139">
        <f>IF(N251="základní",J251,0)</f>
        <v>0</v>
      </c>
      <c r="BF251" s="139">
        <f>IF(N251="snížená",J251,0)</f>
        <v>0</v>
      </c>
      <c r="BG251" s="139">
        <f>IF(N251="zákl. přenesená",J251,0)</f>
        <v>0</v>
      </c>
      <c r="BH251" s="139">
        <f>IF(N251="sníž. přenesená",J251,0)</f>
        <v>0</v>
      </c>
      <c r="BI251" s="139">
        <f>IF(N251="nulová",J251,0)</f>
        <v>0</v>
      </c>
      <c r="BJ251" s="17" t="s">
        <v>77</v>
      </c>
      <c r="BK251" s="139">
        <f>ROUND(I251*H251,2)</f>
        <v>0</v>
      </c>
      <c r="BL251" s="17" t="s">
        <v>124</v>
      </c>
      <c r="BM251" s="138" t="s">
        <v>310</v>
      </c>
    </row>
    <row r="252" spans="2:47" s="1" customFormat="1" ht="11.25">
      <c r="B252" s="32"/>
      <c r="D252" s="140" t="s">
        <v>125</v>
      </c>
      <c r="F252" s="141" t="s">
        <v>509</v>
      </c>
      <c r="I252" s="142"/>
      <c r="L252" s="32"/>
      <c r="M252" s="143"/>
      <c r="T252" s="53"/>
      <c r="AT252" s="17" t="s">
        <v>125</v>
      </c>
      <c r="AU252" s="17" t="s">
        <v>79</v>
      </c>
    </row>
    <row r="253" spans="2:47" s="1" customFormat="1" ht="19.5">
      <c r="B253" s="32"/>
      <c r="D253" s="140" t="s">
        <v>276</v>
      </c>
      <c r="F253" s="144" t="s">
        <v>510</v>
      </c>
      <c r="I253" s="142"/>
      <c r="L253" s="32"/>
      <c r="M253" s="143"/>
      <c r="T253" s="53"/>
      <c r="AT253" s="17" t="s">
        <v>276</v>
      </c>
      <c r="AU253" s="17" t="s">
        <v>79</v>
      </c>
    </row>
    <row r="254" spans="2:51" s="12" customFormat="1" ht="11.25">
      <c r="B254" s="145"/>
      <c r="D254" s="140" t="s">
        <v>129</v>
      </c>
      <c r="E254" s="146" t="s">
        <v>19</v>
      </c>
      <c r="F254" s="147" t="s">
        <v>511</v>
      </c>
      <c r="H254" s="148">
        <v>725.2</v>
      </c>
      <c r="I254" s="149"/>
      <c r="L254" s="145"/>
      <c r="M254" s="150"/>
      <c r="T254" s="151"/>
      <c r="AT254" s="146" t="s">
        <v>129</v>
      </c>
      <c r="AU254" s="146" t="s">
        <v>79</v>
      </c>
      <c r="AV254" s="12" t="s">
        <v>79</v>
      </c>
      <c r="AW254" s="12" t="s">
        <v>31</v>
      </c>
      <c r="AX254" s="12" t="s">
        <v>77</v>
      </c>
      <c r="AY254" s="146" t="s">
        <v>116</v>
      </c>
    </row>
    <row r="255" spans="2:65" s="1" customFormat="1" ht="16.5" customHeight="1">
      <c r="B255" s="32"/>
      <c r="C255" s="152" t="s">
        <v>312</v>
      </c>
      <c r="D255" s="152" t="s">
        <v>259</v>
      </c>
      <c r="E255" s="153" t="s">
        <v>439</v>
      </c>
      <c r="F255" s="154" t="s">
        <v>440</v>
      </c>
      <c r="G255" s="155" t="s">
        <v>122</v>
      </c>
      <c r="H255" s="156">
        <v>889.573</v>
      </c>
      <c r="I255" s="157"/>
      <c r="J255" s="158">
        <f>ROUND(I255*H255,2)</f>
        <v>0</v>
      </c>
      <c r="K255" s="154" t="s">
        <v>123</v>
      </c>
      <c r="L255" s="159"/>
      <c r="M255" s="160" t="s">
        <v>19</v>
      </c>
      <c r="N255" s="161" t="s">
        <v>40</v>
      </c>
      <c r="P255" s="136">
        <f>O255*H255</f>
        <v>0</v>
      </c>
      <c r="Q255" s="136">
        <v>0</v>
      </c>
      <c r="R255" s="136">
        <f>Q255*H255</f>
        <v>0</v>
      </c>
      <c r="S255" s="136">
        <v>0</v>
      </c>
      <c r="T255" s="137">
        <f>S255*H255</f>
        <v>0</v>
      </c>
      <c r="AR255" s="138" t="s">
        <v>145</v>
      </c>
      <c r="AT255" s="138" t="s">
        <v>259</v>
      </c>
      <c r="AU255" s="138" t="s">
        <v>79</v>
      </c>
      <c r="AY255" s="17" t="s">
        <v>116</v>
      </c>
      <c r="BE255" s="139">
        <f>IF(N255="základní",J255,0)</f>
        <v>0</v>
      </c>
      <c r="BF255" s="139">
        <f>IF(N255="snížená",J255,0)</f>
        <v>0</v>
      </c>
      <c r="BG255" s="139">
        <f>IF(N255="zákl. přenesená",J255,0)</f>
        <v>0</v>
      </c>
      <c r="BH255" s="139">
        <f>IF(N255="sníž. přenesená",J255,0)</f>
        <v>0</v>
      </c>
      <c r="BI255" s="139">
        <f>IF(N255="nulová",J255,0)</f>
        <v>0</v>
      </c>
      <c r="BJ255" s="17" t="s">
        <v>77</v>
      </c>
      <c r="BK255" s="139">
        <f>ROUND(I255*H255,2)</f>
        <v>0</v>
      </c>
      <c r="BL255" s="17" t="s">
        <v>124</v>
      </c>
      <c r="BM255" s="138" t="s">
        <v>315</v>
      </c>
    </row>
    <row r="256" spans="2:47" s="1" customFormat="1" ht="11.25">
      <c r="B256" s="32"/>
      <c r="D256" s="140" t="s">
        <v>125</v>
      </c>
      <c r="F256" s="141" t="s">
        <v>440</v>
      </c>
      <c r="I256" s="142"/>
      <c r="L256" s="32"/>
      <c r="M256" s="143"/>
      <c r="T256" s="53"/>
      <c r="AT256" s="17" t="s">
        <v>125</v>
      </c>
      <c r="AU256" s="17" t="s">
        <v>79</v>
      </c>
    </row>
    <row r="257" spans="2:47" s="1" customFormat="1" ht="19.5">
      <c r="B257" s="32"/>
      <c r="D257" s="140" t="s">
        <v>276</v>
      </c>
      <c r="F257" s="144" t="s">
        <v>510</v>
      </c>
      <c r="I257" s="142"/>
      <c r="L257" s="32"/>
      <c r="M257" s="143"/>
      <c r="T257" s="53"/>
      <c r="AT257" s="17" t="s">
        <v>276</v>
      </c>
      <c r="AU257" s="17" t="s">
        <v>79</v>
      </c>
    </row>
    <row r="258" spans="2:51" s="12" customFormat="1" ht="11.25">
      <c r="B258" s="145"/>
      <c r="D258" s="140" t="s">
        <v>129</v>
      </c>
      <c r="E258" s="146" t="s">
        <v>19</v>
      </c>
      <c r="F258" s="147" t="s">
        <v>512</v>
      </c>
      <c r="H258" s="148">
        <v>889.573</v>
      </c>
      <c r="I258" s="149"/>
      <c r="L258" s="145"/>
      <c r="M258" s="150"/>
      <c r="T258" s="151"/>
      <c r="AT258" s="146" t="s">
        <v>129</v>
      </c>
      <c r="AU258" s="146" t="s">
        <v>79</v>
      </c>
      <c r="AV258" s="12" t="s">
        <v>79</v>
      </c>
      <c r="AW258" s="12" t="s">
        <v>31</v>
      </c>
      <c r="AX258" s="12" t="s">
        <v>77</v>
      </c>
      <c r="AY258" s="146" t="s">
        <v>116</v>
      </c>
    </row>
    <row r="259" spans="2:65" s="1" customFormat="1" ht="16.5" customHeight="1">
      <c r="B259" s="32"/>
      <c r="C259" s="152" t="s">
        <v>229</v>
      </c>
      <c r="D259" s="152" t="s">
        <v>259</v>
      </c>
      <c r="E259" s="153" t="s">
        <v>513</v>
      </c>
      <c r="F259" s="154" t="s">
        <v>514</v>
      </c>
      <c r="G259" s="155" t="s">
        <v>122</v>
      </c>
      <c r="H259" s="156">
        <v>360.713</v>
      </c>
      <c r="I259" s="157"/>
      <c r="J259" s="158">
        <f>ROUND(I259*H259,2)</f>
        <v>0</v>
      </c>
      <c r="K259" s="154" t="s">
        <v>19</v>
      </c>
      <c r="L259" s="159"/>
      <c r="M259" s="160" t="s">
        <v>19</v>
      </c>
      <c r="N259" s="161" t="s">
        <v>40</v>
      </c>
      <c r="P259" s="136">
        <f>O259*H259</f>
        <v>0</v>
      </c>
      <c r="Q259" s="136">
        <v>0</v>
      </c>
      <c r="R259" s="136">
        <f>Q259*H259</f>
        <v>0</v>
      </c>
      <c r="S259" s="136">
        <v>0</v>
      </c>
      <c r="T259" s="137">
        <f>S259*H259</f>
        <v>0</v>
      </c>
      <c r="AR259" s="138" t="s">
        <v>145</v>
      </c>
      <c r="AT259" s="138" t="s">
        <v>259</v>
      </c>
      <c r="AU259" s="138" t="s">
        <v>79</v>
      </c>
      <c r="AY259" s="17" t="s">
        <v>116</v>
      </c>
      <c r="BE259" s="139">
        <f>IF(N259="základní",J259,0)</f>
        <v>0</v>
      </c>
      <c r="BF259" s="139">
        <f>IF(N259="snížená",J259,0)</f>
        <v>0</v>
      </c>
      <c r="BG259" s="139">
        <f>IF(N259="zákl. přenesená",J259,0)</f>
        <v>0</v>
      </c>
      <c r="BH259" s="139">
        <f>IF(N259="sníž. přenesená",J259,0)</f>
        <v>0</v>
      </c>
      <c r="BI259" s="139">
        <f>IF(N259="nulová",J259,0)</f>
        <v>0</v>
      </c>
      <c r="BJ259" s="17" t="s">
        <v>77</v>
      </c>
      <c r="BK259" s="139">
        <f>ROUND(I259*H259,2)</f>
        <v>0</v>
      </c>
      <c r="BL259" s="17" t="s">
        <v>124</v>
      </c>
      <c r="BM259" s="138" t="s">
        <v>320</v>
      </c>
    </row>
    <row r="260" spans="2:47" s="1" customFormat="1" ht="11.25">
      <c r="B260" s="32"/>
      <c r="D260" s="140" t="s">
        <v>125</v>
      </c>
      <c r="F260" s="141" t="s">
        <v>514</v>
      </c>
      <c r="I260" s="142"/>
      <c r="L260" s="32"/>
      <c r="M260" s="143"/>
      <c r="T260" s="53"/>
      <c r="AT260" s="17" t="s">
        <v>125</v>
      </c>
      <c r="AU260" s="17" t="s">
        <v>79</v>
      </c>
    </row>
    <row r="261" spans="2:47" s="1" customFormat="1" ht="19.5">
      <c r="B261" s="32"/>
      <c r="D261" s="140" t="s">
        <v>276</v>
      </c>
      <c r="F261" s="144" t="s">
        <v>510</v>
      </c>
      <c r="I261" s="142"/>
      <c r="L261" s="32"/>
      <c r="M261" s="143"/>
      <c r="T261" s="53"/>
      <c r="AT261" s="17" t="s">
        <v>276</v>
      </c>
      <c r="AU261" s="17" t="s">
        <v>79</v>
      </c>
    </row>
    <row r="262" spans="2:51" s="12" customFormat="1" ht="11.25">
      <c r="B262" s="145"/>
      <c r="D262" s="140" t="s">
        <v>129</v>
      </c>
      <c r="E262" s="146" t="s">
        <v>19</v>
      </c>
      <c r="F262" s="147" t="s">
        <v>515</v>
      </c>
      <c r="H262" s="148">
        <v>360.713</v>
      </c>
      <c r="I262" s="149"/>
      <c r="L262" s="145"/>
      <c r="M262" s="150"/>
      <c r="T262" s="151"/>
      <c r="AT262" s="146" t="s">
        <v>129</v>
      </c>
      <c r="AU262" s="146" t="s">
        <v>79</v>
      </c>
      <c r="AV262" s="12" t="s">
        <v>79</v>
      </c>
      <c r="AW262" s="12" t="s">
        <v>31</v>
      </c>
      <c r="AX262" s="12" t="s">
        <v>77</v>
      </c>
      <c r="AY262" s="146" t="s">
        <v>116</v>
      </c>
    </row>
    <row r="263" spans="2:65" s="1" customFormat="1" ht="33" customHeight="1">
      <c r="B263" s="32"/>
      <c r="C263" s="127" t="s">
        <v>322</v>
      </c>
      <c r="D263" s="127" t="s">
        <v>119</v>
      </c>
      <c r="E263" s="128" t="s">
        <v>265</v>
      </c>
      <c r="F263" s="129" t="s">
        <v>266</v>
      </c>
      <c r="G263" s="130" t="s">
        <v>122</v>
      </c>
      <c r="H263" s="131">
        <v>1250.286</v>
      </c>
      <c r="I263" s="132"/>
      <c r="J263" s="133">
        <f>ROUND(I263*H263,2)</f>
        <v>0</v>
      </c>
      <c r="K263" s="129" t="s">
        <v>123</v>
      </c>
      <c r="L263" s="32"/>
      <c r="M263" s="134" t="s">
        <v>19</v>
      </c>
      <c r="N263" s="135" t="s">
        <v>40</v>
      </c>
      <c r="P263" s="136">
        <f>O263*H263</f>
        <v>0</v>
      </c>
      <c r="Q263" s="136">
        <v>0</v>
      </c>
      <c r="R263" s="136">
        <f>Q263*H263</f>
        <v>0</v>
      </c>
      <c r="S263" s="136">
        <v>0</v>
      </c>
      <c r="T263" s="137">
        <f>S263*H263</f>
        <v>0</v>
      </c>
      <c r="AR263" s="138" t="s">
        <v>124</v>
      </c>
      <c r="AT263" s="138" t="s">
        <v>119</v>
      </c>
      <c r="AU263" s="138" t="s">
        <v>79</v>
      </c>
      <c r="AY263" s="17" t="s">
        <v>116</v>
      </c>
      <c r="BE263" s="139">
        <f>IF(N263="základní",J263,0)</f>
        <v>0</v>
      </c>
      <c r="BF263" s="139">
        <f>IF(N263="snížená",J263,0)</f>
        <v>0</v>
      </c>
      <c r="BG263" s="139">
        <f>IF(N263="zákl. přenesená",J263,0)</f>
        <v>0</v>
      </c>
      <c r="BH263" s="139">
        <f>IF(N263="sníž. přenesená",J263,0)</f>
        <v>0</v>
      </c>
      <c r="BI263" s="139">
        <f>IF(N263="nulová",J263,0)</f>
        <v>0</v>
      </c>
      <c r="BJ263" s="17" t="s">
        <v>77</v>
      </c>
      <c r="BK263" s="139">
        <f>ROUND(I263*H263,2)</f>
        <v>0</v>
      </c>
      <c r="BL263" s="17" t="s">
        <v>124</v>
      </c>
      <c r="BM263" s="138" t="s">
        <v>325</v>
      </c>
    </row>
    <row r="264" spans="2:47" s="1" customFormat="1" ht="39">
      <c r="B264" s="32"/>
      <c r="D264" s="140" t="s">
        <v>125</v>
      </c>
      <c r="F264" s="141" t="s">
        <v>268</v>
      </c>
      <c r="I264" s="142"/>
      <c r="L264" s="32"/>
      <c r="M264" s="143"/>
      <c r="T264" s="53"/>
      <c r="AT264" s="17" t="s">
        <v>125</v>
      </c>
      <c r="AU264" s="17" t="s">
        <v>79</v>
      </c>
    </row>
    <row r="265" spans="2:47" s="1" customFormat="1" ht="19.5">
      <c r="B265" s="32"/>
      <c r="D265" s="140" t="s">
        <v>276</v>
      </c>
      <c r="F265" s="144" t="s">
        <v>510</v>
      </c>
      <c r="I265" s="142"/>
      <c r="L265" s="32"/>
      <c r="M265" s="143"/>
      <c r="T265" s="53"/>
      <c r="AT265" s="17" t="s">
        <v>276</v>
      </c>
      <c r="AU265" s="17" t="s">
        <v>79</v>
      </c>
    </row>
    <row r="266" spans="2:51" s="12" customFormat="1" ht="11.25">
      <c r="B266" s="145"/>
      <c r="D266" s="140" t="s">
        <v>129</v>
      </c>
      <c r="E266" s="146" t="s">
        <v>19</v>
      </c>
      <c r="F266" s="147" t="s">
        <v>516</v>
      </c>
      <c r="H266" s="148">
        <v>1250.286</v>
      </c>
      <c r="I266" s="149"/>
      <c r="L266" s="145"/>
      <c r="M266" s="150"/>
      <c r="T266" s="151"/>
      <c r="AT266" s="146" t="s">
        <v>129</v>
      </c>
      <c r="AU266" s="146" t="s">
        <v>79</v>
      </c>
      <c r="AV266" s="12" t="s">
        <v>79</v>
      </c>
      <c r="AW266" s="12" t="s">
        <v>31</v>
      </c>
      <c r="AX266" s="12" t="s">
        <v>77</v>
      </c>
      <c r="AY266" s="146" t="s">
        <v>116</v>
      </c>
    </row>
    <row r="267" spans="2:65" s="1" customFormat="1" ht="16.5" customHeight="1">
      <c r="B267" s="32"/>
      <c r="C267" s="127" t="s">
        <v>235</v>
      </c>
      <c r="D267" s="127" t="s">
        <v>119</v>
      </c>
      <c r="E267" s="128" t="s">
        <v>517</v>
      </c>
      <c r="F267" s="129" t="s">
        <v>518</v>
      </c>
      <c r="G267" s="130" t="s">
        <v>191</v>
      </c>
      <c r="H267" s="131">
        <v>10.2</v>
      </c>
      <c r="I267" s="132"/>
      <c r="J267" s="133">
        <f>ROUND(I267*H267,2)</f>
        <v>0</v>
      </c>
      <c r="K267" s="129" t="s">
        <v>123</v>
      </c>
      <c r="L267" s="32"/>
      <c r="M267" s="134" t="s">
        <v>19</v>
      </c>
      <c r="N267" s="135" t="s">
        <v>40</v>
      </c>
      <c r="P267" s="136">
        <f>O267*H267</f>
        <v>0</v>
      </c>
      <c r="Q267" s="136">
        <v>0</v>
      </c>
      <c r="R267" s="136">
        <f>Q267*H267</f>
        <v>0</v>
      </c>
      <c r="S267" s="136">
        <v>0</v>
      </c>
      <c r="T267" s="137">
        <f>S267*H267</f>
        <v>0</v>
      </c>
      <c r="AR267" s="138" t="s">
        <v>124</v>
      </c>
      <c r="AT267" s="138" t="s">
        <v>119</v>
      </c>
      <c r="AU267" s="138" t="s">
        <v>79</v>
      </c>
      <c r="AY267" s="17" t="s">
        <v>116</v>
      </c>
      <c r="BE267" s="139">
        <f>IF(N267="základní",J267,0)</f>
        <v>0</v>
      </c>
      <c r="BF267" s="139">
        <f>IF(N267="snížená",J267,0)</f>
        <v>0</v>
      </c>
      <c r="BG267" s="139">
        <f>IF(N267="zákl. přenesená",J267,0)</f>
        <v>0</v>
      </c>
      <c r="BH267" s="139">
        <f>IF(N267="sníž. přenesená",J267,0)</f>
        <v>0</v>
      </c>
      <c r="BI267" s="139">
        <f>IF(N267="nulová",J267,0)</f>
        <v>0</v>
      </c>
      <c r="BJ267" s="17" t="s">
        <v>77</v>
      </c>
      <c r="BK267" s="139">
        <f>ROUND(I267*H267,2)</f>
        <v>0</v>
      </c>
      <c r="BL267" s="17" t="s">
        <v>124</v>
      </c>
      <c r="BM267" s="138" t="s">
        <v>329</v>
      </c>
    </row>
    <row r="268" spans="2:47" s="1" customFormat="1" ht="39">
      <c r="B268" s="32"/>
      <c r="D268" s="140" t="s">
        <v>125</v>
      </c>
      <c r="F268" s="141" t="s">
        <v>519</v>
      </c>
      <c r="I268" s="142"/>
      <c r="L268" s="32"/>
      <c r="M268" s="143"/>
      <c r="T268" s="53"/>
      <c r="AT268" s="17" t="s">
        <v>125</v>
      </c>
      <c r="AU268" s="17" t="s">
        <v>79</v>
      </c>
    </row>
    <row r="269" spans="2:47" s="1" customFormat="1" ht="19.5">
      <c r="B269" s="32"/>
      <c r="D269" s="140" t="s">
        <v>276</v>
      </c>
      <c r="F269" s="144" t="s">
        <v>520</v>
      </c>
      <c r="I269" s="142"/>
      <c r="L269" s="32"/>
      <c r="M269" s="143"/>
      <c r="T269" s="53"/>
      <c r="AT269" s="17" t="s">
        <v>276</v>
      </c>
      <c r="AU269" s="17" t="s">
        <v>79</v>
      </c>
    </row>
    <row r="270" spans="2:51" s="12" customFormat="1" ht="11.25">
      <c r="B270" s="145"/>
      <c r="D270" s="140" t="s">
        <v>129</v>
      </c>
      <c r="E270" s="146" t="s">
        <v>19</v>
      </c>
      <c r="F270" s="147" t="s">
        <v>521</v>
      </c>
      <c r="H270" s="148">
        <v>10.2</v>
      </c>
      <c r="I270" s="149"/>
      <c r="L270" s="145"/>
      <c r="M270" s="150"/>
      <c r="T270" s="151"/>
      <c r="AT270" s="146" t="s">
        <v>129</v>
      </c>
      <c r="AU270" s="146" t="s">
        <v>79</v>
      </c>
      <c r="AV270" s="12" t="s">
        <v>79</v>
      </c>
      <c r="AW270" s="12" t="s">
        <v>31</v>
      </c>
      <c r="AX270" s="12" t="s">
        <v>77</v>
      </c>
      <c r="AY270" s="146" t="s">
        <v>116</v>
      </c>
    </row>
    <row r="271" spans="2:65" s="1" customFormat="1" ht="16.5" customHeight="1">
      <c r="B271" s="32"/>
      <c r="C271" s="127" t="s">
        <v>332</v>
      </c>
      <c r="D271" s="127" t="s">
        <v>119</v>
      </c>
      <c r="E271" s="128" t="s">
        <v>189</v>
      </c>
      <c r="F271" s="129" t="s">
        <v>190</v>
      </c>
      <c r="G271" s="130" t="s">
        <v>191</v>
      </c>
      <c r="H271" s="131">
        <v>10.2</v>
      </c>
      <c r="I271" s="132"/>
      <c r="J271" s="133">
        <f>ROUND(I271*H271,2)</f>
        <v>0</v>
      </c>
      <c r="K271" s="129" t="s">
        <v>123</v>
      </c>
      <c r="L271" s="32"/>
      <c r="M271" s="134" t="s">
        <v>19</v>
      </c>
      <c r="N271" s="135" t="s">
        <v>40</v>
      </c>
      <c r="P271" s="136">
        <f>O271*H271</f>
        <v>0</v>
      </c>
      <c r="Q271" s="136">
        <v>0</v>
      </c>
      <c r="R271" s="136">
        <f>Q271*H271</f>
        <v>0</v>
      </c>
      <c r="S271" s="136">
        <v>0</v>
      </c>
      <c r="T271" s="137">
        <f>S271*H271</f>
        <v>0</v>
      </c>
      <c r="AR271" s="138" t="s">
        <v>124</v>
      </c>
      <c r="AT271" s="138" t="s">
        <v>119</v>
      </c>
      <c r="AU271" s="138" t="s">
        <v>79</v>
      </c>
      <c r="AY271" s="17" t="s">
        <v>116</v>
      </c>
      <c r="BE271" s="139">
        <f>IF(N271="základní",J271,0)</f>
        <v>0</v>
      </c>
      <c r="BF271" s="139">
        <f>IF(N271="snížená",J271,0)</f>
        <v>0</v>
      </c>
      <c r="BG271" s="139">
        <f>IF(N271="zákl. přenesená",J271,0)</f>
        <v>0</v>
      </c>
      <c r="BH271" s="139">
        <f>IF(N271="sníž. přenesená",J271,0)</f>
        <v>0</v>
      </c>
      <c r="BI271" s="139">
        <f>IF(N271="nulová",J271,0)</f>
        <v>0</v>
      </c>
      <c r="BJ271" s="17" t="s">
        <v>77</v>
      </c>
      <c r="BK271" s="139">
        <f>ROUND(I271*H271,2)</f>
        <v>0</v>
      </c>
      <c r="BL271" s="17" t="s">
        <v>124</v>
      </c>
      <c r="BM271" s="138" t="s">
        <v>335</v>
      </c>
    </row>
    <row r="272" spans="2:47" s="1" customFormat="1" ht="19.5">
      <c r="B272" s="32"/>
      <c r="D272" s="140" t="s">
        <v>125</v>
      </c>
      <c r="F272" s="141" t="s">
        <v>193</v>
      </c>
      <c r="I272" s="142"/>
      <c r="L272" s="32"/>
      <c r="M272" s="143"/>
      <c r="T272" s="53"/>
      <c r="AT272" s="17" t="s">
        <v>125</v>
      </c>
      <c r="AU272" s="17" t="s">
        <v>79</v>
      </c>
    </row>
    <row r="273" spans="2:65" s="1" customFormat="1" ht="16.5" customHeight="1">
      <c r="B273" s="32"/>
      <c r="C273" s="127" t="s">
        <v>239</v>
      </c>
      <c r="D273" s="127" t="s">
        <v>119</v>
      </c>
      <c r="E273" s="128" t="s">
        <v>414</v>
      </c>
      <c r="F273" s="129" t="s">
        <v>415</v>
      </c>
      <c r="G273" s="130" t="s">
        <v>191</v>
      </c>
      <c r="H273" s="131">
        <v>20</v>
      </c>
      <c r="I273" s="132"/>
      <c r="J273" s="133">
        <f>ROUND(I273*H273,2)</f>
        <v>0</v>
      </c>
      <c r="K273" s="129" t="s">
        <v>123</v>
      </c>
      <c r="L273" s="32"/>
      <c r="M273" s="134" t="s">
        <v>19</v>
      </c>
      <c r="N273" s="135" t="s">
        <v>40</v>
      </c>
      <c r="P273" s="136">
        <f>O273*H273</f>
        <v>0</v>
      </c>
      <c r="Q273" s="136">
        <v>0</v>
      </c>
      <c r="R273" s="136">
        <f>Q273*H273</f>
        <v>0</v>
      </c>
      <c r="S273" s="136">
        <v>0</v>
      </c>
      <c r="T273" s="137">
        <f>S273*H273</f>
        <v>0</v>
      </c>
      <c r="AR273" s="138" t="s">
        <v>124</v>
      </c>
      <c r="AT273" s="138" t="s">
        <v>119</v>
      </c>
      <c r="AU273" s="138" t="s">
        <v>79</v>
      </c>
      <c r="AY273" s="17" t="s">
        <v>116</v>
      </c>
      <c r="BE273" s="139">
        <f>IF(N273="základní",J273,0)</f>
        <v>0</v>
      </c>
      <c r="BF273" s="139">
        <f>IF(N273="snížená",J273,0)</f>
        <v>0</v>
      </c>
      <c r="BG273" s="139">
        <f>IF(N273="zákl. přenesená",J273,0)</f>
        <v>0</v>
      </c>
      <c r="BH273" s="139">
        <f>IF(N273="sníž. přenesená",J273,0)</f>
        <v>0</v>
      </c>
      <c r="BI273" s="139">
        <f>IF(N273="nulová",J273,0)</f>
        <v>0</v>
      </c>
      <c r="BJ273" s="17" t="s">
        <v>77</v>
      </c>
      <c r="BK273" s="139">
        <f>ROUND(I273*H273,2)</f>
        <v>0</v>
      </c>
      <c r="BL273" s="17" t="s">
        <v>124</v>
      </c>
      <c r="BM273" s="138" t="s">
        <v>340</v>
      </c>
    </row>
    <row r="274" spans="2:47" s="1" customFormat="1" ht="19.5">
      <c r="B274" s="32"/>
      <c r="D274" s="140" t="s">
        <v>125</v>
      </c>
      <c r="F274" s="141" t="s">
        <v>416</v>
      </c>
      <c r="I274" s="142"/>
      <c r="L274" s="32"/>
      <c r="M274" s="143"/>
      <c r="T274" s="53"/>
      <c r="AT274" s="17" t="s">
        <v>125</v>
      </c>
      <c r="AU274" s="17" t="s">
        <v>79</v>
      </c>
    </row>
    <row r="275" spans="2:47" s="1" customFormat="1" ht="29.25">
      <c r="B275" s="32"/>
      <c r="D275" s="140" t="s">
        <v>276</v>
      </c>
      <c r="F275" s="144" t="s">
        <v>522</v>
      </c>
      <c r="I275" s="142"/>
      <c r="L275" s="32"/>
      <c r="M275" s="143"/>
      <c r="T275" s="53"/>
      <c r="AT275" s="17" t="s">
        <v>276</v>
      </c>
      <c r="AU275" s="17" t="s">
        <v>79</v>
      </c>
    </row>
    <row r="276" spans="2:65" s="1" customFormat="1" ht="16.5" customHeight="1">
      <c r="B276" s="32"/>
      <c r="C276" s="127" t="s">
        <v>342</v>
      </c>
      <c r="D276" s="127" t="s">
        <v>119</v>
      </c>
      <c r="E276" s="128" t="s">
        <v>428</v>
      </c>
      <c r="F276" s="129" t="s">
        <v>429</v>
      </c>
      <c r="G276" s="130" t="s">
        <v>191</v>
      </c>
      <c r="H276" s="131">
        <v>20</v>
      </c>
      <c r="I276" s="132"/>
      <c r="J276" s="133">
        <f>ROUND(I276*H276,2)</f>
        <v>0</v>
      </c>
      <c r="K276" s="129" t="s">
        <v>123</v>
      </c>
      <c r="L276" s="32"/>
      <c r="M276" s="134" t="s">
        <v>19</v>
      </c>
      <c r="N276" s="135" t="s">
        <v>40</v>
      </c>
      <c r="P276" s="136">
        <f>O276*H276</f>
        <v>0</v>
      </c>
      <c r="Q276" s="136">
        <v>0</v>
      </c>
      <c r="R276" s="136">
        <f>Q276*H276</f>
        <v>0</v>
      </c>
      <c r="S276" s="136">
        <v>0</v>
      </c>
      <c r="T276" s="137">
        <f>S276*H276</f>
        <v>0</v>
      </c>
      <c r="AR276" s="138" t="s">
        <v>124</v>
      </c>
      <c r="AT276" s="138" t="s">
        <v>119</v>
      </c>
      <c r="AU276" s="138" t="s">
        <v>79</v>
      </c>
      <c r="AY276" s="17" t="s">
        <v>116</v>
      </c>
      <c r="BE276" s="139">
        <f>IF(N276="základní",J276,0)</f>
        <v>0</v>
      </c>
      <c r="BF276" s="139">
        <f>IF(N276="snížená",J276,0)</f>
        <v>0</v>
      </c>
      <c r="BG276" s="139">
        <f>IF(N276="zákl. přenesená",J276,0)</f>
        <v>0</v>
      </c>
      <c r="BH276" s="139">
        <f>IF(N276="sníž. přenesená",J276,0)</f>
        <v>0</v>
      </c>
      <c r="BI276" s="139">
        <f>IF(N276="nulová",J276,0)</f>
        <v>0</v>
      </c>
      <c r="BJ276" s="17" t="s">
        <v>77</v>
      </c>
      <c r="BK276" s="139">
        <f>ROUND(I276*H276,2)</f>
        <v>0</v>
      </c>
      <c r="BL276" s="17" t="s">
        <v>124</v>
      </c>
      <c r="BM276" s="138" t="s">
        <v>345</v>
      </c>
    </row>
    <row r="277" spans="2:47" s="1" customFormat="1" ht="19.5">
      <c r="B277" s="32"/>
      <c r="D277" s="140" t="s">
        <v>125</v>
      </c>
      <c r="F277" s="141" t="s">
        <v>430</v>
      </c>
      <c r="I277" s="142"/>
      <c r="L277" s="32"/>
      <c r="M277" s="143"/>
      <c r="T277" s="53"/>
      <c r="AT277" s="17" t="s">
        <v>125</v>
      </c>
      <c r="AU277" s="17" t="s">
        <v>79</v>
      </c>
    </row>
    <row r="278" spans="2:65" s="1" customFormat="1" ht="16.5" customHeight="1">
      <c r="B278" s="32"/>
      <c r="C278" s="127" t="s">
        <v>244</v>
      </c>
      <c r="D278" s="127" t="s">
        <v>119</v>
      </c>
      <c r="E278" s="128" t="s">
        <v>523</v>
      </c>
      <c r="F278" s="129" t="s">
        <v>524</v>
      </c>
      <c r="G278" s="130" t="s">
        <v>199</v>
      </c>
      <c r="H278" s="131">
        <v>120</v>
      </c>
      <c r="I278" s="132"/>
      <c r="J278" s="133">
        <f>ROUND(I278*H278,2)</f>
        <v>0</v>
      </c>
      <c r="K278" s="129" t="s">
        <v>123</v>
      </c>
      <c r="L278" s="32"/>
      <c r="M278" s="134" t="s">
        <v>19</v>
      </c>
      <c r="N278" s="135" t="s">
        <v>40</v>
      </c>
      <c r="P278" s="136">
        <f>O278*H278</f>
        <v>0</v>
      </c>
      <c r="Q278" s="136">
        <v>0</v>
      </c>
      <c r="R278" s="136">
        <f>Q278*H278</f>
        <v>0</v>
      </c>
      <c r="S278" s="136">
        <v>0</v>
      </c>
      <c r="T278" s="137">
        <f>S278*H278</f>
        <v>0</v>
      </c>
      <c r="AR278" s="138" t="s">
        <v>124</v>
      </c>
      <c r="AT278" s="138" t="s">
        <v>119</v>
      </c>
      <c r="AU278" s="138" t="s">
        <v>79</v>
      </c>
      <c r="AY278" s="17" t="s">
        <v>116</v>
      </c>
      <c r="BE278" s="139">
        <f>IF(N278="základní",J278,0)</f>
        <v>0</v>
      </c>
      <c r="BF278" s="139">
        <f>IF(N278="snížená",J278,0)</f>
        <v>0</v>
      </c>
      <c r="BG278" s="139">
        <f>IF(N278="zákl. přenesená",J278,0)</f>
        <v>0</v>
      </c>
      <c r="BH278" s="139">
        <f>IF(N278="sníž. přenesená",J278,0)</f>
        <v>0</v>
      </c>
      <c r="BI278" s="139">
        <f>IF(N278="nulová",J278,0)</f>
        <v>0</v>
      </c>
      <c r="BJ278" s="17" t="s">
        <v>77</v>
      </c>
      <c r="BK278" s="139">
        <f>ROUND(I278*H278,2)</f>
        <v>0</v>
      </c>
      <c r="BL278" s="17" t="s">
        <v>124</v>
      </c>
      <c r="BM278" s="138" t="s">
        <v>350</v>
      </c>
    </row>
    <row r="279" spans="2:47" s="1" customFormat="1" ht="29.25">
      <c r="B279" s="32"/>
      <c r="D279" s="140" t="s">
        <v>125</v>
      </c>
      <c r="F279" s="141" t="s">
        <v>525</v>
      </c>
      <c r="I279" s="142"/>
      <c r="L279" s="32"/>
      <c r="M279" s="143"/>
      <c r="T279" s="53"/>
      <c r="AT279" s="17" t="s">
        <v>125</v>
      </c>
      <c r="AU279" s="17" t="s">
        <v>79</v>
      </c>
    </row>
    <row r="280" spans="2:47" s="1" customFormat="1" ht="19.5">
      <c r="B280" s="32"/>
      <c r="D280" s="140" t="s">
        <v>276</v>
      </c>
      <c r="F280" s="144" t="s">
        <v>510</v>
      </c>
      <c r="I280" s="142"/>
      <c r="L280" s="32"/>
      <c r="M280" s="143"/>
      <c r="T280" s="53"/>
      <c r="AT280" s="17" t="s">
        <v>276</v>
      </c>
      <c r="AU280" s="17" t="s">
        <v>79</v>
      </c>
    </row>
    <row r="281" spans="2:65" s="1" customFormat="1" ht="16.5" customHeight="1">
      <c r="B281" s="32"/>
      <c r="C281" s="127" t="s">
        <v>351</v>
      </c>
      <c r="D281" s="127" t="s">
        <v>119</v>
      </c>
      <c r="E281" s="128" t="s">
        <v>526</v>
      </c>
      <c r="F281" s="129" t="s">
        <v>527</v>
      </c>
      <c r="G281" s="130" t="s">
        <v>199</v>
      </c>
      <c r="H281" s="131">
        <v>9</v>
      </c>
      <c r="I281" s="132"/>
      <c r="J281" s="133">
        <f>ROUND(I281*H281,2)</f>
        <v>0</v>
      </c>
      <c r="K281" s="129" t="s">
        <v>123</v>
      </c>
      <c r="L281" s="32"/>
      <c r="M281" s="134" t="s">
        <v>19</v>
      </c>
      <c r="N281" s="135" t="s">
        <v>40</v>
      </c>
      <c r="P281" s="136">
        <f>O281*H281</f>
        <v>0</v>
      </c>
      <c r="Q281" s="136">
        <v>0</v>
      </c>
      <c r="R281" s="136">
        <f>Q281*H281</f>
        <v>0</v>
      </c>
      <c r="S281" s="136">
        <v>0</v>
      </c>
      <c r="T281" s="137">
        <f>S281*H281</f>
        <v>0</v>
      </c>
      <c r="AR281" s="138" t="s">
        <v>124</v>
      </c>
      <c r="AT281" s="138" t="s">
        <v>119</v>
      </c>
      <c r="AU281" s="138" t="s">
        <v>79</v>
      </c>
      <c r="AY281" s="17" t="s">
        <v>116</v>
      </c>
      <c r="BE281" s="139">
        <f>IF(N281="základní",J281,0)</f>
        <v>0</v>
      </c>
      <c r="BF281" s="139">
        <f>IF(N281="snížená",J281,0)</f>
        <v>0</v>
      </c>
      <c r="BG281" s="139">
        <f>IF(N281="zákl. přenesená",J281,0)</f>
        <v>0</v>
      </c>
      <c r="BH281" s="139">
        <f>IF(N281="sníž. přenesená",J281,0)</f>
        <v>0</v>
      </c>
      <c r="BI281" s="139">
        <f>IF(N281="nulová",J281,0)</f>
        <v>0</v>
      </c>
      <c r="BJ281" s="17" t="s">
        <v>77</v>
      </c>
      <c r="BK281" s="139">
        <f>ROUND(I281*H281,2)</f>
        <v>0</v>
      </c>
      <c r="BL281" s="17" t="s">
        <v>124</v>
      </c>
      <c r="BM281" s="138" t="s">
        <v>354</v>
      </c>
    </row>
    <row r="282" spans="2:47" s="1" customFormat="1" ht="29.25">
      <c r="B282" s="32"/>
      <c r="D282" s="140" t="s">
        <v>125</v>
      </c>
      <c r="F282" s="141" t="s">
        <v>528</v>
      </c>
      <c r="I282" s="142"/>
      <c r="L282" s="32"/>
      <c r="M282" s="143"/>
      <c r="T282" s="53"/>
      <c r="AT282" s="17" t="s">
        <v>125</v>
      </c>
      <c r="AU282" s="17" t="s">
        <v>79</v>
      </c>
    </row>
    <row r="283" spans="2:47" s="1" customFormat="1" ht="19.5">
      <c r="B283" s="32"/>
      <c r="D283" s="140" t="s">
        <v>276</v>
      </c>
      <c r="F283" s="144" t="s">
        <v>510</v>
      </c>
      <c r="I283" s="142"/>
      <c r="L283" s="32"/>
      <c r="M283" s="143"/>
      <c r="T283" s="53"/>
      <c r="AT283" s="17" t="s">
        <v>276</v>
      </c>
      <c r="AU283" s="17" t="s">
        <v>79</v>
      </c>
    </row>
    <row r="284" spans="2:51" s="12" customFormat="1" ht="11.25">
      <c r="B284" s="145"/>
      <c r="D284" s="140" t="s">
        <v>129</v>
      </c>
      <c r="E284" s="146" t="s">
        <v>19</v>
      </c>
      <c r="F284" s="147" t="s">
        <v>529</v>
      </c>
      <c r="H284" s="148">
        <v>9</v>
      </c>
      <c r="I284" s="149"/>
      <c r="L284" s="145"/>
      <c r="M284" s="150"/>
      <c r="T284" s="151"/>
      <c r="AT284" s="146" t="s">
        <v>129</v>
      </c>
      <c r="AU284" s="146" t="s">
        <v>79</v>
      </c>
      <c r="AV284" s="12" t="s">
        <v>79</v>
      </c>
      <c r="AW284" s="12" t="s">
        <v>31</v>
      </c>
      <c r="AX284" s="12" t="s">
        <v>77</v>
      </c>
      <c r="AY284" s="146" t="s">
        <v>116</v>
      </c>
    </row>
    <row r="285" spans="2:65" s="1" customFormat="1" ht="16.5" customHeight="1">
      <c r="B285" s="32"/>
      <c r="C285" s="127" t="s">
        <v>249</v>
      </c>
      <c r="D285" s="127" t="s">
        <v>119</v>
      </c>
      <c r="E285" s="128" t="s">
        <v>530</v>
      </c>
      <c r="F285" s="129" t="s">
        <v>531</v>
      </c>
      <c r="G285" s="130" t="s">
        <v>199</v>
      </c>
      <c r="H285" s="131">
        <v>16.5</v>
      </c>
      <c r="I285" s="132"/>
      <c r="J285" s="133">
        <f>ROUND(I285*H285,2)</f>
        <v>0</v>
      </c>
      <c r="K285" s="129" t="s">
        <v>123</v>
      </c>
      <c r="L285" s="32"/>
      <c r="M285" s="134" t="s">
        <v>19</v>
      </c>
      <c r="N285" s="135" t="s">
        <v>40</v>
      </c>
      <c r="P285" s="136">
        <f>O285*H285</f>
        <v>0</v>
      </c>
      <c r="Q285" s="136">
        <v>0</v>
      </c>
      <c r="R285" s="136">
        <f>Q285*H285</f>
        <v>0</v>
      </c>
      <c r="S285" s="136">
        <v>0</v>
      </c>
      <c r="T285" s="137">
        <f>S285*H285</f>
        <v>0</v>
      </c>
      <c r="AR285" s="138" t="s">
        <v>124</v>
      </c>
      <c r="AT285" s="138" t="s">
        <v>119</v>
      </c>
      <c r="AU285" s="138" t="s">
        <v>79</v>
      </c>
      <c r="AY285" s="17" t="s">
        <v>116</v>
      </c>
      <c r="BE285" s="139">
        <f>IF(N285="základní",J285,0)</f>
        <v>0</v>
      </c>
      <c r="BF285" s="139">
        <f>IF(N285="snížená",J285,0)</f>
        <v>0</v>
      </c>
      <c r="BG285" s="139">
        <f>IF(N285="zákl. přenesená",J285,0)</f>
        <v>0</v>
      </c>
      <c r="BH285" s="139">
        <f>IF(N285="sníž. přenesená",J285,0)</f>
        <v>0</v>
      </c>
      <c r="BI285" s="139">
        <f>IF(N285="nulová",J285,0)</f>
        <v>0</v>
      </c>
      <c r="BJ285" s="17" t="s">
        <v>77</v>
      </c>
      <c r="BK285" s="139">
        <f>ROUND(I285*H285,2)</f>
        <v>0</v>
      </c>
      <c r="BL285" s="17" t="s">
        <v>124</v>
      </c>
      <c r="BM285" s="138" t="s">
        <v>359</v>
      </c>
    </row>
    <row r="286" spans="2:47" s="1" customFormat="1" ht="29.25">
      <c r="B286" s="32"/>
      <c r="D286" s="140" t="s">
        <v>125</v>
      </c>
      <c r="F286" s="141" t="s">
        <v>532</v>
      </c>
      <c r="I286" s="142"/>
      <c r="L286" s="32"/>
      <c r="M286" s="143"/>
      <c r="T286" s="53"/>
      <c r="AT286" s="17" t="s">
        <v>125</v>
      </c>
      <c r="AU286" s="17" t="s">
        <v>79</v>
      </c>
    </row>
    <row r="287" spans="2:47" s="1" customFormat="1" ht="19.5">
      <c r="B287" s="32"/>
      <c r="D287" s="140" t="s">
        <v>276</v>
      </c>
      <c r="F287" s="144" t="s">
        <v>510</v>
      </c>
      <c r="I287" s="142"/>
      <c r="L287" s="32"/>
      <c r="M287" s="143"/>
      <c r="T287" s="53"/>
      <c r="AT287" s="17" t="s">
        <v>276</v>
      </c>
      <c r="AU287" s="17" t="s">
        <v>79</v>
      </c>
    </row>
    <row r="288" spans="2:65" s="1" customFormat="1" ht="21.75" customHeight="1">
      <c r="B288" s="32"/>
      <c r="C288" s="127" t="s">
        <v>360</v>
      </c>
      <c r="D288" s="127" t="s">
        <v>119</v>
      </c>
      <c r="E288" s="128" t="s">
        <v>533</v>
      </c>
      <c r="F288" s="129" t="s">
        <v>534</v>
      </c>
      <c r="G288" s="130" t="s">
        <v>199</v>
      </c>
      <c r="H288" s="131">
        <v>16</v>
      </c>
      <c r="I288" s="132"/>
      <c r="J288" s="133">
        <f>ROUND(I288*H288,2)</f>
        <v>0</v>
      </c>
      <c r="K288" s="129" t="s">
        <v>19</v>
      </c>
      <c r="L288" s="32"/>
      <c r="M288" s="134" t="s">
        <v>19</v>
      </c>
      <c r="N288" s="135" t="s">
        <v>40</v>
      </c>
      <c r="P288" s="136">
        <f>O288*H288</f>
        <v>0</v>
      </c>
      <c r="Q288" s="136">
        <v>0</v>
      </c>
      <c r="R288" s="136">
        <f>Q288*H288</f>
        <v>0</v>
      </c>
      <c r="S288" s="136">
        <v>0</v>
      </c>
      <c r="T288" s="137">
        <f>S288*H288</f>
        <v>0</v>
      </c>
      <c r="AR288" s="138" t="s">
        <v>124</v>
      </c>
      <c r="AT288" s="138" t="s">
        <v>119</v>
      </c>
      <c r="AU288" s="138" t="s">
        <v>79</v>
      </c>
      <c r="AY288" s="17" t="s">
        <v>116</v>
      </c>
      <c r="BE288" s="139">
        <f>IF(N288="základní",J288,0)</f>
        <v>0</v>
      </c>
      <c r="BF288" s="139">
        <f>IF(N288="snížená",J288,0)</f>
        <v>0</v>
      </c>
      <c r="BG288" s="139">
        <f>IF(N288="zákl. přenesená",J288,0)</f>
        <v>0</v>
      </c>
      <c r="BH288" s="139">
        <f>IF(N288="sníž. přenesená",J288,0)</f>
        <v>0</v>
      </c>
      <c r="BI288" s="139">
        <f>IF(N288="nulová",J288,0)</f>
        <v>0</v>
      </c>
      <c r="BJ288" s="17" t="s">
        <v>77</v>
      </c>
      <c r="BK288" s="139">
        <f>ROUND(I288*H288,2)</f>
        <v>0</v>
      </c>
      <c r="BL288" s="17" t="s">
        <v>124</v>
      </c>
      <c r="BM288" s="138" t="s">
        <v>361</v>
      </c>
    </row>
    <row r="289" spans="2:47" s="1" customFormat="1" ht="11.25">
      <c r="B289" s="32"/>
      <c r="D289" s="140" t="s">
        <v>125</v>
      </c>
      <c r="F289" s="141" t="s">
        <v>534</v>
      </c>
      <c r="I289" s="142"/>
      <c r="L289" s="32"/>
      <c r="M289" s="143"/>
      <c r="T289" s="53"/>
      <c r="AT289" s="17" t="s">
        <v>125</v>
      </c>
      <c r="AU289" s="17" t="s">
        <v>79</v>
      </c>
    </row>
    <row r="290" spans="2:47" s="1" customFormat="1" ht="19.5">
      <c r="B290" s="32"/>
      <c r="D290" s="140" t="s">
        <v>276</v>
      </c>
      <c r="F290" s="144" t="s">
        <v>510</v>
      </c>
      <c r="I290" s="142"/>
      <c r="L290" s="32"/>
      <c r="M290" s="143"/>
      <c r="T290" s="53"/>
      <c r="AT290" s="17" t="s">
        <v>276</v>
      </c>
      <c r="AU290" s="17" t="s">
        <v>79</v>
      </c>
    </row>
    <row r="291" spans="2:65" s="1" customFormat="1" ht="16.5" customHeight="1">
      <c r="B291" s="32"/>
      <c r="C291" s="127" t="s">
        <v>256</v>
      </c>
      <c r="D291" s="127" t="s">
        <v>119</v>
      </c>
      <c r="E291" s="128" t="s">
        <v>535</v>
      </c>
      <c r="F291" s="129" t="s">
        <v>536</v>
      </c>
      <c r="G291" s="130" t="s">
        <v>255</v>
      </c>
      <c r="H291" s="131">
        <v>3</v>
      </c>
      <c r="I291" s="132"/>
      <c r="J291" s="133">
        <f>ROUND(I291*H291,2)</f>
        <v>0</v>
      </c>
      <c r="K291" s="129" t="s">
        <v>19</v>
      </c>
      <c r="L291" s="32"/>
      <c r="M291" s="134" t="s">
        <v>19</v>
      </c>
      <c r="N291" s="135" t="s">
        <v>40</v>
      </c>
      <c r="P291" s="136">
        <f>O291*H291</f>
        <v>0</v>
      </c>
      <c r="Q291" s="136">
        <v>0</v>
      </c>
      <c r="R291" s="136">
        <f>Q291*H291</f>
        <v>0</v>
      </c>
      <c r="S291" s="136">
        <v>0</v>
      </c>
      <c r="T291" s="137">
        <f>S291*H291</f>
        <v>0</v>
      </c>
      <c r="AR291" s="138" t="s">
        <v>124</v>
      </c>
      <c r="AT291" s="138" t="s">
        <v>119</v>
      </c>
      <c r="AU291" s="138" t="s">
        <v>79</v>
      </c>
      <c r="AY291" s="17" t="s">
        <v>116</v>
      </c>
      <c r="BE291" s="139">
        <f>IF(N291="základní",J291,0)</f>
        <v>0</v>
      </c>
      <c r="BF291" s="139">
        <f>IF(N291="snížená",J291,0)</f>
        <v>0</v>
      </c>
      <c r="BG291" s="139">
        <f>IF(N291="zákl. přenesená",J291,0)</f>
        <v>0</v>
      </c>
      <c r="BH291" s="139">
        <f>IF(N291="sníž. přenesená",J291,0)</f>
        <v>0</v>
      </c>
      <c r="BI291" s="139">
        <f>IF(N291="nulová",J291,0)</f>
        <v>0</v>
      </c>
      <c r="BJ291" s="17" t="s">
        <v>77</v>
      </c>
      <c r="BK291" s="139">
        <f>ROUND(I291*H291,2)</f>
        <v>0</v>
      </c>
      <c r="BL291" s="17" t="s">
        <v>124</v>
      </c>
      <c r="BM291" s="138" t="s">
        <v>365</v>
      </c>
    </row>
    <row r="292" spans="2:47" s="1" customFormat="1" ht="11.25">
      <c r="B292" s="32"/>
      <c r="D292" s="140" t="s">
        <v>125</v>
      </c>
      <c r="F292" s="141" t="s">
        <v>536</v>
      </c>
      <c r="I292" s="142"/>
      <c r="L292" s="32"/>
      <c r="M292" s="143"/>
      <c r="T292" s="53"/>
      <c r="AT292" s="17" t="s">
        <v>125</v>
      </c>
      <c r="AU292" s="17" t="s">
        <v>79</v>
      </c>
    </row>
    <row r="293" spans="2:47" s="1" customFormat="1" ht="19.5">
      <c r="B293" s="32"/>
      <c r="D293" s="140" t="s">
        <v>276</v>
      </c>
      <c r="F293" s="144" t="s">
        <v>510</v>
      </c>
      <c r="I293" s="142"/>
      <c r="L293" s="32"/>
      <c r="M293" s="143"/>
      <c r="T293" s="53"/>
      <c r="AT293" s="17" t="s">
        <v>276</v>
      </c>
      <c r="AU293" s="17" t="s">
        <v>79</v>
      </c>
    </row>
    <row r="294" spans="2:65" s="1" customFormat="1" ht="16.5" customHeight="1">
      <c r="B294" s="32"/>
      <c r="C294" s="152" t="s">
        <v>367</v>
      </c>
      <c r="D294" s="152" t="s">
        <v>259</v>
      </c>
      <c r="E294" s="153" t="s">
        <v>432</v>
      </c>
      <c r="F294" s="154" t="s">
        <v>433</v>
      </c>
      <c r="G294" s="155" t="s">
        <v>156</v>
      </c>
      <c r="H294" s="156">
        <v>414</v>
      </c>
      <c r="I294" s="157"/>
      <c r="J294" s="158">
        <f>ROUND(I294*H294,2)</f>
        <v>0</v>
      </c>
      <c r="K294" s="154" t="s">
        <v>123</v>
      </c>
      <c r="L294" s="159"/>
      <c r="M294" s="160" t="s">
        <v>19</v>
      </c>
      <c r="N294" s="161" t="s">
        <v>40</v>
      </c>
      <c r="P294" s="136">
        <f>O294*H294</f>
        <v>0</v>
      </c>
      <c r="Q294" s="136">
        <v>0</v>
      </c>
      <c r="R294" s="136">
        <f>Q294*H294</f>
        <v>0</v>
      </c>
      <c r="S294" s="136">
        <v>0</v>
      </c>
      <c r="T294" s="137">
        <f>S294*H294</f>
        <v>0</v>
      </c>
      <c r="AR294" s="138" t="s">
        <v>145</v>
      </c>
      <c r="AT294" s="138" t="s">
        <v>259</v>
      </c>
      <c r="AU294" s="138" t="s">
        <v>79</v>
      </c>
      <c r="AY294" s="17" t="s">
        <v>116</v>
      </c>
      <c r="BE294" s="139">
        <f>IF(N294="základní",J294,0)</f>
        <v>0</v>
      </c>
      <c r="BF294" s="139">
        <f>IF(N294="snížená",J294,0)</f>
        <v>0</v>
      </c>
      <c r="BG294" s="139">
        <f>IF(N294="zákl. přenesená",J294,0)</f>
        <v>0</v>
      </c>
      <c r="BH294" s="139">
        <f>IF(N294="sníž. přenesená",J294,0)</f>
        <v>0</v>
      </c>
      <c r="BI294" s="139">
        <f>IF(N294="nulová",J294,0)</f>
        <v>0</v>
      </c>
      <c r="BJ294" s="17" t="s">
        <v>77</v>
      </c>
      <c r="BK294" s="139">
        <f>ROUND(I294*H294,2)</f>
        <v>0</v>
      </c>
      <c r="BL294" s="17" t="s">
        <v>124</v>
      </c>
      <c r="BM294" s="138" t="s">
        <v>370</v>
      </c>
    </row>
    <row r="295" spans="2:47" s="1" customFormat="1" ht="11.25">
      <c r="B295" s="32"/>
      <c r="D295" s="140" t="s">
        <v>125</v>
      </c>
      <c r="F295" s="141" t="s">
        <v>433</v>
      </c>
      <c r="I295" s="142"/>
      <c r="L295" s="32"/>
      <c r="M295" s="143"/>
      <c r="T295" s="53"/>
      <c r="AT295" s="17" t="s">
        <v>125</v>
      </c>
      <c r="AU295" s="17" t="s">
        <v>79</v>
      </c>
    </row>
    <row r="296" spans="2:47" s="1" customFormat="1" ht="19.5">
      <c r="B296" s="32"/>
      <c r="D296" s="140" t="s">
        <v>276</v>
      </c>
      <c r="F296" s="144" t="s">
        <v>537</v>
      </c>
      <c r="I296" s="142"/>
      <c r="L296" s="32"/>
      <c r="M296" s="143"/>
      <c r="T296" s="53"/>
      <c r="AT296" s="17" t="s">
        <v>276</v>
      </c>
      <c r="AU296" s="17" t="s">
        <v>79</v>
      </c>
    </row>
    <row r="297" spans="2:51" s="12" customFormat="1" ht="11.25">
      <c r="B297" s="145"/>
      <c r="D297" s="140" t="s">
        <v>129</v>
      </c>
      <c r="E297" s="146" t="s">
        <v>19</v>
      </c>
      <c r="F297" s="147" t="s">
        <v>538</v>
      </c>
      <c r="H297" s="148">
        <v>414</v>
      </c>
      <c r="I297" s="149"/>
      <c r="L297" s="145"/>
      <c r="M297" s="150"/>
      <c r="T297" s="151"/>
      <c r="AT297" s="146" t="s">
        <v>129</v>
      </c>
      <c r="AU297" s="146" t="s">
        <v>79</v>
      </c>
      <c r="AV297" s="12" t="s">
        <v>79</v>
      </c>
      <c r="AW297" s="12" t="s">
        <v>31</v>
      </c>
      <c r="AX297" s="12" t="s">
        <v>77</v>
      </c>
      <c r="AY297" s="146" t="s">
        <v>116</v>
      </c>
    </row>
    <row r="298" spans="2:65" s="1" customFormat="1" ht="16.5" customHeight="1">
      <c r="B298" s="32"/>
      <c r="C298" s="152" t="s">
        <v>262</v>
      </c>
      <c r="D298" s="152" t="s">
        <v>259</v>
      </c>
      <c r="E298" s="153" t="s">
        <v>539</v>
      </c>
      <c r="F298" s="154" t="s">
        <v>540</v>
      </c>
      <c r="G298" s="155" t="s">
        <v>199</v>
      </c>
      <c r="H298" s="156">
        <v>120</v>
      </c>
      <c r="I298" s="157"/>
      <c r="J298" s="158">
        <f>ROUND(I298*H298,2)</f>
        <v>0</v>
      </c>
      <c r="K298" s="154" t="s">
        <v>123</v>
      </c>
      <c r="L298" s="159"/>
      <c r="M298" s="160" t="s">
        <v>19</v>
      </c>
      <c r="N298" s="161" t="s">
        <v>40</v>
      </c>
      <c r="P298" s="136">
        <f>O298*H298</f>
        <v>0</v>
      </c>
      <c r="Q298" s="136">
        <v>0</v>
      </c>
      <c r="R298" s="136">
        <f>Q298*H298</f>
        <v>0</v>
      </c>
      <c r="S298" s="136">
        <v>0</v>
      </c>
      <c r="T298" s="137">
        <f>S298*H298</f>
        <v>0</v>
      </c>
      <c r="AR298" s="138" t="s">
        <v>145</v>
      </c>
      <c r="AT298" s="138" t="s">
        <v>259</v>
      </c>
      <c r="AU298" s="138" t="s">
        <v>79</v>
      </c>
      <c r="AY298" s="17" t="s">
        <v>116</v>
      </c>
      <c r="BE298" s="139">
        <f>IF(N298="základní",J298,0)</f>
        <v>0</v>
      </c>
      <c r="BF298" s="139">
        <f>IF(N298="snížená",J298,0)</f>
        <v>0</v>
      </c>
      <c r="BG298" s="139">
        <f>IF(N298="zákl. přenesená",J298,0)</f>
        <v>0</v>
      </c>
      <c r="BH298" s="139">
        <f>IF(N298="sníž. přenesená",J298,0)</f>
        <v>0</v>
      </c>
      <c r="BI298" s="139">
        <f>IF(N298="nulová",J298,0)</f>
        <v>0</v>
      </c>
      <c r="BJ298" s="17" t="s">
        <v>77</v>
      </c>
      <c r="BK298" s="139">
        <f>ROUND(I298*H298,2)</f>
        <v>0</v>
      </c>
      <c r="BL298" s="17" t="s">
        <v>124</v>
      </c>
      <c r="BM298" s="138" t="s">
        <v>373</v>
      </c>
    </row>
    <row r="299" spans="2:47" s="1" customFormat="1" ht="11.25">
      <c r="B299" s="32"/>
      <c r="D299" s="140" t="s">
        <v>125</v>
      </c>
      <c r="F299" s="141" t="s">
        <v>540</v>
      </c>
      <c r="I299" s="142"/>
      <c r="L299" s="32"/>
      <c r="M299" s="143"/>
      <c r="T299" s="53"/>
      <c r="AT299" s="17" t="s">
        <v>125</v>
      </c>
      <c r="AU299" s="17" t="s">
        <v>79</v>
      </c>
    </row>
    <row r="300" spans="2:47" s="1" customFormat="1" ht="19.5">
      <c r="B300" s="32"/>
      <c r="D300" s="140" t="s">
        <v>276</v>
      </c>
      <c r="F300" s="144" t="s">
        <v>510</v>
      </c>
      <c r="I300" s="142"/>
      <c r="L300" s="32"/>
      <c r="M300" s="143"/>
      <c r="T300" s="53"/>
      <c r="AT300" s="17" t="s">
        <v>276</v>
      </c>
      <c r="AU300" s="17" t="s">
        <v>79</v>
      </c>
    </row>
    <row r="301" spans="2:65" s="1" customFormat="1" ht="16.5" customHeight="1">
      <c r="B301" s="32"/>
      <c r="C301" s="152" t="s">
        <v>374</v>
      </c>
      <c r="D301" s="152" t="s">
        <v>259</v>
      </c>
      <c r="E301" s="153" t="s">
        <v>541</v>
      </c>
      <c r="F301" s="154" t="s">
        <v>542</v>
      </c>
      <c r="G301" s="155" t="s">
        <v>199</v>
      </c>
      <c r="H301" s="156">
        <v>16.5</v>
      </c>
      <c r="I301" s="157"/>
      <c r="J301" s="158">
        <f>ROUND(I301*H301,2)</f>
        <v>0</v>
      </c>
      <c r="K301" s="154" t="s">
        <v>123</v>
      </c>
      <c r="L301" s="159"/>
      <c r="M301" s="160" t="s">
        <v>19</v>
      </c>
      <c r="N301" s="161" t="s">
        <v>40</v>
      </c>
      <c r="P301" s="136">
        <f>O301*H301</f>
        <v>0</v>
      </c>
      <c r="Q301" s="136">
        <v>0</v>
      </c>
      <c r="R301" s="136">
        <f>Q301*H301</f>
        <v>0</v>
      </c>
      <c r="S301" s="136">
        <v>0</v>
      </c>
      <c r="T301" s="137">
        <f>S301*H301</f>
        <v>0</v>
      </c>
      <c r="AR301" s="138" t="s">
        <v>145</v>
      </c>
      <c r="AT301" s="138" t="s">
        <v>259</v>
      </c>
      <c r="AU301" s="138" t="s">
        <v>79</v>
      </c>
      <c r="AY301" s="17" t="s">
        <v>116</v>
      </c>
      <c r="BE301" s="139">
        <f>IF(N301="základní",J301,0)</f>
        <v>0</v>
      </c>
      <c r="BF301" s="139">
        <f>IF(N301="snížená",J301,0)</f>
        <v>0</v>
      </c>
      <c r="BG301" s="139">
        <f>IF(N301="zákl. přenesená",J301,0)</f>
        <v>0</v>
      </c>
      <c r="BH301" s="139">
        <f>IF(N301="sníž. přenesená",J301,0)</f>
        <v>0</v>
      </c>
      <c r="BI301" s="139">
        <f>IF(N301="nulová",J301,0)</f>
        <v>0</v>
      </c>
      <c r="BJ301" s="17" t="s">
        <v>77</v>
      </c>
      <c r="BK301" s="139">
        <f>ROUND(I301*H301,2)</f>
        <v>0</v>
      </c>
      <c r="BL301" s="17" t="s">
        <v>124</v>
      </c>
      <c r="BM301" s="138" t="s">
        <v>377</v>
      </c>
    </row>
    <row r="302" spans="2:47" s="1" customFormat="1" ht="11.25">
      <c r="B302" s="32"/>
      <c r="D302" s="140" t="s">
        <v>125</v>
      </c>
      <c r="F302" s="141" t="s">
        <v>542</v>
      </c>
      <c r="I302" s="142"/>
      <c r="L302" s="32"/>
      <c r="M302" s="143"/>
      <c r="T302" s="53"/>
      <c r="AT302" s="17" t="s">
        <v>125</v>
      </c>
      <c r="AU302" s="17" t="s">
        <v>79</v>
      </c>
    </row>
    <row r="303" spans="2:47" s="1" customFormat="1" ht="19.5">
      <c r="B303" s="32"/>
      <c r="D303" s="140" t="s">
        <v>276</v>
      </c>
      <c r="F303" s="144" t="s">
        <v>510</v>
      </c>
      <c r="I303" s="142"/>
      <c r="L303" s="32"/>
      <c r="M303" s="143"/>
      <c r="T303" s="53"/>
      <c r="AT303" s="17" t="s">
        <v>276</v>
      </c>
      <c r="AU303" s="17" t="s">
        <v>79</v>
      </c>
    </row>
    <row r="304" spans="2:65" s="1" customFormat="1" ht="16.5" customHeight="1">
      <c r="B304" s="32"/>
      <c r="C304" s="152" t="s">
        <v>267</v>
      </c>
      <c r="D304" s="152" t="s">
        <v>259</v>
      </c>
      <c r="E304" s="153" t="s">
        <v>543</v>
      </c>
      <c r="F304" s="154" t="s">
        <v>544</v>
      </c>
      <c r="G304" s="155" t="s">
        <v>255</v>
      </c>
      <c r="H304" s="156">
        <v>6</v>
      </c>
      <c r="I304" s="157"/>
      <c r="J304" s="158">
        <f>ROUND(I304*H304,2)</f>
        <v>0</v>
      </c>
      <c r="K304" s="154" t="s">
        <v>123</v>
      </c>
      <c r="L304" s="159"/>
      <c r="M304" s="160" t="s">
        <v>19</v>
      </c>
      <c r="N304" s="161" t="s">
        <v>40</v>
      </c>
      <c r="P304" s="136">
        <f>O304*H304</f>
        <v>0</v>
      </c>
      <c r="Q304" s="136">
        <v>0</v>
      </c>
      <c r="R304" s="136">
        <f>Q304*H304</f>
        <v>0</v>
      </c>
      <c r="S304" s="136">
        <v>0</v>
      </c>
      <c r="T304" s="137">
        <f>S304*H304</f>
        <v>0</v>
      </c>
      <c r="AR304" s="138" t="s">
        <v>145</v>
      </c>
      <c r="AT304" s="138" t="s">
        <v>259</v>
      </c>
      <c r="AU304" s="138" t="s">
        <v>79</v>
      </c>
      <c r="AY304" s="17" t="s">
        <v>116</v>
      </c>
      <c r="BE304" s="139">
        <f>IF(N304="základní",J304,0)</f>
        <v>0</v>
      </c>
      <c r="BF304" s="139">
        <f>IF(N304="snížená",J304,0)</f>
        <v>0</v>
      </c>
      <c r="BG304" s="139">
        <f>IF(N304="zákl. přenesená",J304,0)</f>
        <v>0</v>
      </c>
      <c r="BH304" s="139">
        <f>IF(N304="sníž. přenesená",J304,0)</f>
        <v>0</v>
      </c>
      <c r="BI304" s="139">
        <f>IF(N304="nulová",J304,0)</f>
        <v>0</v>
      </c>
      <c r="BJ304" s="17" t="s">
        <v>77</v>
      </c>
      <c r="BK304" s="139">
        <f>ROUND(I304*H304,2)</f>
        <v>0</v>
      </c>
      <c r="BL304" s="17" t="s">
        <v>124</v>
      </c>
      <c r="BM304" s="138" t="s">
        <v>380</v>
      </c>
    </row>
    <row r="305" spans="2:47" s="1" customFormat="1" ht="11.25">
      <c r="B305" s="32"/>
      <c r="D305" s="140" t="s">
        <v>125</v>
      </c>
      <c r="F305" s="141" t="s">
        <v>544</v>
      </c>
      <c r="I305" s="142"/>
      <c r="L305" s="32"/>
      <c r="M305" s="143"/>
      <c r="T305" s="53"/>
      <c r="AT305" s="17" t="s">
        <v>125</v>
      </c>
      <c r="AU305" s="17" t="s">
        <v>79</v>
      </c>
    </row>
    <row r="306" spans="2:47" s="1" customFormat="1" ht="19.5">
      <c r="B306" s="32"/>
      <c r="D306" s="140" t="s">
        <v>276</v>
      </c>
      <c r="F306" s="144" t="s">
        <v>510</v>
      </c>
      <c r="I306" s="142"/>
      <c r="L306" s="32"/>
      <c r="M306" s="143"/>
      <c r="T306" s="53"/>
      <c r="AT306" s="17" t="s">
        <v>276</v>
      </c>
      <c r="AU306" s="17" t="s">
        <v>79</v>
      </c>
    </row>
    <row r="307" spans="2:65" s="1" customFormat="1" ht="16.5" customHeight="1">
      <c r="B307" s="32"/>
      <c r="C307" s="152" t="s">
        <v>381</v>
      </c>
      <c r="D307" s="152" t="s">
        <v>259</v>
      </c>
      <c r="E307" s="153" t="s">
        <v>545</v>
      </c>
      <c r="F307" s="154" t="s">
        <v>546</v>
      </c>
      <c r="G307" s="155" t="s">
        <v>255</v>
      </c>
      <c r="H307" s="156">
        <v>6</v>
      </c>
      <c r="I307" s="157"/>
      <c r="J307" s="158">
        <f>ROUND(I307*H307,2)</f>
        <v>0</v>
      </c>
      <c r="K307" s="154" t="s">
        <v>123</v>
      </c>
      <c r="L307" s="159"/>
      <c r="M307" s="160" t="s">
        <v>19</v>
      </c>
      <c r="N307" s="161" t="s">
        <v>40</v>
      </c>
      <c r="P307" s="136">
        <f>O307*H307</f>
        <v>0</v>
      </c>
      <c r="Q307" s="136">
        <v>0</v>
      </c>
      <c r="R307" s="136">
        <f>Q307*H307</f>
        <v>0</v>
      </c>
      <c r="S307" s="136">
        <v>0</v>
      </c>
      <c r="T307" s="137">
        <f>S307*H307</f>
        <v>0</v>
      </c>
      <c r="AR307" s="138" t="s">
        <v>145</v>
      </c>
      <c r="AT307" s="138" t="s">
        <v>259</v>
      </c>
      <c r="AU307" s="138" t="s">
        <v>79</v>
      </c>
      <c r="AY307" s="17" t="s">
        <v>116</v>
      </c>
      <c r="BE307" s="139">
        <f>IF(N307="základní",J307,0)</f>
        <v>0</v>
      </c>
      <c r="BF307" s="139">
        <f>IF(N307="snížená",J307,0)</f>
        <v>0</v>
      </c>
      <c r="BG307" s="139">
        <f>IF(N307="zákl. přenesená",J307,0)</f>
        <v>0</v>
      </c>
      <c r="BH307" s="139">
        <f>IF(N307="sníž. přenesená",J307,0)</f>
        <v>0</v>
      </c>
      <c r="BI307" s="139">
        <f>IF(N307="nulová",J307,0)</f>
        <v>0</v>
      </c>
      <c r="BJ307" s="17" t="s">
        <v>77</v>
      </c>
      <c r="BK307" s="139">
        <f>ROUND(I307*H307,2)</f>
        <v>0</v>
      </c>
      <c r="BL307" s="17" t="s">
        <v>124</v>
      </c>
      <c r="BM307" s="138" t="s">
        <v>384</v>
      </c>
    </row>
    <row r="308" spans="2:47" s="1" customFormat="1" ht="11.25">
      <c r="B308" s="32"/>
      <c r="D308" s="140" t="s">
        <v>125</v>
      </c>
      <c r="F308" s="141" t="s">
        <v>546</v>
      </c>
      <c r="I308" s="142"/>
      <c r="L308" s="32"/>
      <c r="M308" s="143"/>
      <c r="T308" s="53"/>
      <c r="AT308" s="17" t="s">
        <v>125</v>
      </c>
      <c r="AU308" s="17" t="s">
        <v>79</v>
      </c>
    </row>
    <row r="309" spans="2:47" s="1" customFormat="1" ht="19.5">
      <c r="B309" s="32"/>
      <c r="D309" s="140" t="s">
        <v>276</v>
      </c>
      <c r="F309" s="144" t="s">
        <v>510</v>
      </c>
      <c r="I309" s="142"/>
      <c r="L309" s="32"/>
      <c r="M309" s="143"/>
      <c r="T309" s="53"/>
      <c r="AT309" s="17" t="s">
        <v>276</v>
      </c>
      <c r="AU309" s="17" t="s">
        <v>79</v>
      </c>
    </row>
    <row r="310" spans="2:65" s="1" customFormat="1" ht="37.9" customHeight="1">
      <c r="B310" s="32"/>
      <c r="C310" s="127" t="s">
        <v>271</v>
      </c>
      <c r="D310" s="127" t="s">
        <v>119</v>
      </c>
      <c r="E310" s="128" t="s">
        <v>547</v>
      </c>
      <c r="F310" s="129" t="s">
        <v>548</v>
      </c>
      <c r="G310" s="130" t="s">
        <v>255</v>
      </c>
      <c r="H310" s="131">
        <v>1</v>
      </c>
      <c r="I310" s="132"/>
      <c r="J310" s="133">
        <f>ROUND(I310*H310,2)</f>
        <v>0</v>
      </c>
      <c r="K310" s="129" t="s">
        <v>123</v>
      </c>
      <c r="L310" s="32"/>
      <c r="M310" s="134" t="s">
        <v>19</v>
      </c>
      <c r="N310" s="135" t="s">
        <v>40</v>
      </c>
      <c r="P310" s="136">
        <f>O310*H310</f>
        <v>0</v>
      </c>
      <c r="Q310" s="136">
        <v>0</v>
      </c>
      <c r="R310" s="136">
        <f>Q310*H310</f>
        <v>0</v>
      </c>
      <c r="S310" s="136">
        <v>0</v>
      </c>
      <c r="T310" s="137">
        <f>S310*H310</f>
        <v>0</v>
      </c>
      <c r="AR310" s="138" t="s">
        <v>124</v>
      </c>
      <c r="AT310" s="138" t="s">
        <v>119</v>
      </c>
      <c r="AU310" s="138" t="s">
        <v>79</v>
      </c>
      <c r="AY310" s="17" t="s">
        <v>116</v>
      </c>
      <c r="BE310" s="139">
        <f>IF(N310="základní",J310,0)</f>
        <v>0</v>
      </c>
      <c r="BF310" s="139">
        <f>IF(N310="snížená",J310,0)</f>
        <v>0</v>
      </c>
      <c r="BG310" s="139">
        <f>IF(N310="zákl. přenesená",J310,0)</f>
        <v>0</v>
      </c>
      <c r="BH310" s="139">
        <f>IF(N310="sníž. přenesená",J310,0)</f>
        <v>0</v>
      </c>
      <c r="BI310" s="139">
        <f>IF(N310="nulová",J310,0)</f>
        <v>0</v>
      </c>
      <c r="BJ310" s="17" t="s">
        <v>77</v>
      </c>
      <c r="BK310" s="139">
        <f>ROUND(I310*H310,2)</f>
        <v>0</v>
      </c>
      <c r="BL310" s="17" t="s">
        <v>124</v>
      </c>
      <c r="BM310" s="138" t="s">
        <v>385</v>
      </c>
    </row>
    <row r="311" spans="2:47" s="1" customFormat="1" ht="39">
      <c r="B311" s="32"/>
      <c r="D311" s="140" t="s">
        <v>125</v>
      </c>
      <c r="F311" s="141" t="s">
        <v>549</v>
      </c>
      <c r="I311" s="142"/>
      <c r="L311" s="32"/>
      <c r="M311" s="143"/>
      <c r="T311" s="53"/>
      <c r="AT311" s="17" t="s">
        <v>125</v>
      </c>
      <c r="AU311" s="17" t="s">
        <v>79</v>
      </c>
    </row>
    <row r="312" spans="2:47" s="1" customFormat="1" ht="19.5">
      <c r="B312" s="32"/>
      <c r="D312" s="140" t="s">
        <v>276</v>
      </c>
      <c r="F312" s="144" t="s">
        <v>510</v>
      </c>
      <c r="I312" s="142"/>
      <c r="L312" s="32"/>
      <c r="M312" s="143"/>
      <c r="T312" s="53"/>
      <c r="AT312" s="17" t="s">
        <v>276</v>
      </c>
      <c r="AU312" s="17" t="s">
        <v>79</v>
      </c>
    </row>
    <row r="313" spans="2:65" s="1" customFormat="1" ht="16.5" customHeight="1">
      <c r="B313" s="32"/>
      <c r="C313" s="152" t="s">
        <v>550</v>
      </c>
      <c r="D313" s="152" t="s">
        <v>259</v>
      </c>
      <c r="E313" s="153" t="s">
        <v>551</v>
      </c>
      <c r="F313" s="154" t="s">
        <v>552</v>
      </c>
      <c r="G313" s="155" t="s">
        <v>122</v>
      </c>
      <c r="H313" s="156">
        <v>12.025</v>
      </c>
      <c r="I313" s="157"/>
      <c r="J313" s="158">
        <f>ROUND(I313*H313,2)</f>
        <v>0</v>
      </c>
      <c r="K313" s="154" t="s">
        <v>123</v>
      </c>
      <c r="L313" s="159"/>
      <c r="M313" s="160" t="s">
        <v>19</v>
      </c>
      <c r="N313" s="161" t="s">
        <v>40</v>
      </c>
      <c r="P313" s="136">
        <f>O313*H313</f>
        <v>0</v>
      </c>
      <c r="Q313" s="136">
        <v>0</v>
      </c>
      <c r="R313" s="136">
        <f>Q313*H313</f>
        <v>0</v>
      </c>
      <c r="S313" s="136">
        <v>0</v>
      </c>
      <c r="T313" s="137">
        <f>S313*H313</f>
        <v>0</v>
      </c>
      <c r="AR313" s="138" t="s">
        <v>145</v>
      </c>
      <c r="AT313" s="138" t="s">
        <v>259</v>
      </c>
      <c r="AU313" s="138" t="s">
        <v>79</v>
      </c>
      <c r="AY313" s="17" t="s">
        <v>116</v>
      </c>
      <c r="BE313" s="139">
        <f>IF(N313="základní",J313,0)</f>
        <v>0</v>
      </c>
      <c r="BF313" s="139">
        <f>IF(N313="snížená",J313,0)</f>
        <v>0</v>
      </c>
      <c r="BG313" s="139">
        <f>IF(N313="zákl. přenesená",J313,0)</f>
        <v>0</v>
      </c>
      <c r="BH313" s="139">
        <f>IF(N313="sníž. přenesená",J313,0)</f>
        <v>0</v>
      </c>
      <c r="BI313" s="139">
        <f>IF(N313="nulová",J313,0)</f>
        <v>0</v>
      </c>
      <c r="BJ313" s="17" t="s">
        <v>77</v>
      </c>
      <c r="BK313" s="139">
        <f>ROUND(I313*H313,2)</f>
        <v>0</v>
      </c>
      <c r="BL313" s="17" t="s">
        <v>124</v>
      </c>
      <c r="BM313" s="138" t="s">
        <v>553</v>
      </c>
    </row>
    <row r="314" spans="2:47" s="1" customFormat="1" ht="11.25">
      <c r="B314" s="32"/>
      <c r="D314" s="140" t="s">
        <v>125</v>
      </c>
      <c r="F314" s="141" t="s">
        <v>552</v>
      </c>
      <c r="I314" s="142"/>
      <c r="L314" s="32"/>
      <c r="M314" s="143"/>
      <c r="T314" s="53"/>
      <c r="AT314" s="17" t="s">
        <v>125</v>
      </c>
      <c r="AU314" s="17" t="s">
        <v>79</v>
      </c>
    </row>
    <row r="315" spans="2:47" s="1" customFormat="1" ht="29.25">
      <c r="B315" s="32"/>
      <c r="D315" s="140" t="s">
        <v>276</v>
      </c>
      <c r="F315" s="144" t="s">
        <v>554</v>
      </c>
      <c r="I315" s="142"/>
      <c r="L315" s="32"/>
      <c r="M315" s="143"/>
      <c r="T315" s="53"/>
      <c r="AT315" s="17" t="s">
        <v>276</v>
      </c>
      <c r="AU315" s="17" t="s">
        <v>79</v>
      </c>
    </row>
    <row r="316" spans="2:51" s="12" customFormat="1" ht="11.25">
      <c r="B316" s="145"/>
      <c r="D316" s="140" t="s">
        <v>129</v>
      </c>
      <c r="E316" s="146" t="s">
        <v>19</v>
      </c>
      <c r="F316" s="147" t="s">
        <v>555</v>
      </c>
      <c r="H316" s="148">
        <v>12.025</v>
      </c>
      <c r="I316" s="149"/>
      <c r="L316" s="145"/>
      <c r="M316" s="150"/>
      <c r="T316" s="151"/>
      <c r="AT316" s="146" t="s">
        <v>129</v>
      </c>
      <c r="AU316" s="146" t="s">
        <v>79</v>
      </c>
      <c r="AV316" s="12" t="s">
        <v>79</v>
      </c>
      <c r="AW316" s="12" t="s">
        <v>31</v>
      </c>
      <c r="AX316" s="12" t="s">
        <v>77</v>
      </c>
      <c r="AY316" s="146" t="s">
        <v>116</v>
      </c>
    </row>
    <row r="317" spans="2:65" s="1" customFormat="1" ht="16.5" customHeight="1">
      <c r="B317" s="32"/>
      <c r="C317" s="152" t="s">
        <v>275</v>
      </c>
      <c r="D317" s="152" t="s">
        <v>259</v>
      </c>
      <c r="E317" s="153" t="s">
        <v>442</v>
      </c>
      <c r="F317" s="154" t="s">
        <v>443</v>
      </c>
      <c r="G317" s="155" t="s">
        <v>122</v>
      </c>
      <c r="H317" s="156">
        <v>205.424</v>
      </c>
      <c r="I317" s="157"/>
      <c r="J317" s="158">
        <f>ROUND(I317*H317,2)</f>
        <v>0</v>
      </c>
      <c r="K317" s="154" t="s">
        <v>123</v>
      </c>
      <c r="L317" s="159"/>
      <c r="M317" s="160" t="s">
        <v>19</v>
      </c>
      <c r="N317" s="161" t="s">
        <v>40</v>
      </c>
      <c r="P317" s="136">
        <f>O317*H317</f>
        <v>0</v>
      </c>
      <c r="Q317" s="136">
        <v>0</v>
      </c>
      <c r="R317" s="136">
        <f>Q317*H317</f>
        <v>0</v>
      </c>
      <c r="S317" s="136">
        <v>0</v>
      </c>
      <c r="T317" s="137">
        <f>S317*H317</f>
        <v>0</v>
      </c>
      <c r="AR317" s="138" t="s">
        <v>145</v>
      </c>
      <c r="AT317" s="138" t="s">
        <v>259</v>
      </c>
      <c r="AU317" s="138" t="s">
        <v>79</v>
      </c>
      <c r="AY317" s="17" t="s">
        <v>116</v>
      </c>
      <c r="BE317" s="139">
        <f>IF(N317="základní",J317,0)</f>
        <v>0</v>
      </c>
      <c r="BF317" s="139">
        <f>IF(N317="snížená",J317,0)</f>
        <v>0</v>
      </c>
      <c r="BG317" s="139">
        <f>IF(N317="zákl. přenesená",J317,0)</f>
        <v>0</v>
      </c>
      <c r="BH317" s="139">
        <f>IF(N317="sníž. přenesená",J317,0)</f>
        <v>0</v>
      </c>
      <c r="BI317" s="139">
        <f>IF(N317="nulová",J317,0)</f>
        <v>0</v>
      </c>
      <c r="BJ317" s="17" t="s">
        <v>77</v>
      </c>
      <c r="BK317" s="139">
        <f>ROUND(I317*H317,2)</f>
        <v>0</v>
      </c>
      <c r="BL317" s="17" t="s">
        <v>124</v>
      </c>
      <c r="BM317" s="138" t="s">
        <v>556</v>
      </c>
    </row>
    <row r="318" spans="2:47" s="1" customFormat="1" ht="11.25">
      <c r="B318" s="32"/>
      <c r="D318" s="140" t="s">
        <v>125</v>
      </c>
      <c r="F318" s="141" t="s">
        <v>443</v>
      </c>
      <c r="I318" s="142"/>
      <c r="L318" s="32"/>
      <c r="M318" s="143"/>
      <c r="T318" s="53"/>
      <c r="AT318" s="17" t="s">
        <v>125</v>
      </c>
      <c r="AU318" s="17" t="s">
        <v>79</v>
      </c>
    </row>
    <row r="319" spans="2:47" s="1" customFormat="1" ht="19.5">
      <c r="B319" s="32"/>
      <c r="D319" s="140" t="s">
        <v>276</v>
      </c>
      <c r="F319" s="144" t="s">
        <v>557</v>
      </c>
      <c r="I319" s="142"/>
      <c r="L319" s="32"/>
      <c r="M319" s="143"/>
      <c r="T319" s="53"/>
      <c r="AT319" s="17" t="s">
        <v>276</v>
      </c>
      <c r="AU319" s="17" t="s">
        <v>79</v>
      </c>
    </row>
    <row r="320" spans="2:51" s="12" customFormat="1" ht="11.25">
      <c r="B320" s="145"/>
      <c r="D320" s="140" t="s">
        <v>129</v>
      </c>
      <c r="E320" s="146" t="s">
        <v>19</v>
      </c>
      <c r="F320" s="147" t="s">
        <v>558</v>
      </c>
      <c r="H320" s="148">
        <v>205.424</v>
      </c>
      <c r="I320" s="149"/>
      <c r="L320" s="145"/>
      <c r="M320" s="150"/>
      <c r="T320" s="151"/>
      <c r="AT320" s="146" t="s">
        <v>129</v>
      </c>
      <c r="AU320" s="146" t="s">
        <v>79</v>
      </c>
      <c r="AV320" s="12" t="s">
        <v>79</v>
      </c>
      <c r="AW320" s="12" t="s">
        <v>31</v>
      </c>
      <c r="AX320" s="12" t="s">
        <v>77</v>
      </c>
      <c r="AY320" s="146" t="s">
        <v>116</v>
      </c>
    </row>
    <row r="321" spans="2:65" s="1" customFormat="1" ht="33" customHeight="1">
      <c r="B321" s="32"/>
      <c r="C321" s="127" t="s">
        <v>559</v>
      </c>
      <c r="D321" s="127" t="s">
        <v>119</v>
      </c>
      <c r="E321" s="128" t="s">
        <v>265</v>
      </c>
      <c r="F321" s="129" t="s">
        <v>266</v>
      </c>
      <c r="G321" s="130" t="s">
        <v>122</v>
      </c>
      <c r="H321" s="131">
        <v>217.449</v>
      </c>
      <c r="I321" s="132"/>
      <c r="J321" s="133">
        <f>ROUND(I321*H321,2)</f>
        <v>0</v>
      </c>
      <c r="K321" s="129" t="s">
        <v>123</v>
      </c>
      <c r="L321" s="32"/>
      <c r="M321" s="134" t="s">
        <v>19</v>
      </c>
      <c r="N321" s="135" t="s">
        <v>40</v>
      </c>
      <c r="P321" s="136">
        <f>O321*H321</f>
        <v>0</v>
      </c>
      <c r="Q321" s="136">
        <v>0</v>
      </c>
      <c r="R321" s="136">
        <f>Q321*H321</f>
        <v>0</v>
      </c>
      <c r="S321" s="136">
        <v>0</v>
      </c>
      <c r="T321" s="137">
        <f>S321*H321</f>
        <v>0</v>
      </c>
      <c r="AR321" s="138" t="s">
        <v>124</v>
      </c>
      <c r="AT321" s="138" t="s">
        <v>119</v>
      </c>
      <c r="AU321" s="138" t="s">
        <v>79</v>
      </c>
      <c r="AY321" s="17" t="s">
        <v>116</v>
      </c>
      <c r="BE321" s="139">
        <f>IF(N321="základní",J321,0)</f>
        <v>0</v>
      </c>
      <c r="BF321" s="139">
        <f>IF(N321="snížená",J321,0)</f>
        <v>0</v>
      </c>
      <c r="BG321" s="139">
        <f>IF(N321="zákl. přenesená",J321,0)</f>
        <v>0</v>
      </c>
      <c r="BH321" s="139">
        <f>IF(N321="sníž. přenesená",J321,0)</f>
        <v>0</v>
      </c>
      <c r="BI321" s="139">
        <f>IF(N321="nulová",J321,0)</f>
        <v>0</v>
      </c>
      <c r="BJ321" s="17" t="s">
        <v>77</v>
      </c>
      <c r="BK321" s="139">
        <f>ROUND(I321*H321,2)</f>
        <v>0</v>
      </c>
      <c r="BL321" s="17" t="s">
        <v>124</v>
      </c>
      <c r="BM321" s="138" t="s">
        <v>560</v>
      </c>
    </row>
    <row r="322" spans="2:47" s="1" customFormat="1" ht="39">
      <c r="B322" s="32"/>
      <c r="D322" s="140" t="s">
        <v>125</v>
      </c>
      <c r="F322" s="141" t="s">
        <v>268</v>
      </c>
      <c r="I322" s="142"/>
      <c r="L322" s="32"/>
      <c r="M322" s="143"/>
      <c r="T322" s="53"/>
      <c r="AT322" s="17" t="s">
        <v>125</v>
      </c>
      <c r="AU322" s="17" t="s">
        <v>79</v>
      </c>
    </row>
    <row r="323" spans="2:47" s="1" customFormat="1" ht="19.5">
      <c r="B323" s="32"/>
      <c r="D323" s="140" t="s">
        <v>276</v>
      </c>
      <c r="F323" s="144" t="s">
        <v>510</v>
      </c>
      <c r="I323" s="142"/>
      <c r="L323" s="32"/>
      <c r="M323" s="143"/>
      <c r="T323" s="53"/>
      <c r="AT323" s="17" t="s">
        <v>276</v>
      </c>
      <c r="AU323" s="17" t="s">
        <v>79</v>
      </c>
    </row>
    <row r="324" spans="2:51" s="12" customFormat="1" ht="11.25">
      <c r="B324" s="145"/>
      <c r="D324" s="140" t="s">
        <v>129</v>
      </c>
      <c r="E324" s="146" t="s">
        <v>19</v>
      </c>
      <c r="F324" s="147" t="s">
        <v>561</v>
      </c>
      <c r="H324" s="148">
        <v>217.449</v>
      </c>
      <c r="I324" s="149"/>
      <c r="L324" s="145"/>
      <c r="M324" s="150"/>
      <c r="T324" s="151"/>
      <c r="AT324" s="146" t="s">
        <v>129</v>
      </c>
      <c r="AU324" s="146" t="s">
        <v>79</v>
      </c>
      <c r="AV324" s="12" t="s">
        <v>79</v>
      </c>
      <c r="AW324" s="12" t="s">
        <v>31</v>
      </c>
      <c r="AX324" s="12" t="s">
        <v>69</v>
      </c>
      <c r="AY324" s="146" t="s">
        <v>116</v>
      </c>
    </row>
    <row r="325" spans="2:51" s="14" customFormat="1" ht="11.25">
      <c r="B325" s="171"/>
      <c r="D325" s="140" t="s">
        <v>129</v>
      </c>
      <c r="E325" s="172" t="s">
        <v>19</v>
      </c>
      <c r="F325" s="173" t="s">
        <v>398</v>
      </c>
      <c r="H325" s="174">
        <v>217.449</v>
      </c>
      <c r="I325" s="175"/>
      <c r="L325" s="171"/>
      <c r="M325" s="176"/>
      <c r="T325" s="177"/>
      <c r="AT325" s="172" t="s">
        <v>129</v>
      </c>
      <c r="AU325" s="172" t="s">
        <v>79</v>
      </c>
      <c r="AV325" s="14" t="s">
        <v>124</v>
      </c>
      <c r="AW325" s="14" t="s">
        <v>31</v>
      </c>
      <c r="AX325" s="14" t="s">
        <v>77</v>
      </c>
      <c r="AY325" s="172" t="s">
        <v>116</v>
      </c>
    </row>
    <row r="326" spans="2:65" s="1" customFormat="1" ht="16.5" customHeight="1">
      <c r="B326" s="32"/>
      <c r="C326" s="127" t="s">
        <v>280</v>
      </c>
      <c r="D326" s="127" t="s">
        <v>119</v>
      </c>
      <c r="E326" s="128" t="s">
        <v>446</v>
      </c>
      <c r="F326" s="129" t="s">
        <v>447</v>
      </c>
      <c r="G326" s="130" t="s">
        <v>199</v>
      </c>
      <c r="H326" s="131">
        <v>326</v>
      </c>
      <c r="I326" s="132"/>
      <c r="J326" s="133">
        <f>ROUND(I326*H326,2)</f>
        <v>0</v>
      </c>
      <c r="K326" s="129" t="s">
        <v>123</v>
      </c>
      <c r="L326" s="32"/>
      <c r="M326" s="134" t="s">
        <v>19</v>
      </c>
      <c r="N326" s="135" t="s">
        <v>40</v>
      </c>
      <c r="P326" s="136">
        <f>O326*H326</f>
        <v>0</v>
      </c>
      <c r="Q326" s="136">
        <v>0</v>
      </c>
      <c r="R326" s="136">
        <f>Q326*H326</f>
        <v>0</v>
      </c>
      <c r="S326" s="136">
        <v>0</v>
      </c>
      <c r="T326" s="137">
        <f>S326*H326</f>
        <v>0</v>
      </c>
      <c r="AR326" s="138" t="s">
        <v>124</v>
      </c>
      <c r="AT326" s="138" t="s">
        <v>119</v>
      </c>
      <c r="AU326" s="138" t="s">
        <v>79</v>
      </c>
      <c r="AY326" s="17" t="s">
        <v>116</v>
      </c>
      <c r="BE326" s="139">
        <f>IF(N326="základní",J326,0)</f>
        <v>0</v>
      </c>
      <c r="BF326" s="139">
        <f>IF(N326="snížená",J326,0)</f>
        <v>0</v>
      </c>
      <c r="BG326" s="139">
        <f>IF(N326="zákl. přenesená",J326,0)</f>
        <v>0</v>
      </c>
      <c r="BH326" s="139">
        <f>IF(N326="sníž. přenesená",J326,0)</f>
        <v>0</v>
      </c>
      <c r="BI326" s="139">
        <f>IF(N326="nulová",J326,0)</f>
        <v>0</v>
      </c>
      <c r="BJ326" s="17" t="s">
        <v>77</v>
      </c>
      <c r="BK326" s="139">
        <f>ROUND(I326*H326,2)</f>
        <v>0</v>
      </c>
      <c r="BL326" s="17" t="s">
        <v>124</v>
      </c>
      <c r="BM326" s="138" t="s">
        <v>562</v>
      </c>
    </row>
    <row r="327" spans="2:47" s="1" customFormat="1" ht="19.5">
      <c r="B327" s="32"/>
      <c r="D327" s="140" t="s">
        <v>125</v>
      </c>
      <c r="F327" s="141" t="s">
        <v>448</v>
      </c>
      <c r="I327" s="142"/>
      <c r="L327" s="32"/>
      <c r="M327" s="143"/>
      <c r="T327" s="53"/>
      <c r="AT327" s="17" t="s">
        <v>125</v>
      </c>
      <c r="AU327" s="17" t="s">
        <v>79</v>
      </c>
    </row>
    <row r="328" spans="2:47" s="1" customFormat="1" ht="19.5">
      <c r="B328" s="32"/>
      <c r="D328" s="140" t="s">
        <v>276</v>
      </c>
      <c r="F328" s="144" t="s">
        <v>510</v>
      </c>
      <c r="I328" s="142"/>
      <c r="L328" s="32"/>
      <c r="M328" s="143"/>
      <c r="T328" s="53"/>
      <c r="AT328" s="17" t="s">
        <v>276</v>
      </c>
      <c r="AU328" s="17" t="s">
        <v>79</v>
      </c>
    </row>
    <row r="329" spans="2:65" s="1" customFormat="1" ht="16.5" customHeight="1">
      <c r="B329" s="32"/>
      <c r="C329" s="127" t="s">
        <v>563</v>
      </c>
      <c r="D329" s="127" t="s">
        <v>119</v>
      </c>
      <c r="E329" s="128" t="s">
        <v>564</v>
      </c>
      <c r="F329" s="129" t="s">
        <v>565</v>
      </c>
      <c r="G329" s="130" t="s">
        <v>199</v>
      </c>
      <c r="H329" s="131">
        <v>191</v>
      </c>
      <c r="I329" s="132"/>
      <c r="J329" s="133">
        <f>ROUND(I329*H329,2)</f>
        <v>0</v>
      </c>
      <c r="K329" s="129" t="s">
        <v>123</v>
      </c>
      <c r="L329" s="32"/>
      <c r="M329" s="134" t="s">
        <v>19</v>
      </c>
      <c r="N329" s="135" t="s">
        <v>40</v>
      </c>
      <c r="P329" s="136">
        <f>O329*H329</f>
        <v>0</v>
      </c>
      <c r="Q329" s="136">
        <v>0</v>
      </c>
      <c r="R329" s="136">
        <f>Q329*H329</f>
        <v>0</v>
      </c>
      <c r="S329" s="136">
        <v>0</v>
      </c>
      <c r="T329" s="137">
        <f>S329*H329</f>
        <v>0</v>
      </c>
      <c r="AR329" s="138" t="s">
        <v>124</v>
      </c>
      <c r="AT329" s="138" t="s">
        <v>119</v>
      </c>
      <c r="AU329" s="138" t="s">
        <v>79</v>
      </c>
      <c r="AY329" s="17" t="s">
        <v>116</v>
      </c>
      <c r="BE329" s="139">
        <f>IF(N329="základní",J329,0)</f>
        <v>0</v>
      </c>
      <c r="BF329" s="139">
        <f>IF(N329="snížená",J329,0)</f>
        <v>0</v>
      </c>
      <c r="BG329" s="139">
        <f>IF(N329="zákl. přenesená",J329,0)</f>
        <v>0</v>
      </c>
      <c r="BH329" s="139">
        <f>IF(N329="sníž. přenesená",J329,0)</f>
        <v>0</v>
      </c>
      <c r="BI329" s="139">
        <f>IF(N329="nulová",J329,0)</f>
        <v>0</v>
      </c>
      <c r="BJ329" s="17" t="s">
        <v>77</v>
      </c>
      <c r="BK329" s="139">
        <f>ROUND(I329*H329,2)</f>
        <v>0</v>
      </c>
      <c r="BL329" s="17" t="s">
        <v>124</v>
      </c>
      <c r="BM329" s="138" t="s">
        <v>566</v>
      </c>
    </row>
    <row r="330" spans="2:47" s="1" customFormat="1" ht="19.5">
      <c r="B330" s="32"/>
      <c r="D330" s="140" t="s">
        <v>125</v>
      </c>
      <c r="F330" s="141" t="s">
        <v>567</v>
      </c>
      <c r="I330" s="142"/>
      <c r="L330" s="32"/>
      <c r="M330" s="143"/>
      <c r="T330" s="53"/>
      <c r="AT330" s="17" t="s">
        <v>125</v>
      </c>
      <c r="AU330" s="17" t="s">
        <v>79</v>
      </c>
    </row>
    <row r="331" spans="2:47" s="1" customFormat="1" ht="19.5">
      <c r="B331" s="32"/>
      <c r="D331" s="140" t="s">
        <v>276</v>
      </c>
      <c r="F331" s="144" t="s">
        <v>510</v>
      </c>
      <c r="I331" s="142"/>
      <c r="L331" s="32"/>
      <c r="M331" s="143"/>
      <c r="T331" s="53"/>
      <c r="AT331" s="17" t="s">
        <v>276</v>
      </c>
      <c r="AU331" s="17" t="s">
        <v>79</v>
      </c>
    </row>
    <row r="332" spans="2:51" s="12" customFormat="1" ht="11.25">
      <c r="B332" s="145"/>
      <c r="D332" s="140" t="s">
        <v>129</v>
      </c>
      <c r="E332" s="146" t="s">
        <v>19</v>
      </c>
      <c r="F332" s="147" t="s">
        <v>568</v>
      </c>
      <c r="H332" s="148">
        <v>191</v>
      </c>
      <c r="I332" s="149"/>
      <c r="L332" s="145"/>
      <c r="M332" s="150"/>
      <c r="T332" s="151"/>
      <c r="AT332" s="146" t="s">
        <v>129</v>
      </c>
      <c r="AU332" s="146" t="s">
        <v>79</v>
      </c>
      <c r="AV332" s="12" t="s">
        <v>79</v>
      </c>
      <c r="AW332" s="12" t="s">
        <v>31</v>
      </c>
      <c r="AX332" s="12" t="s">
        <v>77</v>
      </c>
      <c r="AY332" s="146" t="s">
        <v>116</v>
      </c>
    </row>
    <row r="333" spans="2:65" s="1" customFormat="1" ht="16.5" customHeight="1">
      <c r="B333" s="32"/>
      <c r="C333" s="127" t="s">
        <v>286</v>
      </c>
      <c r="D333" s="127" t="s">
        <v>119</v>
      </c>
      <c r="E333" s="128" t="s">
        <v>569</v>
      </c>
      <c r="F333" s="129" t="s">
        <v>570</v>
      </c>
      <c r="G333" s="130" t="s">
        <v>199</v>
      </c>
      <c r="H333" s="131">
        <v>191</v>
      </c>
      <c r="I333" s="132"/>
      <c r="J333" s="133">
        <f>ROUND(I333*H333,2)</f>
        <v>0</v>
      </c>
      <c r="K333" s="129" t="s">
        <v>123</v>
      </c>
      <c r="L333" s="32"/>
      <c r="M333" s="134" t="s">
        <v>19</v>
      </c>
      <c r="N333" s="135" t="s">
        <v>40</v>
      </c>
      <c r="P333" s="136">
        <f>O333*H333</f>
        <v>0</v>
      </c>
      <c r="Q333" s="136">
        <v>0</v>
      </c>
      <c r="R333" s="136">
        <f>Q333*H333</f>
        <v>0</v>
      </c>
      <c r="S333" s="136">
        <v>0</v>
      </c>
      <c r="T333" s="137">
        <f>S333*H333</f>
        <v>0</v>
      </c>
      <c r="AR333" s="138" t="s">
        <v>124</v>
      </c>
      <c r="AT333" s="138" t="s">
        <v>119</v>
      </c>
      <c r="AU333" s="138" t="s">
        <v>79</v>
      </c>
      <c r="AY333" s="17" t="s">
        <v>116</v>
      </c>
      <c r="BE333" s="139">
        <f>IF(N333="základní",J333,0)</f>
        <v>0</v>
      </c>
      <c r="BF333" s="139">
        <f>IF(N333="snížená",J333,0)</f>
        <v>0</v>
      </c>
      <c r="BG333" s="139">
        <f>IF(N333="zákl. přenesená",J333,0)</f>
        <v>0</v>
      </c>
      <c r="BH333" s="139">
        <f>IF(N333="sníž. přenesená",J333,0)</f>
        <v>0</v>
      </c>
      <c r="BI333" s="139">
        <f>IF(N333="nulová",J333,0)</f>
        <v>0</v>
      </c>
      <c r="BJ333" s="17" t="s">
        <v>77</v>
      </c>
      <c r="BK333" s="139">
        <f>ROUND(I333*H333,2)</f>
        <v>0</v>
      </c>
      <c r="BL333" s="17" t="s">
        <v>124</v>
      </c>
      <c r="BM333" s="138" t="s">
        <v>571</v>
      </c>
    </row>
    <row r="334" spans="2:47" s="1" customFormat="1" ht="19.5">
      <c r="B334" s="32"/>
      <c r="D334" s="140" t="s">
        <v>125</v>
      </c>
      <c r="F334" s="141" t="s">
        <v>572</v>
      </c>
      <c r="I334" s="142"/>
      <c r="L334" s="32"/>
      <c r="M334" s="143"/>
      <c r="T334" s="53"/>
      <c r="AT334" s="17" t="s">
        <v>125</v>
      </c>
      <c r="AU334" s="17" t="s">
        <v>79</v>
      </c>
    </row>
    <row r="335" spans="2:47" s="1" customFormat="1" ht="19.5">
      <c r="B335" s="32"/>
      <c r="D335" s="140" t="s">
        <v>276</v>
      </c>
      <c r="F335" s="144" t="s">
        <v>510</v>
      </c>
      <c r="I335" s="142"/>
      <c r="L335" s="32"/>
      <c r="M335" s="143"/>
      <c r="T335" s="53"/>
      <c r="AT335" s="17" t="s">
        <v>276</v>
      </c>
      <c r="AU335" s="17" t="s">
        <v>79</v>
      </c>
    </row>
    <row r="336" spans="2:65" s="1" customFormat="1" ht="16.5" customHeight="1">
      <c r="B336" s="32"/>
      <c r="C336" s="127" t="s">
        <v>573</v>
      </c>
      <c r="D336" s="127" t="s">
        <v>119</v>
      </c>
      <c r="E336" s="128" t="s">
        <v>574</v>
      </c>
      <c r="F336" s="129" t="s">
        <v>575</v>
      </c>
      <c r="G336" s="130" t="s">
        <v>255</v>
      </c>
      <c r="H336" s="131">
        <v>132</v>
      </c>
      <c r="I336" s="132"/>
      <c r="J336" s="133">
        <f>ROUND(I336*H336,2)</f>
        <v>0</v>
      </c>
      <c r="K336" s="129" t="s">
        <v>123</v>
      </c>
      <c r="L336" s="32"/>
      <c r="M336" s="134" t="s">
        <v>19</v>
      </c>
      <c r="N336" s="135" t="s">
        <v>40</v>
      </c>
      <c r="P336" s="136">
        <f>O336*H336</f>
        <v>0</v>
      </c>
      <c r="Q336" s="136">
        <v>0</v>
      </c>
      <c r="R336" s="136">
        <f>Q336*H336</f>
        <v>0</v>
      </c>
      <c r="S336" s="136">
        <v>0</v>
      </c>
      <c r="T336" s="137">
        <f>S336*H336</f>
        <v>0</v>
      </c>
      <c r="AR336" s="138" t="s">
        <v>124</v>
      </c>
      <c r="AT336" s="138" t="s">
        <v>119</v>
      </c>
      <c r="AU336" s="138" t="s">
        <v>79</v>
      </c>
      <c r="AY336" s="17" t="s">
        <v>116</v>
      </c>
      <c r="BE336" s="139">
        <f>IF(N336="základní",J336,0)</f>
        <v>0</v>
      </c>
      <c r="BF336" s="139">
        <f>IF(N336="snížená",J336,0)</f>
        <v>0</v>
      </c>
      <c r="BG336" s="139">
        <f>IF(N336="zákl. přenesená",J336,0)</f>
        <v>0</v>
      </c>
      <c r="BH336" s="139">
        <f>IF(N336="sníž. přenesená",J336,0)</f>
        <v>0</v>
      </c>
      <c r="BI336" s="139">
        <f>IF(N336="nulová",J336,0)</f>
        <v>0</v>
      </c>
      <c r="BJ336" s="17" t="s">
        <v>77</v>
      </c>
      <c r="BK336" s="139">
        <f>ROUND(I336*H336,2)</f>
        <v>0</v>
      </c>
      <c r="BL336" s="17" t="s">
        <v>124</v>
      </c>
      <c r="BM336" s="138" t="s">
        <v>576</v>
      </c>
    </row>
    <row r="337" spans="2:47" s="1" customFormat="1" ht="19.5">
      <c r="B337" s="32"/>
      <c r="D337" s="140" t="s">
        <v>125</v>
      </c>
      <c r="F337" s="141" t="s">
        <v>577</v>
      </c>
      <c r="I337" s="142"/>
      <c r="L337" s="32"/>
      <c r="M337" s="143"/>
      <c r="T337" s="53"/>
      <c r="AT337" s="17" t="s">
        <v>125</v>
      </c>
      <c r="AU337" s="17" t="s">
        <v>79</v>
      </c>
    </row>
    <row r="338" spans="2:47" s="1" customFormat="1" ht="19.5">
      <c r="B338" s="32"/>
      <c r="D338" s="140" t="s">
        <v>276</v>
      </c>
      <c r="F338" s="144" t="s">
        <v>510</v>
      </c>
      <c r="I338" s="142"/>
      <c r="L338" s="32"/>
      <c r="M338" s="143"/>
      <c r="T338" s="53"/>
      <c r="AT338" s="17" t="s">
        <v>276</v>
      </c>
      <c r="AU338" s="17" t="s">
        <v>79</v>
      </c>
    </row>
    <row r="339" spans="2:65" s="1" customFormat="1" ht="16.5" customHeight="1">
      <c r="B339" s="32"/>
      <c r="C339" s="127" t="s">
        <v>291</v>
      </c>
      <c r="D339" s="127" t="s">
        <v>119</v>
      </c>
      <c r="E339" s="128" t="s">
        <v>578</v>
      </c>
      <c r="F339" s="129" t="s">
        <v>579</v>
      </c>
      <c r="G339" s="130" t="s">
        <v>255</v>
      </c>
      <c r="H339" s="131">
        <v>132</v>
      </c>
      <c r="I339" s="132"/>
      <c r="J339" s="133">
        <f>ROUND(I339*H339,2)</f>
        <v>0</v>
      </c>
      <c r="K339" s="129" t="s">
        <v>123</v>
      </c>
      <c r="L339" s="32"/>
      <c r="M339" s="134" t="s">
        <v>19</v>
      </c>
      <c r="N339" s="135" t="s">
        <v>40</v>
      </c>
      <c r="P339" s="136">
        <f>O339*H339</f>
        <v>0</v>
      </c>
      <c r="Q339" s="136">
        <v>0</v>
      </c>
      <c r="R339" s="136">
        <f>Q339*H339</f>
        <v>0</v>
      </c>
      <c r="S339" s="136">
        <v>0</v>
      </c>
      <c r="T339" s="137">
        <f>S339*H339</f>
        <v>0</v>
      </c>
      <c r="AR339" s="138" t="s">
        <v>124</v>
      </c>
      <c r="AT339" s="138" t="s">
        <v>119</v>
      </c>
      <c r="AU339" s="138" t="s">
        <v>79</v>
      </c>
      <c r="AY339" s="17" t="s">
        <v>116</v>
      </c>
      <c r="BE339" s="139">
        <f>IF(N339="základní",J339,0)</f>
        <v>0</v>
      </c>
      <c r="BF339" s="139">
        <f>IF(N339="snížená",J339,0)</f>
        <v>0</v>
      </c>
      <c r="BG339" s="139">
        <f>IF(N339="zákl. přenesená",J339,0)</f>
        <v>0</v>
      </c>
      <c r="BH339" s="139">
        <f>IF(N339="sníž. přenesená",J339,0)</f>
        <v>0</v>
      </c>
      <c r="BI339" s="139">
        <f>IF(N339="nulová",J339,0)</f>
        <v>0</v>
      </c>
      <c r="BJ339" s="17" t="s">
        <v>77</v>
      </c>
      <c r="BK339" s="139">
        <f>ROUND(I339*H339,2)</f>
        <v>0</v>
      </c>
      <c r="BL339" s="17" t="s">
        <v>124</v>
      </c>
      <c r="BM339" s="138" t="s">
        <v>580</v>
      </c>
    </row>
    <row r="340" spans="2:47" s="1" customFormat="1" ht="19.5">
      <c r="B340" s="32"/>
      <c r="D340" s="140" t="s">
        <v>125</v>
      </c>
      <c r="F340" s="141" t="s">
        <v>581</v>
      </c>
      <c r="I340" s="142"/>
      <c r="L340" s="32"/>
      <c r="M340" s="143"/>
      <c r="T340" s="53"/>
      <c r="AT340" s="17" t="s">
        <v>125</v>
      </c>
      <c r="AU340" s="17" t="s">
        <v>79</v>
      </c>
    </row>
    <row r="341" spans="2:47" s="1" customFormat="1" ht="19.5">
      <c r="B341" s="32"/>
      <c r="D341" s="140" t="s">
        <v>276</v>
      </c>
      <c r="F341" s="144" t="s">
        <v>510</v>
      </c>
      <c r="I341" s="142"/>
      <c r="L341" s="32"/>
      <c r="M341" s="143"/>
      <c r="T341" s="53"/>
      <c r="AT341" s="17" t="s">
        <v>276</v>
      </c>
      <c r="AU341" s="17" t="s">
        <v>79</v>
      </c>
    </row>
    <row r="342" spans="2:65" s="1" customFormat="1" ht="16.5" customHeight="1">
      <c r="B342" s="32"/>
      <c r="C342" s="127" t="s">
        <v>582</v>
      </c>
      <c r="D342" s="127" t="s">
        <v>119</v>
      </c>
      <c r="E342" s="128" t="s">
        <v>583</v>
      </c>
      <c r="F342" s="129" t="s">
        <v>584</v>
      </c>
      <c r="G342" s="130" t="s">
        <v>199</v>
      </c>
      <c r="H342" s="131">
        <v>6</v>
      </c>
      <c r="I342" s="132"/>
      <c r="J342" s="133">
        <f>ROUND(I342*H342,2)</f>
        <v>0</v>
      </c>
      <c r="K342" s="129" t="s">
        <v>123</v>
      </c>
      <c r="L342" s="32"/>
      <c r="M342" s="134" t="s">
        <v>19</v>
      </c>
      <c r="N342" s="135" t="s">
        <v>40</v>
      </c>
      <c r="P342" s="136">
        <f>O342*H342</f>
        <v>0</v>
      </c>
      <c r="Q342" s="136">
        <v>0</v>
      </c>
      <c r="R342" s="136">
        <f>Q342*H342</f>
        <v>0</v>
      </c>
      <c r="S342" s="136">
        <v>0</v>
      </c>
      <c r="T342" s="137">
        <f>S342*H342</f>
        <v>0</v>
      </c>
      <c r="AR342" s="138" t="s">
        <v>124</v>
      </c>
      <c r="AT342" s="138" t="s">
        <v>119</v>
      </c>
      <c r="AU342" s="138" t="s">
        <v>79</v>
      </c>
      <c r="AY342" s="17" t="s">
        <v>116</v>
      </c>
      <c r="BE342" s="139">
        <f>IF(N342="základní",J342,0)</f>
        <v>0</v>
      </c>
      <c r="BF342" s="139">
        <f>IF(N342="snížená",J342,0)</f>
        <v>0</v>
      </c>
      <c r="BG342" s="139">
        <f>IF(N342="zákl. přenesená",J342,0)</f>
        <v>0</v>
      </c>
      <c r="BH342" s="139">
        <f>IF(N342="sníž. přenesená",J342,0)</f>
        <v>0</v>
      </c>
      <c r="BI342" s="139">
        <f>IF(N342="nulová",J342,0)</f>
        <v>0</v>
      </c>
      <c r="BJ342" s="17" t="s">
        <v>77</v>
      </c>
      <c r="BK342" s="139">
        <f>ROUND(I342*H342,2)</f>
        <v>0</v>
      </c>
      <c r="BL342" s="17" t="s">
        <v>124</v>
      </c>
      <c r="BM342" s="138" t="s">
        <v>585</v>
      </c>
    </row>
    <row r="343" spans="2:47" s="1" customFormat="1" ht="19.5">
      <c r="B343" s="32"/>
      <c r="D343" s="140" t="s">
        <v>125</v>
      </c>
      <c r="F343" s="141" t="s">
        <v>586</v>
      </c>
      <c r="I343" s="142"/>
      <c r="L343" s="32"/>
      <c r="M343" s="143"/>
      <c r="T343" s="53"/>
      <c r="AT343" s="17" t="s">
        <v>125</v>
      </c>
      <c r="AU343" s="17" t="s">
        <v>79</v>
      </c>
    </row>
    <row r="344" spans="2:47" s="1" customFormat="1" ht="19.5">
      <c r="B344" s="32"/>
      <c r="D344" s="140" t="s">
        <v>276</v>
      </c>
      <c r="F344" s="144" t="s">
        <v>510</v>
      </c>
      <c r="I344" s="142"/>
      <c r="L344" s="32"/>
      <c r="M344" s="143"/>
      <c r="T344" s="53"/>
      <c r="AT344" s="17" t="s">
        <v>276</v>
      </c>
      <c r="AU344" s="17" t="s">
        <v>79</v>
      </c>
    </row>
    <row r="345" spans="2:65" s="1" customFormat="1" ht="16.5" customHeight="1">
      <c r="B345" s="32"/>
      <c r="C345" s="127" t="s">
        <v>296</v>
      </c>
      <c r="D345" s="127" t="s">
        <v>119</v>
      </c>
      <c r="E345" s="128" t="s">
        <v>587</v>
      </c>
      <c r="F345" s="129" t="s">
        <v>588</v>
      </c>
      <c r="G345" s="130" t="s">
        <v>199</v>
      </c>
      <c r="H345" s="131">
        <v>6</v>
      </c>
      <c r="I345" s="132"/>
      <c r="J345" s="133">
        <f>ROUND(I345*H345,2)</f>
        <v>0</v>
      </c>
      <c r="K345" s="129" t="s">
        <v>123</v>
      </c>
      <c r="L345" s="32"/>
      <c r="M345" s="134" t="s">
        <v>19</v>
      </c>
      <c r="N345" s="135" t="s">
        <v>40</v>
      </c>
      <c r="P345" s="136">
        <f>O345*H345</f>
        <v>0</v>
      </c>
      <c r="Q345" s="136">
        <v>0</v>
      </c>
      <c r="R345" s="136">
        <f>Q345*H345</f>
        <v>0</v>
      </c>
      <c r="S345" s="136">
        <v>0</v>
      </c>
      <c r="T345" s="137">
        <f>S345*H345</f>
        <v>0</v>
      </c>
      <c r="AR345" s="138" t="s">
        <v>124</v>
      </c>
      <c r="AT345" s="138" t="s">
        <v>119</v>
      </c>
      <c r="AU345" s="138" t="s">
        <v>79</v>
      </c>
      <c r="AY345" s="17" t="s">
        <v>116</v>
      </c>
      <c r="BE345" s="139">
        <f>IF(N345="základní",J345,0)</f>
        <v>0</v>
      </c>
      <c r="BF345" s="139">
        <f>IF(N345="snížená",J345,0)</f>
        <v>0</v>
      </c>
      <c r="BG345" s="139">
        <f>IF(N345="zákl. přenesená",J345,0)</f>
        <v>0</v>
      </c>
      <c r="BH345" s="139">
        <f>IF(N345="sníž. přenesená",J345,0)</f>
        <v>0</v>
      </c>
      <c r="BI345" s="139">
        <f>IF(N345="nulová",J345,0)</f>
        <v>0</v>
      </c>
      <c r="BJ345" s="17" t="s">
        <v>77</v>
      </c>
      <c r="BK345" s="139">
        <f>ROUND(I345*H345,2)</f>
        <v>0</v>
      </c>
      <c r="BL345" s="17" t="s">
        <v>124</v>
      </c>
      <c r="BM345" s="138" t="s">
        <v>589</v>
      </c>
    </row>
    <row r="346" spans="2:47" s="1" customFormat="1" ht="19.5">
      <c r="B346" s="32"/>
      <c r="D346" s="140" t="s">
        <v>125</v>
      </c>
      <c r="F346" s="141" t="s">
        <v>590</v>
      </c>
      <c r="I346" s="142"/>
      <c r="L346" s="32"/>
      <c r="M346" s="143"/>
      <c r="T346" s="53"/>
      <c r="AT346" s="17" t="s">
        <v>125</v>
      </c>
      <c r="AU346" s="17" t="s">
        <v>79</v>
      </c>
    </row>
    <row r="347" spans="2:47" s="1" customFormat="1" ht="19.5">
      <c r="B347" s="32"/>
      <c r="D347" s="140" t="s">
        <v>276</v>
      </c>
      <c r="F347" s="144" t="s">
        <v>510</v>
      </c>
      <c r="I347" s="142"/>
      <c r="L347" s="32"/>
      <c r="M347" s="143"/>
      <c r="T347" s="53"/>
      <c r="AT347" s="17" t="s">
        <v>276</v>
      </c>
      <c r="AU347" s="17" t="s">
        <v>79</v>
      </c>
    </row>
    <row r="348" spans="2:65" s="1" customFormat="1" ht="16.5" customHeight="1">
      <c r="B348" s="32"/>
      <c r="C348" s="127" t="s">
        <v>591</v>
      </c>
      <c r="D348" s="127" t="s">
        <v>119</v>
      </c>
      <c r="E348" s="128" t="s">
        <v>592</v>
      </c>
      <c r="F348" s="129" t="s">
        <v>593</v>
      </c>
      <c r="G348" s="130" t="s">
        <v>156</v>
      </c>
      <c r="H348" s="131">
        <v>38.2</v>
      </c>
      <c r="I348" s="132"/>
      <c r="J348" s="133">
        <f>ROUND(I348*H348,2)</f>
        <v>0</v>
      </c>
      <c r="K348" s="129" t="s">
        <v>123</v>
      </c>
      <c r="L348" s="32"/>
      <c r="M348" s="134" t="s">
        <v>19</v>
      </c>
      <c r="N348" s="135" t="s">
        <v>40</v>
      </c>
      <c r="P348" s="136">
        <f>O348*H348</f>
        <v>0</v>
      </c>
      <c r="Q348" s="136">
        <v>0</v>
      </c>
      <c r="R348" s="136">
        <f>Q348*H348</f>
        <v>0</v>
      </c>
      <c r="S348" s="136">
        <v>0</v>
      </c>
      <c r="T348" s="137">
        <f>S348*H348</f>
        <v>0</v>
      </c>
      <c r="AR348" s="138" t="s">
        <v>124</v>
      </c>
      <c r="AT348" s="138" t="s">
        <v>119</v>
      </c>
      <c r="AU348" s="138" t="s">
        <v>79</v>
      </c>
      <c r="AY348" s="17" t="s">
        <v>116</v>
      </c>
      <c r="BE348" s="139">
        <f>IF(N348="základní",J348,0)</f>
        <v>0</v>
      </c>
      <c r="BF348" s="139">
        <f>IF(N348="snížená",J348,0)</f>
        <v>0</v>
      </c>
      <c r="BG348" s="139">
        <f>IF(N348="zákl. přenesená",J348,0)</f>
        <v>0</v>
      </c>
      <c r="BH348" s="139">
        <f>IF(N348="sníž. přenesená",J348,0)</f>
        <v>0</v>
      </c>
      <c r="BI348" s="139">
        <f>IF(N348="nulová",J348,0)</f>
        <v>0</v>
      </c>
      <c r="BJ348" s="17" t="s">
        <v>77</v>
      </c>
      <c r="BK348" s="139">
        <f>ROUND(I348*H348,2)</f>
        <v>0</v>
      </c>
      <c r="BL348" s="17" t="s">
        <v>124</v>
      </c>
      <c r="BM348" s="138" t="s">
        <v>594</v>
      </c>
    </row>
    <row r="349" spans="2:47" s="1" customFormat="1" ht="19.5">
      <c r="B349" s="32"/>
      <c r="D349" s="140" t="s">
        <v>125</v>
      </c>
      <c r="F349" s="141" t="s">
        <v>595</v>
      </c>
      <c r="I349" s="142"/>
      <c r="L349" s="32"/>
      <c r="M349" s="143"/>
      <c r="T349" s="53"/>
      <c r="AT349" s="17" t="s">
        <v>125</v>
      </c>
      <c r="AU349" s="17" t="s">
        <v>79</v>
      </c>
    </row>
    <row r="350" spans="2:47" s="1" customFormat="1" ht="19.5">
      <c r="B350" s="32"/>
      <c r="D350" s="140" t="s">
        <v>276</v>
      </c>
      <c r="F350" s="144" t="s">
        <v>510</v>
      </c>
      <c r="I350" s="142"/>
      <c r="L350" s="32"/>
      <c r="M350" s="143"/>
      <c r="T350" s="53"/>
      <c r="AT350" s="17" t="s">
        <v>276</v>
      </c>
      <c r="AU350" s="17" t="s">
        <v>79</v>
      </c>
    </row>
    <row r="351" spans="2:65" s="1" customFormat="1" ht="16.5" customHeight="1">
      <c r="B351" s="32"/>
      <c r="C351" s="127" t="s">
        <v>301</v>
      </c>
      <c r="D351" s="127" t="s">
        <v>119</v>
      </c>
      <c r="E351" s="128" t="s">
        <v>596</v>
      </c>
      <c r="F351" s="129" t="s">
        <v>597</v>
      </c>
      <c r="G351" s="130" t="s">
        <v>156</v>
      </c>
      <c r="H351" s="131">
        <v>38.2</v>
      </c>
      <c r="I351" s="132"/>
      <c r="J351" s="133">
        <f>ROUND(I351*H351,2)</f>
        <v>0</v>
      </c>
      <c r="K351" s="129" t="s">
        <v>123</v>
      </c>
      <c r="L351" s="32"/>
      <c r="M351" s="134" t="s">
        <v>19</v>
      </c>
      <c r="N351" s="135" t="s">
        <v>40</v>
      </c>
      <c r="P351" s="136">
        <f>O351*H351</f>
        <v>0</v>
      </c>
      <c r="Q351" s="136">
        <v>0</v>
      </c>
      <c r="R351" s="136">
        <f>Q351*H351</f>
        <v>0</v>
      </c>
      <c r="S351" s="136">
        <v>0</v>
      </c>
      <c r="T351" s="137">
        <f>S351*H351</f>
        <v>0</v>
      </c>
      <c r="AR351" s="138" t="s">
        <v>124</v>
      </c>
      <c r="AT351" s="138" t="s">
        <v>119</v>
      </c>
      <c r="AU351" s="138" t="s">
        <v>79</v>
      </c>
      <c r="AY351" s="17" t="s">
        <v>116</v>
      </c>
      <c r="BE351" s="139">
        <f>IF(N351="základní",J351,0)</f>
        <v>0</v>
      </c>
      <c r="BF351" s="139">
        <f>IF(N351="snížená",J351,0)</f>
        <v>0</v>
      </c>
      <c r="BG351" s="139">
        <f>IF(N351="zákl. přenesená",J351,0)</f>
        <v>0</v>
      </c>
      <c r="BH351" s="139">
        <f>IF(N351="sníž. přenesená",J351,0)</f>
        <v>0</v>
      </c>
      <c r="BI351" s="139">
        <f>IF(N351="nulová",J351,0)</f>
        <v>0</v>
      </c>
      <c r="BJ351" s="17" t="s">
        <v>77</v>
      </c>
      <c r="BK351" s="139">
        <f>ROUND(I351*H351,2)</f>
        <v>0</v>
      </c>
      <c r="BL351" s="17" t="s">
        <v>124</v>
      </c>
      <c r="BM351" s="138" t="s">
        <v>598</v>
      </c>
    </row>
    <row r="352" spans="2:47" s="1" customFormat="1" ht="19.5">
      <c r="B352" s="32"/>
      <c r="D352" s="140" t="s">
        <v>125</v>
      </c>
      <c r="F352" s="141" t="s">
        <v>599</v>
      </c>
      <c r="I352" s="142"/>
      <c r="L352" s="32"/>
      <c r="M352" s="143"/>
      <c r="T352" s="53"/>
      <c r="AT352" s="17" t="s">
        <v>125</v>
      </c>
      <c r="AU352" s="17" t="s">
        <v>79</v>
      </c>
    </row>
    <row r="353" spans="2:47" s="1" customFormat="1" ht="19.5">
      <c r="B353" s="32"/>
      <c r="D353" s="140" t="s">
        <v>276</v>
      </c>
      <c r="F353" s="144" t="s">
        <v>510</v>
      </c>
      <c r="I353" s="142"/>
      <c r="L353" s="32"/>
      <c r="M353" s="143"/>
      <c r="T353" s="53"/>
      <c r="AT353" s="17" t="s">
        <v>276</v>
      </c>
      <c r="AU353" s="17" t="s">
        <v>79</v>
      </c>
    </row>
    <row r="354" spans="2:65" s="1" customFormat="1" ht="16.5" customHeight="1">
      <c r="B354" s="32"/>
      <c r="C354" s="127" t="s">
        <v>600</v>
      </c>
      <c r="D354" s="127" t="s">
        <v>119</v>
      </c>
      <c r="E354" s="128" t="s">
        <v>428</v>
      </c>
      <c r="F354" s="129" t="s">
        <v>429</v>
      </c>
      <c r="G354" s="130" t="s">
        <v>191</v>
      </c>
      <c r="H354" s="131">
        <v>120</v>
      </c>
      <c r="I354" s="132"/>
      <c r="J354" s="133">
        <f>ROUND(I354*H354,2)</f>
        <v>0</v>
      </c>
      <c r="K354" s="129" t="s">
        <v>123</v>
      </c>
      <c r="L354" s="32"/>
      <c r="M354" s="134" t="s">
        <v>19</v>
      </c>
      <c r="N354" s="135" t="s">
        <v>40</v>
      </c>
      <c r="P354" s="136">
        <f>O354*H354</f>
        <v>0</v>
      </c>
      <c r="Q354" s="136">
        <v>0</v>
      </c>
      <c r="R354" s="136">
        <f>Q354*H354</f>
        <v>0</v>
      </c>
      <c r="S354" s="136">
        <v>0</v>
      </c>
      <c r="T354" s="137">
        <f>S354*H354</f>
        <v>0</v>
      </c>
      <c r="AR354" s="138" t="s">
        <v>124</v>
      </c>
      <c r="AT354" s="138" t="s">
        <v>119</v>
      </c>
      <c r="AU354" s="138" t="s">
        <v>79</v>
      </c>
      <c r="AY354" s="17" t="s">
        <v>116</v>
      </c>
      <c r="BE354" s="139">
        <f>IF(N354="základní",J354,0)</f>
        <v>0</v>
      </c>
      <c r="BF354" s="139">
        <f>IF(N354="snížená",J354,0)</f>
        <v>0</v>
      </c>
      <c r="BG354" s="139">
        <f>IF(N354="zákl. přenesená",J354,0)</f>
        <v>0</v>
      </c>
      <c r="BH354" s="139">
        <f>IF(N354="sníž. přenesená",J354,0)</f>
        <v>0</v>
      </c>
      <c r="BI354" s="139">
        <f>IF(N354="nulová",J354,0)</f>
        <v>0</v>
      </c>
      <c r="BJ354" s="17" t="s">
        <v>77</v>
      </c>
      <c r="BK354" s="139">
        <f>ROUND(I354*H354,2)</f>
        <v>0</v>
      </c>
      <c r="BL354" s="17" t="s">
        <v>124</v>
      </c>
      <c r="BM354" s="138" t="s">
        <v>601</v>
      </c>
    </row>
    <row r="355" spans="2:47" s="1" customFormat="1" ht="19.5">
      <c r="B355" s="32"/>
      <c r="D355" s="140" t="s">
        <v>125</v>
      </c>
      <c r="F355" s="141" t="s">
        <v>430</v>
      </c>
      <c r="I355" s="142"/>
      <c r="L355" s="32"/>
      <c r="M355" s="143"/>
      <c r="T355" s="53"/>
      <c r="AT355" s="17" t="s">
        <v>125</v>
      </c>
      <c r="AU355" s="17" t="s">
        <v>79</v>
      </c>
    </row>
    <row r="356" spans="2:47" s="1" customFormat="1" ht="19.5">
      <c r="B356" s="32"/>
      <c r="D356" s="140" t="s">
        <v>276</v>
      </c>
      <c r="F356" s="144" t="s">
        <v>510</v>
      </c>
      <c r="I356" s="142"/>
      <c r="L356" s="32"/>
      <c r="M356" s="143"/>
      <c r="T356" s="53"/>
      <c r="AT356" s="17" t="s">
        <v>276</v>
      </c>
      <c r="AU356" s="17" t="s">
        <v>79</v>
      </c>
    </row>
    <row r="357" spans="2:65" s="1" customFormat="1" ht="16.5" customHeight="1">
      <c r="B357" s="32"/>
      <c r="C357" s="127" t="s">
        <v>307</v>
      </c>
      <c r="D357" s="127" t="s">
        <v>119</v>
      </c>
      <c r="E357" s="128" t="s">
        <v>602</v>
      </c>
      <c r="F357" s="129" t="s">
        <v>603</v>
      </c>
      <c r="G357" s="130" t="s">
        <v>199</v>
      </c>
      <c r="H357" s="131">
        <v>191</v>
      </c>
      <c r="I357" s="132"/>
      <c r="J357" s="133">
        <f>ROUND(I357*H357,2)</f>
        <v>0</v>
      </c>
      <c r="K357" s="129" t="s">
        <v>123</v>
      </c>
      <c r="L357" s="32"/>
      <c r="M357" s="134" t="s">
        <v>19</v>
      </c>
      <c r="N357" s="135" t="s">
        <v>40</v>
      </c>
      <c r="P357" s="136">
        <f>O357*H357</f>
        <v>0</v>
      </c>
      <c r="Q357" s="136">
        <v>0</v>
      </c>
      <c r="R357" s="136">
        <f>Q357*H357</f>
        <v>0</v>
      </c>
      <c r="S357" s="136">
        <v>0</v>
      </c>
      <c r="T357" s="137">
        <f>S357*H357</f>
        <v>0</v>
      </c>
      <c r="AR357" s="138" t="s">
        <v>124</v>
      </c>
      <c r="AT357" s="138" t="s">
        <v>119</v>
      </c>
      <c r="AU357" s="138" t="s">
        <v>79</v>
      </c>
      <c r="AY357" s="17" t="s">
        <v>116</v>
      </c>
      <c r="BE357" s="139">
        <f>IF(N357="základní",J357,0)</f>
        <v>0</v>
      </c>
      <c r="BF357" s="139">
        <f>IF(N357="snížená",J357,0)</f>
        <v>0</v>
      </c>
      <c r="BG357" s="139">
        <f>IF(N357="zákl. přenesená",J357,0)</f>
        <v>0</v>
      </c>
      <c r="BH357" s="139">
        <f>IF(N357="sníž. přenesená",J357,0)</f>
        <v>0</v>
      </c>
      <c r="BI357" s="139">
        <f>IF(N357="nulová",J357,0)</f>
        <v>0</v>
      </c>
      <c r="BJ357" s="17" t="s">
        <v>77</v>
      </c>
      <c r="BK357" s="139">
        <f>ROUND(I357*H357,2)</f>
        <v>0</v>
      </c>
      <c r="BL357" s="17" t="s">
        <v>124</v>
      </c>
      <c r="BM357" s="138" t="s">
        <v>604</v>
      </c>
    </row>
    <row r="358" spans="2:47" s="1" customFormat="1" ht="19.5">
      <c r="B358" s="32"/>
      <c r="D358" s="140" t="s">
        <v>125</v>
      </c>
      <c r="F358" s="141" t="s">
        <v>605</v>
      </c>
      <c r="I358" s="142"/>
      <c r="L358" s="32"/>
      <c r="M358" s="143"/>
      <c r="T358" s="53"/>
      <c r="AT358" s="17" t="s">
        <v>125</v>
      </c>
      <c r="AU358" s="17" t="s">
        <v>79</v>
      </c>
    </row>
    <row r="359" spans="2:47" s="1" customFormat="1" ht="19.5">
      <c r="B359" s="32"/>
      <c r="D359" s="140" t="s">
        <v>276</v>
      </c>
      <c r="F359" s="144" t="s">
        <v>510</v>
      </c>
      <c r="I359" s="142"/>
      <c r="L359" s="32"/>
      <c r="M359" s="143"/>
      <c r="T359" s="53"/>
      <c r="AT359" s="17" t="s">
        <v>276</v>
      </c>
      <c r="AU359" s="17" t="s">
        <v>79</v>
      </c>
    </row>
    <row r="360" spans="2:65" s="1" customFormat="1" ht="16.5" customHeight="1">
      <c r="B360" s="32"/>
      <c r="C360" s="152" t="s">
        <v>606</v>
      </c>
      <c r="D360" s="152" t="s">
        <v>259</v>
      </c>
      <c r="E360" s="153" t="s">
        <v>475</v>
      </c>
      <c r="F360" s="154" t="s">
        <v>476</v>
      </c>
      <c r="G360" s="155" t="s">
        <v>122</v>
      </c>
      <c r="H360" s="156">
        <v>3.534</v>
      </c>
      <c r="I360" s="157"/>
      <c r="J360" s="158">
        <f>ROUND(I360*H360,2)</f>
        <v>0</v>
      </c>
      <c r="K360" s="154" t="s">
        <v>123</v>
      </c>
      <c r="L360" s="159"/>
      <c r="M360" s="160" t="s">
        <v>19</v>
      </c>
      <c r="N360" s="161" t="s">
        <v>40</v>
      </c>
      <c r="P360" s="136">
        <f>O360*H360</f>
        <v>0</v>
      </c>
      <c r="Q360" s="136">
        <v>0</v>
      </c>
      <c r="R360" s="136">
        <f>Q360*H360</f>
        <v>0</v>
      </c>
      <c r="S360" s="136">
        <v>0</v>
      </c>
      <c r="T360" s="137">
        <f>S360*H360</f>
        <v>0</v>
      </c>
      <c r="AR360" s="138" t="s">
        <v>145</v>
      </c>
      <c r="AT360" s="138" t="s">
        <v>259</v>
      </c>
      <c r="AU360" s="138" t="s">
        <v>79</v>
      </c>
      <c r="AY360" s="17" t="s">
        <v>116</v>
      </c>
      <c r="BE360" s="139">
        <f>IF(N360="základní",J360,0)</f>
        <v>0</v>
      </c>
      <c r="BF360" s="139">
        <f>IF(N360="snížená",J360,0)</f>
        <v>0</v>
      </c>
      <c r="BG360" s="139">
        <f>IF(N360="zákl. přenesená",J360,0)</f>
        <v>0</v>
      </c>
      <c r="BH360" s="139">
        <f>IF(N360="sníž. přenesená",J360,0)</f>
        <v>0</v>
      </c>
      <c r="BI360" s="139">
        <f>IF(N360="nulová",J360,0)</f>
        <v>0</v>
      </c>
      <c r="BJ360" s="17" t="s">
        <v>77</v>
      </c>
      <c r="BK360" s="139">
        <f>ROUND(I360*H360,2)</f>
        <v>0</v>
      </c>
      <c r="BL360" s="17" t="s">
        <v>124</v>
      </c>
      <c r="BM360" s="138" t="s">
        <v>607</v>
      </c>
    </row>
    <row r="361" spans="2:47" s="1" customFormat="1" ht="11.25">
      <c r="B361" s="32"/>
      <c r="D361" s="140" t="s">
        <v>125</v>
      </c>
      <c r="F361" s="141" t="s">
        <v>476</v>
      </c>
      <c r="I361" s="142"/>
      <c r="L361" s="32"/>
      <c r="M361" s="143"/>
      <c r="T361" s="53"/>
      <c r="AT361" s="17" t="s">
        <v>125</v>
      </c>
      <c r="AU361" s="17" t="s">
        <v>79</v>
      </c>
    </row>
    <row r="362" spans="2:47" s="1" customFormat="1" ht="19.5">
      <c r="B362" s="32"/>
      <c r="D362" s="140" t="s">
        <v>276</v>
      </c>
      <c r="F362" s="144" t="s">
        <v>608</v>
      </c>
      <c r="I362" s="142"/>
      <c r="L362" s="32"/>
      <c r="M362" s="143"/>
      <c r="T362" s="53"/>
      <c r="AT362" s="17" t="s">
        <v>276</v>
      </c>
      <c r="AU362" s="17" t="s">
        <v>79</v>
      </c>
    </row>
    <row r="363" spans="2:51" s="12" customFormat="1" ht="11.25">
      <c r="B363" s="145"/>
      <c r="D363" s="140" t="s">
        <v>129</v>
      </c>
      <c r="E363" s="146" t="s">
        <v>19</v>
      </c>
      <c r="F363" s="147" t="s">
        <v>609</v>
      </c>
      <c r="H363" s="148">
        <v>3.534</v>
      </c>
      <c r="I363" s="149"/>
      <c r="L363" s="145"/>
      <c r="M363" s="150"/>
      <c r="T363" s="151"/>
      <c r="AT363" s="146" t="s">
        <v>129</v>
      </c>
      <c r="AU363" s="146" t="s">
        <v>79</v>
      </c>
      <c r="AV363" s="12" t="s">
        <v>79</v>
      </c>
      <c r="AW363" s="12" t="s">
        <v>31</v>
      </c>
      <c r="AX363" s="12" t="s">
        <v>77</v>
      </c>
      <c r="AY363" s="146" t="s">
        <v>116</v>
      </c>
    </row>
    <row r="364" spans="2:65" s="1" customFormat="1" ht="16.5" customHeight="1">
      <c r="B364" s="32"/>
      <c r="C364" s="152" t="s">
        <v>310</v>
      </c>
      <c r="D364" s="152" t="s">
        <v>259</v>
      </c>
      <c r="E364" s="153" t="s">
        <v>442</v>
      </c>
      <c r="F364" s="154" t="s">
        <v>443</v>
      </c>
      <c r="G364" s="155" t="s">
        <v>122</v>
      </c>
      <c r="H364" s="156">
        <v>74</v>
      </c>
      <c r="I364" s="157"/>
      <c r="J364" s="158">
        <f>ROUND(I364*H364,2)</f>
        <v>0</v>
      </c>
      <c r="K364" s="154" t="s">
        <v>123</v>
      </c>
      <c r="L364" s="159"/>
      <c r="M364" s="160" t="s">
        <v>19</v>
      </c>
      <c r="N364" s="161" t="s">
        <v>40</v>
      </c>
      <c r="P364" s="136">
        <f>O364*H364</f>
        <v>0</v>
      </c>
      <c r="Q364" s="136">
        <v>0</v>
      </c>
      <c r="R364" s="136">
        <f>Q364*H364</f>
        <v>0</v>
      </c>
      <c r="S364" s="136">
        <v>0</v>
      </c>
      <c r="T364" s="137">
        <f>S364*H364</f>
        <v>0</v>
      </c>
      <c r="AR364" s="138" t="s">
        <v>145</v>
      </c>
      <c r="AT364" s="138" t="s">
        <v>259</v>
      </c>
      <c r="AU364" s="138" t="s">
        <v>79</v>
      </c>
      <c r="AY364" s="17" t="s">
        <v>116</v>
      </c>
      <c r="BE364" s="139">
        <f>IF(N364="základní",J364,0)</f>
        <v>0</v>
      </c>
      <c r="BF364" s="139">
        <f>IF(N364="snížená",J364,0)</f>
        <v>0</v>
      </c>
      <c r="BG364" s="139">
        <f>IF(N364="zákl. přenesená",J364,0)</f>
        <v>0</v>
      </c>
      <c r="BH364" s="139">
        <f>IF(N364="sníž. přenesená",J364,0)</f>
        <v>0</v>
      </c>
      <c r="BI364" s="139">
        <f>IF(N364="nulová",J364,0)</f>
        <v>0</v>
      </c>
      <c r="BJ364" s="17" t="s">
        <v>77</v>
      </c>
      <c r="BK364" s="139">
        <f>ROUND(I364*H364,2)</f>
        <v>0</v>
      </c>
      <c r="BL364" s="17" t="s">
        <v>124</v>
      </c>
      <c r="BM364" s="138" t="s">
        <v>610</v>
      </c>
    </row>
    <row r="365" spans="2:47" s="1" customFormat="1" ht="11.25">
      <c r="B365" s="32"/>
      <c r="D365" s="140" t="s">
        <v>125</v>
      </c>
      <c r="F365" s="141" t="s">
        <v>443</v>
      </c>
      <c r="I365" s="142"/>
      <c r="L365" s="32"/>
      <c r="M365" s="143"/>
      <c r="T365" s="53"/>
      <c r="AT365" s="17" t="s">
        <v>125</v>
      </c>
      <c r="AU365" s="17" t="s">
        <v>79</v>
      </c>
    </row>
    <row r="366" spans="2:47" s="1" customFormat="1" ht="19.5">
      <c r="B366" s="32"/>
      <c r="D366" s="140" t="s">
        <v>276</v>
      </c>
      <c r="F366" s="144" t="s">
        <v>611</v>
      </c>
      <c r="I366" s="142"/>
      <c r="L366" s="32"/>
      <c r="M366" s="143"/>
      <c r="T366" s="53"/>
      <c r="AT366" s="17" t="s">
        <v>276</v>
      </c>
      <c r="AU366" s="17" t="s">
        <v>79</v>
      </c>
    </row>
    <row r="367" spans="2:51" s="12" customFormat="1" ht="11.25">
      <c r="B367" s="145"/>
      <c r="D367" s="140" t="s">
        <v>129</v>
      </c>
      <c r="E367" s="146" t="s">
        <v>19</v>
      </c>
      <c r="F367" s="147" t="s">
        <v>612</v>
      </c>
      <c r="H367" s="148">
        <v>74</v>
      </c>
      <c r="I367" s="149"/>
      <c r="L367" s="145"/>
      <c r="M367" s="150"/>
      <c r="T367" s="151"/>
      <c r="AT367" s="146" t="s">
        <v>129</v>
      </c>
      <c r="AU367" s="146" t="s">
        <v>79</v>
      </c>
      <c r="AV367" s="12" t="s">
        <v>79</v>
      </c>
      <c r="AW367" s="12" t="s">
        <v>31</v>
      </c>
      <c r="AX367" s="12" t="s">
        <v>77</v>
      </c>
      <c r="AY367" s="146" t="s">
        <v>116</v>
      </c>
    </row>
    <row r="368" spans="2:65" s="1" customFormat="1" ht="33" customHeight="1">
      <c r="B368" s="32"/>
      <c r="C368" s="127" t="s">
        <v>613</v>
      </c>
      <c r="D368" s="127" t="s">
        <v>119</v>
      </c>
      <c r="E368" s="128" t="s">
        <v>265</v>
      </c>
      <c r="F368" s="129" t="s">
        <v>266</v>
      </c>
      <c r="G368" s="130" t="s">
        <v>122</v>
      </c>
      <c r="H368" s="131">
        <v>77.534</v>
      </c>
      <c r="I368" s="132"/>
      <c r="J368" s="133">
        <f>ROUND(I368*H368,2)</f>
        <v>0</v>
      </c>
      <c r="K368" s="129" t="s">
        <v>123</v>
      </c>
      <c r="L368" s="32"/>
      <c r="M368" s="134" t="s">
        <v>19</v>
      </c>
      <c r="N368" s="135" t="s">
        <v>40</v>
      </c>
      <c r="P368" s="136">
        <f>O368*H368</f>
        <v>0</v>
      </c>
      <c r="Q368" s="136">
        <v>0</v>
      </c>
      <c r="R368" s="136">
        <f>Q368*H368</f>
        <v>0</v>
      </c>
      <c r="S368" s="136">
        <v>0</v>
      </c>
      <c r="T368" s="137">
        <f>S368*H368</f>
        <v>0</v>
      </c>
      <c r="AR368" s="138" t="s">
        <v>124</v>
      </c>
      <c r="AT368" s="138" t="s">
        <v>119</v>
      </c>
      <c r="AU368" s="138" t="s">
        <v>79</v>
      </c>
      <c r="AY368" s="17" t="s">
        <v>116</v>
      </c>
      <c r="BE368" s="139">
        <f>IF(N368="základní",J368,0)</f>
        <v>0</v>
      </c>
      <c r="BF368" s="139">
        <f>IF(N368="snížená",J368,0)</f>
        <v>0</v>
      </c>
      <c r="BG368" s="139">
        <f>IF(N368="zákl. přenesená",J368,0)</f>
        <v>0</v>
      </c>
      <c r="BH368" s="139">
        <f>IF(N368="sníž. přenesená",J368,0)</f>
        <v>0</v>
      </c>
      <c r="BI368" s="139">
        <f>IF(N368="nulová",J368,0)</f>
        <v>0</v>
      </c>
      <c r="BJ368" s="17" t="s">
        <v>77</v>
      </c>
      <c r="BK368" s="139">
        <f>ROUND(I368*H368,2)</f>
        <v>0</v>
      </c>
      <c r="BL368" s="17" t="s">
        <v>124</v>
      </c>
      <c r="BM368" s="138" t="s">
        <v>614</v>
      </c>
    </row>
    <row r="369" spans="2:47" s="1" customFormat="1" ht="39">
      <c r="B369" s="32"/>
      <c r="D369" s="140" t="s">
        <v>125</v>
      </c>
      <c r="F369" s="141" t="s">
        <v>268</v>
      </c>
      <c r="I369" s="142"/>
      <c r="L369" s="32"/>
      <c r="M369" s="143"/>
      <c r="T369" s="53"/>
      <c r="AT369" s="17" t="s">
        <v>125</v>
      </c>
      <c r="AU369" s="17" t="s">
        <v>79</v>
      </c>
    </row>
    <row r="370" spans="2:47" s="1" customFormat="1" ht="19.5">
      <c r="B370" s="32"/>
      <c r="D370" s="140" t="s">
        <v>276</v>
      </c>
      <c r="F370" s="144" t="s">
        <v>510</v>
      </c>
      <c r="I370" s="142"/>
      <c r="L370" s="32"/>
      <c r="M370" s="143"/>
      <c r="T370" s="53"/>
      <c r="AT370" s="17" t="s">
        <v>276</v>
      </c>
      <c r="AU370" s="17" t="s">
        <v>79</v>
      </c>
    </row>
    <row r="371" spans="2:51" s="12" customFormat="1" ht="11.25">
      <c r="B371" s="145"/>
      <c r="D371" s="140" t="s">
        <v>129</v>
      </c>
      <c r="E371" s="146" t="s">
        <v>19</v>
      </c>
      <c r="F371" s="147" t="s">
        <v>615</v>
      </c>
      <c r="H371" s="148">
        <v>77.534</v>
      </c>
      <c r="I371" s="149"/>
      <c r="L371" s="145"/>
      <c r="M371" s="150"/>
      <c r="T371" s="151"/>
      <c r="AT371" s="146" t="s">
        <v>129</v>
      </c>
      <c r="AU371" s="146" t="s">
        <v>79</v>
      </c>
      <c r="AV371" s="12" t="s">
        <v>79</v>
      </c>
      <c r="AW371" s="12" t="s">
        <v>31</v>
      </c>
      <c r="AX371" s="12" t="s">
        <v>77</v>
      </c>
      <c r="AY371" s="146" t="s">
        <v>116</v>
      </c>
    </row>
    <row r="372" spans="2:65" s="1" customFormat="1" ht="16.5" customHeight="1">
      <c r="B372" s="32"/>
      <c r="C372" s="152" t="s">
        <v>315</v>
      </c>
      <c r="D372" s="152" t="s">
        <v>259</v>
      </c>
      <c r="E372" s="153" t="s">
        <v>459</v>
      </c>
      <c r="F372" s="154" t="s">
        <v>460</v>
      </c>
      <c r="G372" s="155" t="s">
        <v>191</v>
      </c>
      <c r="H372" s="156">
        <v>11.61</v>
      </c>
      <c r="I372" s="157"/>
      <c r="J372" s="158">
        <f>ROUND(I372*H372,2)</f>
        <v>0</v>
      </c>
      <c r="K372" s="154" t="s">
        <v>123</v>
      </c>
      <c r="L372" s="159"/>
      <c r="M372" s="160" t="s">
        <v>19</v>
      </c>
      <c r="N372" s="161" t="s">
        <v>40</v>
      </c>
      <c r="P372" s="136">
        <f>O372*H372</f>
        <v>0</v>
      </c>
      <c r="Q372" s="136">
        <v>0</v>
      </c>
      <c r="R372" s="136">
        <f>Q372*H372</f>
        <v>0</v>
      </c>
      <c r="S372" s="136">
        <v>0</v>
      </c>
      <c r="T372" s="137">
        <f>S372*H372</f>
        <v>0</v>
      </c>
      <c r="AR372" s="138" t="s">
        <v>145</v>
      </c>
      <c r="AT372" s="138" t="s">
        <v>259</v>
      </c>
      <c r="AU372" s="138" t="s">
        <v>79</v>
      </c>
      <c r="AY372" s="17" t="s">
        <v>116</v>
      </c>
      <c r="BE372" s="139">
        <f>IF(N372="základní",J372,0)</f>
        <v>0</v>
      </c>
      <c r="BF372" s="139">
        <f>IF(N372="snížená",J372,0)</f>
        <v>0</v>
      </c>
      <c r="BG372" s="139">
        <f>IF(N372="zákl. přenesená",J372,0)</f>
        <v>0</v>
      </c>
      <c r="BH372" s="139">
        <f>IF(N372="sníž. přenesená",J372,0)</f>
        <v>0</v>
      </c>
      <c r="BI372" s="139">
        <f>IF(N372="nulová",J372,0)</f>
        <v>0</v>
      </c>
      <c r="BJ372" s="17" t="s">
        <v>77</v>
      </c>
      <c r="BK372" s="139">
        <f>ROUND(I372*H372,2)</f>
        <v>0</v>
      </c>
      <c r="BL372" s="17" t="s">
        <v>124</v>
      </c>
      <c r="BM372" s="138" t="s">
        <v>616</v>
      </c>
    </row>
    <row r="373" spans="2:47" s="1" customFormat="1" ht="11.25">
      <c r="B373" s="32"/>
      <c r="D373" s="140" t="s">
        <v>125</v>
      </c>
      <c r="F373" s="141" t="s">
        <v>460</v>
      </c>
      <c r="I373" s="142"/>
      <c r="L373" s="32"/>
      <c r="M373" s="143"/>
      <c r="T373" s="53"/>
      <c r="AT373" s="17" t="s">
        <v>125</v>
      </c>
      <c r="AU373" s="17" t="s">
        <v>79</v>
      </c>
    </row>
    <row r="374" spans="2:47" s="1" customFormat="1" ht="19.5">
      <c r="B374" s="32"/>
      <c r="D374" s="140" t="s">
        <v>276</v>
      </c>
      <c r="F374" s="144" t="s">
        <v>510</v>
      </c>
      <c r="I374" s="142"/>
      <c r="L374" s="32"/>
      <c r="M374" s="143"/>
      <c r="T374" s="53"/>
      <c r="AT374" s="17" t="s">
        <v>276</v>
      </c>
      <c r="AU374" s="17" t="s">
        <v>79</v>
      </c>
    </row>
    <row r="375" spans="2:51" s="12" customFormat="1" ht="11.25">
      <c r="B375" s="145"/>
      <c r="D375" s="140" t="s">
        <v>129</v>
      </c>
      <c r="E375" s="146" t="s">
        <v>19</v>
      </c>
      <c r="F375" s="147" t="s">
        <v>617</v>
      </c>
      <c r="H375" s="148">
        <v>11.61</v>
      </c>
      <c r="I375" s="149"/>
      <c r="L375" s="145"/>
      <c r="M375" s="150"/>
      <c r="T375" s="151"/>
      <c r="AT375" s="146" t="s">
        <v>129</v>
      </c>
      <c r="AU375" s="146" t="s">
        <v>79</v>
      </c>
      <c r="AV375" s="12" t="s">
        <v>79</v>
      </c>
      <c r="AW375" s="12" t="s">
        <v>31</v>
      </c>
      <c r="AX375" s="12" t="s">
        <v>77</v>
      </c>
      <c r="AY375" s="146" t="s">
        <v>116</v>
      </c>
    </row>
    <row r="376" spans="2:65" s="1" customFormat="1" ht="16.5" customHeight="1">
      <c r="B376" s="32"/>
      <c r="C376" s="152" t="s">
        <v>618</v>
      </c>
      <c r="D376" s="152" t="s">
        <v>259</v>
      </c>
      <c r="E376" s="153" t="s">
        <v>462</v>
      </c>
      <c r="F376" s="154" t="s">
        <v>463</v>
      </c>
      <c r="G376" s="155" t="s">
        <v>191</v>
      </c>
      <c r="H376" s="156">
        <v>3.343</v>
      </c>
      <c r="I376" s="157"/>
      <c r="J376" s="158">
        <f>ROUND(I376*H376,2)</f>
        <v>0</v>
      </c>
      <c r="K376" s="154" t="s">
        <v>123</v>
      </c>
      <c r="L376" s="159"/>
      <c r="M376" s="160" t="s">
        <v>19</v>
      </c>
      <c r="N376" s="161" t="s">
        <v>40</v>
      </c>
      <c r="P376" s="136">
        <f>O376*H376</f>
        <v>0</v>
      </c>
      <c r="Q376" s="136">
        <v>0</v>
      </c>
      <c r="R376" s="136">
        <f>Q376*H376</f>
        <v>0</v>
      </c>
      <c r="S376" s="136">
        <v>0</v>
      </c>
      <c r="T376" s="137">
        <f>S376*H376</f>
        <v>0</v>
      </c>
      <c r="AR376" s="138" t="s">
        <v>145</v>
      </c>
      <c r="AT376" s="138" t="s">
        <v>259</v>
      </c>
      <c r="AU376" s="138" t="s">
        <v>79</v>
      </c>
      <c r="AY376" s="17" t="s">
        <v>116</v>
      </c>
      <c r="BE376" s="139">
        <f>IF(N376="základní",J376,0)</f>
        <v>0</v>
      </c>
      <c r="BF376" s="139">
        <f>IF(N376="snížená",J376,0)</f>
        <v>0</v>
      </c>
      <c r="BG376" s="139">
        <f>IF(N376="zákl. přenesená",J376,0)</f>
        <v>0</v>
      </c>
      <c r="BH376" s="139">
        <f>IF(N376="sníž. přenesená",J376,0)</f>
        <v>0</v>
      </c>
      <c r="BI376" s="139">
        <f>IF(N376="nulová",J376,0)</f>
        <v>0</v>
      </c>
      <c r="BJ376" s="17" t="s">
        <v>77</v>
      </c>
      <c r="BK376" s="139">
        <f>ROUND(I376*H376,2)</f>
        <v>0</v>
      </c>
      <c r="BL376" s="17" t="s">
        <v>124</v>
      </c>
      <c r="BM376" s="138" t="s">
        <v>619</v>
      </c>
    </row>
    <row r="377" spans="2:47" s="1" customFormat="1" ht="11.25">
      <c r="B377" s="32"/>
      <c r="D377" s="140" t="s">
        <v>125</v>
      </c>
      <c r="F377" s="141" t="s">
        <v>463</v>
      </c>
      <c r="I377" s="142"/>
      <c r="L377" s="32"/>
      <c r="M377" s="143"/>
      <c r="T377" s="53"/>
      <c r="AT377" s="17" t="s">
        <v>125</v>
      </c>
      <c r="AU377" s="17" t="s">
        <v>79</v>
      </c>
    </row>
    <row r="378" spans="2:47" s="1" customFormat="1" ht="19.5">
      <c r="B378" s="32"/>
      <c r="D378" s="140" t="s">
        <v>276</v>
      </c>
      <c r="F378" s="144" t="s">
        <v>510</v>
      </c>
      <c r="I378" s="142"/>
      <c r="L378" s="32"/>
      <c r="M378" s="143"/>
      <c r="T378" s="53"/>
      <c r="AT378" s="17" t="s">
        <v>276</v>
      </c>
      <c r="AU378" s="17" t="s">
        <v>79</v>
      </c>
    </row>
    <row r="379" spans="2:51" s="12" customFormat="1" ht="11.25">
      <c r="B379" s="145"/>
      <c r="D379" s="140" t="s">
        <v>129</v>
      </c>
      <c r="E379" s="146" t="s">
        <v>19</v>
      </c>
      <c r="F379" s="147" t="s">
        <v>620</v>
      </c>
      <c r="H379" s="148">
        <v>3.343</v>
      </c>
      <c r="I379" s="149"/>
      <c r="L379" s="145"/>
      <c r="M379" s="150"/>
      <c r="T379" s="151"/>
      <c r="AT379" s="146" t="s">
        <v>129</v>
      </c>
      <c r="AU379" s="146" t="s">
        <v>79</v>
      </c>
      <c r="AV379" s="12" t="s">
        <v>79</v>
      </c>
      <c r="AW379" s="12" t="s">
        <v>31</v>
      </c>
      <c r="AX379" s="12" t="s">
        <v>77</v>
      </c>
      <c r="AY379" s="146" t="s">
        <v>116</v>
      </c>
    </row>
    <row r="380" spans="2:65" s="1" customFormat="1" ht="33" customHeight="1">
      <c r="B380" s="32"/>
      <c r="C380" s="127" t="s">
        <v>320</v>
      </c>
      <c r="D380" s="127" t="s">
        <v>119</v>
      </c>
      <c r="E380" s="128" t="s">
        <v>162</v>
      </c>
      <c r="F380" s="129" t="s">
        <v>163</v>
      </c>
      <c r="G380" s="130" t="s">
        <v>122</v>
      </c>
      <c r="H380" s="131">
        <v>33.878</v>
      </c>
      <c r="I380" s="132"/>
      <c r="J380" s="133">
        <f>ROUND(I380*H380,2)</f>
        <v>0</v>
      </c>
      <c r="K380" s="129" t="s">
        <v>123</v>
      </c>
      <c r="L380" s="32"/>
      <c r="M380" s="134" t="s">
        <v>19</v>
      </c>
      <c r="N380" s="135" t="s">
        <v>40</v>
      </c>
      <c r="P380" s="136">
        <f>O380*H380</f>
        <v>0</v>
      </c>
      <c r="Q380" s="136">
        <v>0</v>
      </c>
      <c r="R380" s="136">
        <f>Q380*H380</f>
        <v>0</v>
      </c>
      <c r="S380" s="136">
        <v>0</v>
      </c>
      <c r="T380" s="137">
        <f>S380*H380</f>
        <v>0</v>
      </c>
      <c r="AR380" s="138" t="s">
        <v>124</v>
      </c>
      <c r="AT380" s="138" t="s">
        <v>119</v>
      </c>
      <c r="AU380" s="138" t="s">
        <v>79</v>
      </c>
      <c r="AY380" s="17" t="s">
        <v>116</v>
      </c>
      <c r="BE380" s="139">
        <f>IF(N380="základní",J380,0)</f>
        <v>0</v>
      </c>
      <c r="BF380" s="139">
        <f>IF(N380="snížená",J380,0)</f>
        <v>0</v>
      </c>
      <c r="BG380" s="139">
        <f>IF(N380="zákl. přenesená",J380,0)</f>
        <v>0</v>
      </c>
      <c r="BH380" s="139">
        <f>IF(N380="sníž. přenesená",J380,0)</f>
        <v>0</v>
      </c>
      <c r="BI380" s="139">
        <f>IF(N380="nulová",J380,0)</f>
        <v>0</v>
      </c>
      <c r="BJ380" s="17" t="s">
        <v>77</v>
      </c>
      <c r="BK380" s="139">
        <f>ROUND(I380*H380,2)</f>
        <v>0</v>
      </c>
      <c r="BL380" s="17" t="s">
        <v>124</v>
      </c>
      <c r="BM380" s="138" t="s">
        <v>621</v>
      </c>
    </row>
    <row r="381" spans="2:47" s="1" customFormat="1" ht="39">
      <c r="B381" s="32"/>
      <c r="D381" s="140" t="s">
        <v>125</v>
      </c>
      <c r="F381" s="141" t="s">
        <v>165</v>
      </c>
      <c r="I381" s="142"/>
      <c r="L381" s="32"/>
      <c r="M381" s="143"/>
      <c r="T381" s="53"/>
      <c r="AT381" s="17" t="s">
        <v>125</v>
      </c>
      <c r="AU381" s="17" t="s">
        <v>79</v>
      </c>
    </row>
    <row r="382" spans="2:47" s="1" customFormat="1" ht="19.5">
      <c r="B382" s="32"/>
      <c r="D382" s="140" t="s">
        <v>276</v>
      </c>
      <c r="F382" s="144" t="s">
        <v>510</v>
      </c>
      <c r="I382" s="142"/>
      <c r="L382" s="32"/>
      <c r="M382" s="143"/>
      <c r="T382" s="53"/>
      <c r="AT382" s="17" t="s">
        <v>276</v>
      </c>
      <c r="AU382" s="17" t="s">
        <v>79</v>
      </c>
    </row>
    <row r="383" spans="2:51" s="12" customFormat="1" ht="11.25">
      <c r="B383" s="145"/>
      <c r="D383" s="140" t="s">
        <v>129</v>
      </c>
      <c r="E383" s="146" t="s">
        <v>19</v>
      </c>
      <c r="F383" s="147" t="s">
        <v>622</v>
      </c>
      <c r="H383" s="148">
        <v>33.878</v>
      </c>
      <c r="I383" s="149"/>
      <c r="L383" s="145"/>
      <c r="M383" s="150"/>
      <c r="T383" s="151"/>
      <c r="AT383" s="146" t="s">
        <v>129</v>
      </c>
      <c r="AU383" s="146" t="s">
        <v>79</v>
      </c>
      <c r="AV383" s="12" t="s">
        <v>79</v>
      </c>
      <c r="AW383" s="12" t="s">
        <v>31</v>
      </c>
      <c r="AX383" s="12" t="s">
        <v>77</v>
      </c>
      <c r="AY383" s="146" t="s">
        <v>116</v>
      </c>
    </row>
    <row r="384" spans="2:65" s="1" customFormat="1" ht="16.5" customHeight="1">
      <c r="B384" s="32"/>
      <c r="C384" s="127" t="s">
        <v>623</v>
      </c>
      <c r="D384" s="127" t="s">
        <v>119</v>
      </c>
      <c r="E384" s="128" t="s">
        <v>428</v>
      </c>
      <c r="F384" s="129" t="s">
        <v>429</v>
      </c>
      <c r="G384" s="130" t="s">
        <v>191</v>
      </c>
      <c r="H384" s="131">
        <v>115.91</v>
      </c>
      <c r="I384" s="132"/>
      <c r="J384" s="133">
        <f>ROUND(I384*H384,2)</f>
        <v>0</v>
      </c>
      <c r="K384" s="129" t="s">
        <v>123</v>
      </c>
      <c r="L384" s="32"/>
      <c r="M384" s="134" t="s">
        <v>19</v>
      </c>
      <c r="N384" s="135" t="s">
        <v>40</v>
      </c>
      <c r="P384" s="136">
        <f>O384*H384</f>
        <v>0</v>
      </c>
      <c r="Q384" s="136">
        <v>0</v>
      </c>
      <c r="R384" s="136">
        <f>Q384*H384</f>
        <v>0</v>
      </c>
      <c r="S384" s="136">
        <v>0</v>
      </c>
      <c r="T384" s="137">
        <f>S384*H384</f>
        <v>0</v>
      </c>
      <c r="AR384" s="138" t="s">
        <v>124</v>
      </c>
      <c r="AT384" s="138" t="s">
        <v>119</v>
      </c>
      <c r="AU384" s="138" t="s">
        <v>79</v>
      </c>
      <c r="AY384" s="17" t="s">
        <v>116</v>
      </c>
      <c r="BE384" s="139">
        <f>IF(N384="základní",J384,0)</f>
        <v>0</v>
      </c>
      <c r="BF384" s="139">
        <f>IF(N384="snížená",J384,0)</f>
        <v>0</v>
      </c>
      <c r="BG384" s="139">
        <f>IF(N384="zákl. přenesená",J384,0)</f>
        <v>0</v>
      </c>
      <c r="BH384" s="139">
        <f>IF(N384="sníž. přenesená",J384,0)</f>
        <v>0</v>
      </c>
      <c r="BI384" s="139">
        <f>IF(N384="nulová",J384,0)</f>
        <v>0</v>
      </c>
      <c r="BJ384" s="17" t="s">
        <v>77</v>
      </c>
      <c r="BK384" s="139">
        <f>ROUND(I384*H384,2)</f>
        <v>0</v>
      </c>
      <c r="BL384" s="17" t="s">
        <v>124</v>
      </c>
      <c r="BM384" s="138" t="s">
        <v>624</v>
      </c>
    </row>
    <row r="385" spans="2:47" s="1" customFormat="1" ht="19.5">
      <c r="B385" s="32"/>
      <c r="D385" s="140" t="s">
        <v>125</v>
      </c>
      <c r="F385" s="141" t="s">
        <v>430</v>
      </c>
      <c r="I385" s="142"/>
      <c r="L385" s="32"/>
      <c r="M385" s="143"/>
      <c r="T385" s="53"/>
      <c r="AT385" s="17" t="s">
        <v>125</v>
      </c>
      <c r="AU385" s="17" t="s">
        <v>79</v>
      </c>
    </row>
    <row r="386" spans="2:47" s="1" customFormat="1" ht="19.5">
      <c r="B386" s="32"/>
      <c r="D386" s="140" t="s">
        <v>276</v>
      </c>
      <c r="F386" s="144" t="s">
        <v>625</v>
      </c>
      <c r="I386" s="142"/>
      <c r="L386" s="32"/>
      <c r="M386" s="143"/>
      <c r="T386" s="53"/>
      <c r="AT386" s="17" t="s">
        <v>276</v>
      </c>
      <c r="AU386" s="17" t="s">
        <v>79</v>
      </c>
    </row>
    <row r="387" spans="2:65" s="1" customFormat="1" ht="16.5" customHeight="1">
      <c r="B387" s="32"/>
      <c r="C387" s="127" t="s">
        <v>325</v>
      </c>
      <c r="D387" s="127" t="s">
        <v>119</v>
      </c>
      <c r="E387" s="128" t="s">
        <v>468</v>
      </c>
      <c r="F387" s="129" t="s">
        <v>469</v>
      </c>
      <c r="G387" s="130" t="s">
        <v>191</v>
      </c>
      <c r="H387" s="131">
        <v>44.98</v>
      </c>
      <c r="I387" s="132"/>
      <c r="J387" s="133">
        <f>ROUND(I387*H387,2)</f>
        <v>0</v>
      </c>
      <c r="K387" s="129" t="s">
        <v>123</v>
      </c>
      <c r="L387" s="32"/>
      <c r="M387" s="134" t="s">
        <v>19</v>
      </c>
      <c r="N387" s="135" t="s">
        <v>40</v>
      </c>
      <c r="P387" s="136">
        <f>O387*H387</f>
        <v>0</v>
      </c>
      <c r="Q387" s="136">
        <v>0</v>
      </c>
      <c r="R387" s="136">
        <f>Q387*H387</f>
        <v>0</v>
      </c>
      <c r="S387" s="136">
        <v>0</v>
      </c>
      <c r="T387" s="137">
        <f>S387*H387</f>
        <v>0</v>
      </c>
      <c r="AR387" s="138" t="s">
        <v>124</v>
      </c>
      <c r="AT387" s="138" t="s">
        <v>119</v>
      </c>
      <c r="AU387" s="138" t="s">
        <v>79</v>
      </c>
      <c r="AY387" s="17" t="s">
        <v>116</v>
      </c>
      <c r="BE387" s="139">
        <f>IF(N387="základní",J387,0)</f>
        <v>0</v>
      </c>
      <c r="BF387" s="139">
        <f>IF(N387="snížená",J387,0)</f>
        <v>0</v>
      </c>
      <c r="BG387" s="139">
        <f>IF(N387="zákl. přenesená",J387,0)</f>
        <v>0</v>
      </c>
      <c r="BH387" s="139">
        <f>IF(N387="sníž. přenesená",J387,0)</f>
        <v>0</v>
      </c>
      <c r="BI387" s="139">
        <f>IF(N387="nulová",J387,0)</f>
        <v>0</v>
      </c>
      <c r="BJ387" s="17" t="s">
        <v>77</v>
      </c>
      <c r="BK387" s="139">
        <f>ROUND(I387*H387,2)</f>
        <v>0</v>
      </c>
      <c r="BL387" s="17" t="s">
        <v>124</v>
      </c>
      <c r="BM387" s="138" t="s">
        <v>626</v>
      </c>
    </row>
    <row r="388" spans="2:47" s="1" customFormat="1" ht="29.25">
      <c r="B388" s="32"/>
      <c r="D388" s="140" t="s">
        <v>125</v>
      </c>
      <c r="F388" s="141" t="s">
        <v>470</v>
      </c>
      <c r="I388" s="142"/>
      <c r="L388" s="32"/>
      <c r="M388" s="143"/>
      <c r="T388" s="53"/>
      <c r="AT388" s="17" t="s">
        <v>125</v>
      </c>
      <c r="AU388" s="17" t="s">
        <v>79</v>
      </c>
    </row>
    <row r="389" spans="2:47" s="1" customFormat="1" ht="19.5">
      <c r="B389" s="32"/>
      <c r="D389" s="140" t="s">
        <v>276</v>
      </c>
      <c r="F389" s="144" t="s">
        <v>510</v>
      </c>
      <c r="I389" s="142"/>
      <c r="L389" s="32"/>
      <c r="M389" s="143"/>
      <c r="T389" s="53"/>
      <c r="AT389" s="17" t="s">
        <v>276</v>
      </c>
      <c r="AU389" s="17" t="s">
        <v>79</v>
      </c>
    </row>
    <row r="390" spans="2:65" s="1" customFormat="1" ht="16.5" customHeight="1">
      <c r="B390" s="32"/>
      <c r="C390" s="152" t="s">
        <v>627</v>
      </c>
      <c r="D390" s="152" t="s">
        <v>259</v>
      </c>
      <c r="E390" s="153" t="s">
        <v>472</v>
      </c>
      <c r="F390" s="154" t="s">
        <v>473</v>
      </c>
      <c r="G390" s="155" t="s">
        <v>122</v>
      </c>
      <c r="H390" s="156">
        <v>214.434</v>
      </c>
      <c r="I390" s="157"/>
      <c r="J390" s="158">
        <f>ROUND(I390*H390,2)</f>
        <v>0</v>
      </c>
      <c r="K390" s="154" t="s">
        <v>123</v>
      </c>
      <c r="L390" s="159"/>
      <c r="M390" s="160" t="s">
        <v>19</v>
      </c>
      <c r="N390" s="161" t="s">
        <v>40</v>
      </c>
      <c r="P390" s="136">
        <f>O390*H390</f>
        <v>0</v>
      </c>
      <c r="Q390" s="136">
        <v>0</v>
      </c>
      <c r="R390" s="136">
        <f>Q390*H390</f>
        <v>0</v>
      </c>
      <c r="S390" s="136">
        <v>0</v>
      </c>
      <c r="T390" s="137">
        <f>S390*H390</f>
        <v>0</v>
      </c>
      <c r="AR390" s="138" t="s">
        <v>145</v>
      </c>
      <c r="AT390" s="138" t="s">
        <v>259</v>
      </c>
      <c r="AU390" s="138" t="s">
        <v>79</v>
      </c>
      <c r="AY390" s="17" t="s">
        <v>116</v>
      </c>
      <c r="BE390" s="139">
        <f>IF(N390="základní",J390,0)</f>
        <v>0</v>
      </c>
      <c r="BF390" s="139">
        <f>IF(N390="snížená",J390,0)</f>
        <v>0</v>
      </c>
      <c r="BG390" s="139">
        <f>IF(N390="zákl. přenesená",J390,0)</f>
        <v>0</v>
      </c>
      <c r="BH390" s="139">
        <f>IF(N390="sníž. přenesená",J390,0)</f>
        <v>0</v>
      </c>
      <c r="BI390" s="139">
        <f>IF(N390="nulová",J390,0)</f>
        <v>0</v>
      </c>
      <c r="BJ390" s="17" t="s">
        <v>77</v>
      </c>
      <c r="BK390" s="139">
        <f>ROUND(I390*H390,2)</f>
        <v>0</v>
      </c>
      <c r="BL390" s="17" t="s">
        <v>124</v>
      </c>
      <c r="BM390" s="138" t="s">
        <v>628</v>
      </c>
    </row>
    <row r="391" spans="2:47" s="1" customFormat="1" ht="11.25">
      <c r="B391" s="32"/>
      <c r="D391" s="140" t="s">
        <v>125</v>
      </c>
      <c r="F391" s="141" t="s">
        <v>473</v>
      </c>
      <c r="I391" s="142"/>
      <c r="L391" s="32"/>
      <c r="M391" s="143"/>
      <c r="T391" s="53"/>
      <c r="AT391" s="17" t="s">
        <v>125</v>
      </c>
      <c r="AU391" s="17" t="s">
        <v>79</v>
      </c>
    </row>
    <row r="392" spans="2:47" s="1" customFormat="1" ht="19.5">
      <c r="B392" s="32"/>
      <c r="D392" s="140" t="s">
        <v>276</v>
      </c>
      <c r="F392" s="144" t="s">
        <v>510</v>
      </c>
      <c r="I392" s="142"/>
      <c r="L392" s="32"/>
      <c r="M392" s="143"/>
      <c r="T392" s="53"/>
      <c r="AT392" s="17" t="s">
        <v>276</v>
      </c>
      <c r="AU392" s="17" t="s">
        <v>79</v>
      </c>
    </row>
    <row r="393" spans="2:51" s="12" customFormat="1" ht="11.25">
      <c r="B393" s="145"/>
      <c r="D393" s="140" t="s">
        <v>129</v>
      </c>
      <c r="E393" s="146" t="s">
        <v>19</v>
      </c>
      <c r="F393" s="147" t="s">
        <v>629</v>
      </c>
      <c r="H393" s="148">
        <v>214.434</v>
      </c>
      <c r="I393" s="149"/>
      <c r="L393" s="145"/>
      <c r="M393" s="150"/>
      <c r="T393" s="151"/>
      <c r="AT393" s="146" t="s">
        <v>129</v>
      </c>
      <c r="AU393" s="146" t="s">
        <v>79</v>
      </c>
      <c r="AV393" s="12" t="s">
        <v>79</v>
      </c>
      <c r="AW393" s="12" t="s">
        <v>31</v>
      </c>
      <c r="AX393" s="12" t="s">
        <v>77</v>
      </c>
      <c r="AY393" s="146" t="s">
        <v>116</v>
      </c>
    </row>
    <row r="394" spans="2:65" s="1" customFormat="1" ht="16.5" customHeight="1">
      <c r="B394" s="32"/>
      <c r="C394" s="152" t="s">
        <v>329</v>
      </c>
      <c r="D394" s="152" t="s">
        <v>259</v>
      </c>
      <c r="E394" s="153" t="s">
        <v>475</v>
      </c>
      <c r="F394" s="154" t="s">
        <v>476</v>
      </c>
      <c r="G394" s="155" t="s">
        <v>122</v>
      </c>
      <c r="H394" s="156">
        <v>83.213</v>
      </c>
      <c r="I394" s="157"/>
      <c r="J394" s="158">
        <f>ROUND(I394*H394,2)</f>
        <v>0</v>
      </c>
      <c r="K394" s="154" t="s">
        <v>123</v>
      </c>
      <c r="L394" s="159"/>
      <c r="M394" s="160" t="s">
        <v>19</v>
      </c>
      <c r="N394" s="161" t="s">
        <v>40</v>
      </c>
      <c r="P394" s="136">
        <f>O394*H394</f>
        <v>0</v>
      </c>
      <c r="Q394" s="136">
        <v>0</v>
      </c>
      <c r="R394" s="136">
        <f>Q394*H394</f>
        <v>0</v>
      </c>
      <c r="S394" s="136">
        <v>0</v>
      </c>
      <c r="T394" s="137">
        <f>S394*H394</f>
        <v>0</v>
      </c>
      <c r="AR394" s="138" t="s">
        <v>145</v>
      </c>
      <c r="AT394" s="138" t="s">
        <v>259</v>
      </c>
      <c r="AU394" s="138" t="s">
        <v>79</v>
      </c>
      <c r="AY394" s="17" t="s">
        <v>116</v>
      </c>
      <c r="BE394" s="139">
        <f>IF(N394="základní",J394,0)</f>
        <v>0</v>
      </c>
      <c r="BF394" s="139">
        <f>IF(N394="snížená",J394,0)</f>
        <v>0</v>
      </c>
      <c r="BG394" s="139">
        <f>IF(N394="zákl. přenesená",J394,0)</f>
        <v>0</v>
      </c>
      <c r="BH394" s="139">
        <f>IF(N394="sníž. přenesená",J394,0)</f>
        <v>0</v>
      </c>
      <c r="BI394" s="139">
        <f>IF(N394="nulová",J394,0)</f>
        <v>0</v>
      </c>
      <c r="BJ394" s="17" t="s">
        <v>77</v>
      </c>
      <c r="BK394" s="139">
        <f>ROUND(I394*H394,2)</f>
        <v>0</v>
      </c>
      <c r="BL394" s="17" t="s">
        <v>124</v>
      </c>
      <c r="BM394" s="138" t="s">
        <v>630</v>
      </c>
    </row>
    <row r="395" spans="2:47" s="1" customFormat="1" ht="11.25">
      <c r="B395" s="32"/>
      <c r="D395" s="140" t="s">
        <v>125</v>
      </c>
      <c r="F395" s="141" t="s">
        <v>476</v>
      </c>
      <c r="I395" s="142"/>
      <c r="L395" s="32"/>
      <c r="M395" s="143"/>
      <c r="T395" s="53"/>
      <c r="AT395" s="17" t="s">
        <v>125</v>
      </c>
      <c r="AU395" s="17" t="s">
        <v>79</v>
      </c>
    </row>
    <row r="396" spans="2:47" s="1" customFormat="1" ht="19.5">
      <c r="B396" s="32"/>
      <c r="D396" s="140" t="s">
        <v>276</v>
      </c>
      <c r="F396" s="144" t="s">
        <v>510</v>
      </c>
      <c r="I396" s="142"/>
      <c r="L396" s="32"/>
      <c r="M396" s="143"/>
      <c r="T396" s="53"/>
      <c r="AT396" s="17" t="s">
        <v>276</v>
      </c>
      <c r="AU396" s="17" t="s">
        <v>79</v>
      </c>
    </row>
    <row r="397" spans="2:51" s="12" customFormat="1" ht="11.25">
      <c r="B397" s="145"/>
      <c r="D397" s="140" t="s">
        <v>129</v>
      </c>
      <c r="E397" s="146" t="s">
        <v>19</v>
      </c>
      <c r="F397" s="147" t="s">
        <v>631</v>
      </c>
      <c r="H397" s="148">
        <v>83.213</v>
      </c>
      <c r="I397" s="149"/>
      <c r="L397" s="145"/>
      <c r="M397" s="150"/>
      <c r="T397" s="151"/>
      <c r="AT397" s="146" t="s">
        <v>129</v>
      </c>
      <c r="AU397" s="146" t="s">
        <v>79</v>
      </c>
      <c r="AV397" s="12" t="s">
        <v>79</v>
      </c>
      <c r="AW397" s="12" t="s">
        <v>31</v>
      </c>
      <c r="AX397" s="12" t="s">
        <v>77</v>
      </c>
      <c r="AY397" s="146" t="s">
        <v>116</v>
      </c>
    </row>
    <row r="398" spans="2:65" s="1" customFormat="1" ht="33" customHeight="1">
      <c r="B398" s="32"/>
      <c r="C398" s="127" t="s">
        <v>632</v>
      </c>
      <c r="D398" s="127" t="s">
        <v>119</v>
      </c>
      <c r="E398" s="128" t="s">
        <v>265</v>
      </c>
      <c r="F398" s="129" t="s">
        <v>266</v>
      </c>
      <c r="G398" s="130" t="s">
        <v>122</v>
      </c>
      <c r="H398" s="131">
        <v>297.647</v>
      </c>
      <c r="I398" s="132"/>
      <c r="J398" s="133">
        <f>ROUND(I398*H398,2)</f>
        <v>0</v>
      </c>
      <c r="K398" s="129" t="s">
        <v>123</v>
      </c>
      <c r="L398" s="32"/>
      <c r="M398" s="134" t="s">
        <v>19</v>
      </c>
      <c r="N398" s="135" t="s">
        <v>40</v>
      </c>
      <c r="P398" s="136">
        <f>O398*H398</f>
        <v>0</v>
      </c>
      <c r="Q398" s="136">
        <v>0</v>
      </c>
      <c r="R398" s="136">
        <f>Q398*H398</f>
        <v>0</v>
      </c>
      <c r="S398" s="136">
        <v>0</v>
      </c>
      <c r="T398" s="137">
        <f>S398*H398</f>
        <v>0</v>
      </c>
      <c r="AR398" s="138" t="s">
        <v>124</v>
      </c>
      <c r="AT398" s="138" t="s">
        <v>119</v>
      </c>
      <c r="AU398" s="138" t="s">
        <v>79</v>
      </c>
      <c r="AY398" s="17" t="s">
        <v>116</v>
      </c>
      <c r="BE398" s="139">
        <f>IF(N398="základní",J398,0)</f>
        <v>0</v>
      </c>
      <c r="BF398" s="139">
        <f>IF(N398="snížená",J398,0)</f>
        <v>0</v>
      </c>
      <c r="BG398" s="139">
        <f>IF(N398="zákl. přenesená",J398,0)</f>
        <v>0</v>
      </c>
      <c r="BH398" s="139">
        <f>IF(N398="sníž. přenesená",J398,0)</f>
        <v>0</v>
      </c>
      <c r="BI398" s="139">
        <f>IF(N398="nulová",J398,0)</f>
        <v>0</v>
      </c>
      <c r="BJ398" s="17" t="s">
        <v>77</v>
      </c>
      <c r="BK398" s="139">
        <f>ROUND(I398*H398,2)</f>
        <v>0</v>
      </c>
      <c r="BL398" s="17" t="s">
        <v>124</v>
      </c>
      <c r="BM398" s="138" t="s">
        <v>633</v>
      </c>
    </row>
    <row r="399" spans="2:47" s="1" customFormat="1" ht="39">
      <c r="B399" s="32"/>
      <c r="D399" s="140" t="s">
        <v>125</v>
      </c>
      <c r="F399" s="141" t="s">
        <v>268</v>
      </c>
      <c r="I399" s="142"/>
      <c r="L399" s="32"/>
      <c r="M399" s="143"/>
      <c r="T399" s="53"/>
      <c r="AT399" s="17" t="s">
        <v>125</v>
      </c>
      <c r="AU399" s="17" t="s">
        <v>79</v>
      </c>
    </row>
    <row r="400" spans="2:47" s="1" customFormat="1" ht="19.5">
      <c r="B400" s="32"/>
      <c r="D400" s="140" t="s">
        <v>276</v>
      </c>
      <c r="F400" s="144" t="s">
        <v>510</v>
      </c>
      <c r="I400" s="142"/>
      <c r="L400" s="32"/>
      <c r="M400" s="143"/>
      <c r="T400" s="53"/>
      <c r="AT400" s="17" t="s">
        <v>276</v>
      </c>
      <c r="AU400" s="17" t="s">
        <v>79</v>
      </c>
    </row>
    <row r="401" spans="2:51" s="12" customFormat="1" ht="11.25">
      <c r="B401" s="145"/>
      <c r="D401" s="140" t="s">
        <v>129</v>
      </c>
      <c r="E401" s="146" t="s">
        <v>19</v>
      </c>
      <c r="F401" s="147" t="s">
        <v>634</v>
      </c>
      <c r="H401" s="148">
        <v>297.647</v>
      </c>
      <c r="I401" s="149"/>
      <c r="L401" s="145"/>
      <c r="M401" s="150"/>
      <c r="T401" s="151"/>
      <c r="AT401" s="146" t="s">
        <v>129</v>
      </c>
      <c r="AU401" s="146" t="s">
        <v>79</v>
      </c>
      <c r="AV401" s="12" t="s">
        <v>79</v>
      </c>
      <c r="AW401" s="12" t="s">
        <v>31</v>
      </c>
      <c r="AX401" s="12" t="s">
        <v>77</v>
      </c>
      <c r="AY401" s="146" t="s">
        <v>116</v>
      </c>
    </row>
    <row r="402" spans="2:65" s="1" customFormat="1" ht="16.5" customHeight="1">
      <c r="B402" s="32"/>
      <c r="C402" s="127" t="s">
        <v>335</v>
      </c>
      <c r="D402" s="127" t="s">
        <v>119</v>
      </c>
      <c r="E402" s="128" t="s">
        <v>269</v>
      </c>
      <c r="F402" s="129" t="s">
        <v>270</v>
      </c>
      <c r="G402" s="130" t="s">
        <v>122</v>
      </c>
      <c r="H402" s="131">
        <v>1665.96</v>
      </c>
      <c r="I402" s="132"/>
      <c r="J402" s="133">
        <f>ROUND(I402*H402,2)</f>
        <v>0</v>
      </c>
      <c r="K402" s="129" t="s">
        <v>123</v>
      </c>
      <c r="L402" s="32"/>
      <c r="M402" s="134" t="s">
        <v>19</v>
      </c>
      <c r="N402" s="135" t="s">
        <v>40</v>
      </c>
      <c r="P402" s="136">
        <f>O402*H402</f>
        <v>0</v>
      </c>
      <c r="Q402" s="136">
        <v>0</v>
      </c>
      <c r="R402" s="136">
        <f>Q402*H402</f>
        <v>0</v>
      </c>
      <c r="S402" s="136">
        <v>0</v>
      </c>
      <c r="T402" s="137">
        <f>S402*H402</f>
        <v>0</v>
      </c>
      <c r="AR402" s="138" t="s">
        <v>124</v>
      </c>
      <c r="AT402" s="138" t="s">
        <v>119</v>
      </c>
      <c r="AU402" s="138" t="s">
        <v>79</v>
      </c>
      <c r="AY402" s="17" t="s">
        <v>116</v>
      </c>
      <c r="BE402" s="139">
        <f>IF(N402="základní",J402,0)</f>
        <v>0</v>
      </c>
      <c r="BF402" s="139">
        <f>IF(N402="snížená",J402,0)</f>
        <v>0</v>
      </c>
      <c r="BG402" s="139">
        <f>IF(N402="zákl. přenesená",J402,0)</f>
        <v>0</v>
      </c>
      <c r="BH402" s="139">
        <f>IF(N402="sníž. přenesená",J402,0)</f>
        <v>0</v>
      </c>
      <c r="BI402" s="139">
        <f>IF(N402="nulová",J402,0)</f>
        <v>0</v>
      </c>
      <c r="BJ402" s="17" t="s">
        <v>77</v>
      </c>
      <c r="BK402" s="139">
        <f>ROUND(I402*H402,2)</f>
        <v>0</v>
      </c>
      <c r="BL402" s="17" t="s">
        <v>124</v>
      </c>
      <c r="BM402" s="138" t="s">
        <v>635</v>
      </c>
    </row>
    <row r="403" spans="2:47" s="1" customFormat="1" ht="29.25">
      <c r="B403" s="32"/>
      <c r="D403" s="140" t="s">
        <v>125</v>
      </c>
      <c r="F403" s="141" t="s">
        <v>272</v>
      </c>
      <c r="I403" s="142"/>
      <c r="L403" s="32"/>
      <c r="M403" s="143"/>
      <c r="T403" s="53"/>
      <c r="AT403" s="17" t="s">
        <v>125</v>
      </c>
      <c r="AU403" s="17" t="s">
        <v>79</v>
      </c>
    </row>
    <row r="404" spans="2:47" s="1" customFormat="1" ht="19.5">
      <c r="B404" s="32"/>
      <c r="D404" s="140" t="s">
        <v>276</v>
      </c>
      <c r="F404" s="144" t="s">
        <v>636</v>
      </c>
      <c r="I404" s="142"/>
      <c r="L404" s="32"/>
      <c r="M404" s="143"/>
      <c r="T404" s="53"/>
      <c r="AT404" s="17" t="s">
        <v>276</v>
      </c>
      <c r="AU404" s="17" t="s">
        <v>79</v>
      </c>
    </row>
    <row r="405" spans="2:65" s="1" customFormat="1" ht="33" customHeight="1">
      <c r="B405" s="32"/>
      <c r="C405" s="127" t="s">
        <v>637</v>
      </c>
      <c r="D405" s="127" t="s">
        <v>119</v>
      </c>
      <c r="E405" s="128" t="s">
        <v>162</v>
      </c>
      <c r="F405" s="129" t="s">
        <v>163</v>
      </c>
      <c r="G405" s="130" t="s">
        <v>122</v>
      </c>
      <c r="H405" s="131">
        <v>1665.96</v>
      </c>
      <c r="I405" s="132"/>
      <c r="J405" s="133">
        <f>ROUND(I405*H405,2)</f>
        <v>0</v>
      </c>
      <c r="K405" s="129" t="s">
        <v>123</v>
      </c>
      <c r="L405" s="32"/>
      <c r="M405" s="134" t="s">
        <v>19</v>
      </c>
      <c r="N405" s="135" t="s">
        <v>40</v>
      </c>
      <c r="P405" s="136">
        <f>O405*H405</f>
        <v>0</v>
      </c>
      <c r="Q405" s="136">
        <v>0</v>
      </c>
      <c r="R405" s="136">
        <f>Q405*H405</f>
        <v>0</v>
      </c>
      <c r="S405" s="136">
        <v>0</v>
      </c>
      <c r="T405" s="137">
        <f>S405*H405</f>
        <v>0</v>
      </c>
      <c r="AR405" s="138" t="s">
        <v>124</v>
      </c>
      <c r="AT405" s="138" t="s">
        <v>119</v>
      </c>
      <c r="AU405" s="138" t="s">
        <v>79</v>
      </c>
      <c r="AY405" s="17" t="s">
        <v>116</v>
      </c>
      <c r="BE405" s="139">
        <f>IF(N405="základní",J405,0)</f>
        <v>0</v>
      </c>
      <c r="BF405" s="139">
        <f>IF(N405="snížená",J405,0)</f>
        <v>0</v>
      </c>
      <c r="BG405" s="139">
        <f>IF(N405="zákl. přenesená",J405,0)</f>
        <v>0</v>
      </c>
      <c r="BH405" s="139">
        <f>IF(N405="sníž. přenesená",J405,0)</f>
        <v>0</v>
      </c>
      <c r="BI405" s="139">
        <f>IF(N405="nulová",J405,0)</f>
        <v>0</v>
      </c>
      <c r="BJ405" s="17" t="s">
        <v>77</v>
      </c>
      <c r="BK405" s="139">
        <f>ROUND(I405*H405,2)</f>
        <v>0</v>
      </c>
      <c r="BL405" s="17" t="s">
        <v>124</v>
      </c>
      <c r="BM405" s="138" t="s">
        <v>638</v>
      </c>
    </row>
    <row r="406" spans="2:47" s="1" customFormat="1" ht="39">
      <c r="B406" s="32"/>
      <c r="D406" s="140" t="s">
        <v>125</v>
      </c>
      <c r="F406" s="141" t="s">
        <v>165</v>
      </c>
      <c r="I406" s="142"/>
      <c r="L406" s="32"/>
      <c r="M406" s="143"/>
      <c r="T406" s="53"/>
      <c r="AT406" s="17" t="s">
        <v>125</v>
      </c>
      <c r="AU406" s="17" t="s">
        <v>79</v>
      </c>
    </row>
    <row r="407" spans="2:47" s="1" customFormat="1" ht="19.5">
      <c r="B407" s="32"/>
      <c r="D407" s="140" t="s">
        <v>276</v>
      </c>
      <c r="F407" s="144" t="s">
        <v>510</v>
      </c>
      <c r="I407" s="142"/>
      <c r="L407" s="32"/>
      <c r="M407" s="143"/>
      <c r="T407" s="53"/>
      <c r="AT407" s="17" t="s">
        <v>276</v>
      </c>
      <c r="AU407" s="17" t="s">
        <v>79</v>
      </c>
    </row>
    <row r="408" spans="2:65" s="1" customFormat="1" ht="16.5" customHeight="1">
      <c r="B408" s="32"/>
      <c r="C408" s="127" t="s">
        <v>340</v>
      </c>
      <c r="D408" s="127" t="s">
        <v>119</v>
      </c>
      <c r="E408" s="128" t="s">
        <v>278</v>
      </c>
      <c r="F408" s="129" t="s">
        <v>279</v>
      </c>
      <c r="G408" s="130" t="s">
        <v>122</v>
      </c>
      <c r="H408" s="131">
        <v>1665.96</v>
      </c>
      <c r="I408" s="132"/>
      <c r="J408" s="133">
        <f>ROUND(I408*H408,2)</f>
        <v>0</v>
      </c>
      <c r="K408" s="129" t="s">
        <v>123</v>
      </c>
      <c r="L408" s="32"/>
      <c r="M408" s="134" t="s">
        <v>19</v>
      </c>
      <c r="N408" s="135" t="s">
        <v>40</v>
      </c>
      <c r="P408" s="136">
        <f>O408*H408</f>
        <v>0</v>
      </c>
      <c r="Q408" s="136">
        <v>0</v>
      </c>
      <c r="R408" s="136">
        <f>Q408*H408</f>
        <v>0</v>
      </c>
      <c r="S408" s="136">
        <v>0</v>
      </c>
      <c r="T408" s="137">
        <f>S408*H408</f>
        <v>0</v>
      </c>
      <c r="AR408" s="138" t="s">
        <v>124</v>
      </c>
      <c r="AT408" s="138" t="s">
        <v>119</v>
      </c>
      <c r="AU408" s="138" t="s">
        <v>79</v>
      </c>
      <c r="AY408" s="17" t="s">
        <v>116</v>
      </c>
      <c r="BE408" s="139">
        <f>IF(N408="základní",J408,0)</f>
        <v>0</v>
      </c>
      <c r="BF408" s="139">
        <f>IF(N408="snížená",J408,0)</f>
        <v>0</v>
      </c>
      <c r="BG408" s="139">
        <f>IF(N408="zákl. přenesená",J408,0)</f>
        <v>0</v>
      </c>
      <c r="BH408" s="139">
        <f>IF(N408="sníž. přenesená",J408,0)</f>
        <v>0</v>
      </c>
      <c r="BI408" s="139">
        <f>IF(N408="nulová",J408,0)</f>
        <v>0</v>
      </c>
      <c r="BJ408" s="17" t="s">
        <v>77</v>
      </c>
      <c r="BK408" s="139">
        <f>ROUND(I408*H408,2)</f>
        <v>0</v>
      </c>
      <c r="BL408" s="17" t="s">
        <v>124</v>
      </c>
      <c r="BM408" s="138" t="s">
        <v>484</v>
      </c>
    </row>
    <row r="409" spans="2:47" s="1" customFormat="1" ht="29.25">
      <c r="B409" s="32"/>
      <c r="D409" s="140" t="s">
        <v>125</v>
      </c>
      <c r="F409" s="141" t="s">
        <v>281</v>
      </c>
      <c r="I409" s="142"/>
      <c r="L409" s="32"/>
      <c r="M409" s="143"/>
      <c r="T409" s="53"/>
      <c r="AT409" s="17" t="s">
        <v>125</v>
      </c>
      <c r="AU409" s="17" t="s">
        <v>79</v>
      </c>
    </row>
    <row r="410" spans="2:47" s="1" customFormat="1" ht="19.5">
      <c r="B410" s="32"/>
      <c r="D410" s="140" t="s">
        <v>276</v>
      </c>
      <c r="F410" s="144" t="s">
        <v>510</v>
      </c>
      <c r="I410" s="142"/>
      <c r="L410" s="32"/>
      <c r="M410" s="143"/>
      <c r="T410" s="53"/>
      <c r="AT410" s="17" t="s">
        <v>276</v>
      </c>
      <c r="AU410" s="17" t="s">
        <v>79</v>
      </c>
    </row>
    <row r="411" spans="2:65" s="1" customFormat="1" ht="16.5" customHeight="1">
      <c r="B411" s="32"/>
      <c r="C411" s="127" t="s">
        <v>639</v>
      </c>
      <c r="D411" s="127" t="s">
        <v>119</v>
      </c>
      <c r="E411" s="128" t="s">
        <v>640</v>
      </c>
      <c r="F411" s="129" t="s">
        <v>641</v>
      </c>
      <c r="G411" s="130" t="s">
        <v>199</v>
      </c>
      <c r="H411" s="131">
        <v>191</v>
      </c>
      <c r="I411" s="132"/>
      <c r="J411" s="133">
        <f>ROUND(I411*H411,2)</f>
        <v>0</v>
      </c>
      <c r="K411" s="129" t="s">
        <v>19</v>
      </c>
      <c r="L411" s="32"/>
      <c r="M411" s="134" t="s">
        <v>19</v>
      </c>
      <c r="N411" s="135" t="s">
        <v>40</v>
      </c>
      <c r="P411" s="136">
        <f>O411*H411</f>
        <v>0</v>
      </c>
      <c r="Q411" s="136">
        <v>0</v>
      </c>
      <c r="R411" s="136">
        <f>Q411*H411</f>
        <v>0</v>
      </c>
      <c r="S411" s="136">
        <v>0</v>
      </c>
      <c r="T411" s="137">
        <f>S411*H411</f>
        <v>0</v>
      </c>
      <c r="AR411" s="138" t="s">
        <v>124</v>
      </c>
      <c r="AT411" s="138" t="s">
        <v>119</v>
      </c>
      <c r="AU411" s="138" t="s">
        <v>79</v>
      </c>
      <c r="AY411" s="17" t="s">
        <v>116</v>
      </c>
      <c r="BE411" s="139">
        <f>IF(N411="základní",J411,0)</f>
        <v>0</v>
      </c>
      <c r="BF411" s="139">
        <f>IF(N411="snížená",J411,0)</f>
        <v>0</v>
      </c>
      <c r="BG411" s="139">
        <f>IF(N411="zákl. přenesená",J411,0)</f>
        <v>0</v>
      </c>
      <c r="BH411" s="139">
        <f>IF(N411="sníž. přenesená",J411,0)</f>
        <v>0</v>
      </c>
      <c r="BI411" s="139">
        <f>IF(N411="nulová",J411,0)</f>
        <v>0</v>
      </c>
      <c r="BJ411" s="17" t="s">
        <v>77</v>
      </c>
      <c r="BK411" s="139">
        <f>ROUND(I411*H411,2)</f>
        <v>0</v>
      </c>
      <c r="BL411" s="17" t="s">
        <v>124</v>
      </c>
      <c r="BM411" s="138" t="s">
        <v>642</v>
      </c>
    </row>
    <row r="412" spans="2:47" s="1" customFormat="1" ht="11.25">
      <c r="B412" s="32"/>
      <c r="D412" s="140" t="s">
        <v>125</v>
      </c>
      <c r="F412" s="141" t="s">
        <v>641</v>
      </c>
      <c r="I412" s="142"/>
      <c r="L412" s="32"/>
      <c r="M412" s="143"/>
      <c r="T412" s="53"/>
      <c r="AT412" s="17" t="s">
        <v>125</v>
      </c>
      <c r="AU412" s="17" t="s">
        <v>79</v>
      </c>
    </row>
    <row r="413" spans="2:47" s="1" customFormat="1" ht="19.5">
      <c r="B413" s="32"/>
      <c r="D413" s="140" t="s">
        <v>276</v>
      </c>
      <c r="F413" s="144" t="s">
        <v>510</v>
      </c>
      <c r="I413" s="142"/>
      <c r="L413" s="32"/>
      <c r="M413" s="178"/>
      <c r="N413" s="179"/>
      <c r="O413" s="179"/>
      <c r="P413" s="179"/>
      <c r="Q413" s="179"/>
      <c r="R413" s="179"/>
      <c r="S413" s="179"/>
      <c r="T413" s="180"/>
      <c r="AT413" s="17" t="s">
        <v>276</v>
      </c>
      <c r="AU413" s="17" t="s">
        <v>79</v>
      </c>
    </row>
    <row r="414" spans="2:12" s="1" customFormat="1" ht="6.95" customHeight="1">
      <c r="B414" s="41"/>
      <c r="C414" s="42"/>
      <c r="D414" s="42"/>
      <c r="E414" s="42"/>
      <c r="F414" s="42"/>
      <c r="G414" s="42"/>
      <c r="H414" s="42"/>
      <c r="I414" s="42"/>
      <c r="J414" s="42"/>
      <c r="K414" s="42"/>
      <c r="L414" s="32"/>
    </row>
  </sheetData>
  <sheetProtection algorithmName="SHA-512" hashValue="0fF9TAjDoolt0xvRYBZ+hT7JP/YMYacpsunage/d72Nwhk/PNi9KnxRPj0Vh32p88y5kKdZA40OO9W8vuDvfCA==" saltValue="ry0mcxkkAZQT+qaw7Fm9vIMCVYQUClBqGSOsXd4wSqIr/aPm1Y3Ha9670Pn3TaYeS9Lrnb/9QFxOLnbszUQrSw==" spinCount="100000" sheet="1" objects="1" scenarios="1" formatColumns="0" formatRows="0" autoFilter="0"/>
  <autoFilter ref="C80:K41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10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c r="M2" s="282"/>
      <c r="N2" s="282"/>
      <c r="O2" s="282"/>
      <c r="P2" s="282"/>
      <c r="Q2" s="282"/>
      <c r="R2" s="282"/>
      <c r="S2" s="282"/>
      <c r="T2" s="282"/>
      <c r="U2" s="282"/>
      <c r="V2" s="282"/>
      <c r="AT2" s="17" t="s">
        <v>85</v>
      </c>
    </row>
    <row r="3" spans="2:46" ht="6.95" customHeight="1">
      <c r="B3" s="18"/>
      <c r="C3" s="19"/>
      <c r="D3" s="19"/>
      <c r="E3" s="19"/>
      <c r="F3" s="19"/>
      <c r="G3" s="19"/>
      <c r="H3" s="19"/>
      <c r="I3" s="19"/>
      <c r="J3" s="19"/>
      <c r="K3" s="19"/>
      <c r="L3" s="20"/>
      <c r="AT3" s="17" t="s">
        <v>79</v>
      </c>
    </row>
    <row r="4" spans="2:46" ht="24.95" customHeight="1">
      <c r="B4" s="20"/>
      <c r="D4" s="21" t="s">
        <v>92</v>
      </c>
      <c r="L4" s="20"/>
      <c r="M4" s="85" t="s">
        <v>10</v>
      </c>
      <c r="AT4" s="17" t="s">
        <v>4</v>
      </c>
    </row>
    <row r="5" spans="2:12" ht="6.95" customHeight="1">
      <c r="B5" s="20"/>
      <c r="L5" s="20"/>
    </row>
    <row r="6" spans="2:12" ht="12" customHeight="1">
      <c r="B6" s="20"/>
      <c r="D6" s="27" t="s">
        <v>16</v>
      </c>
      <c r="L6" s="20"/>
    </row>
    <row r="7" spans="2:12" ht="16.5" customHeight="1">
      <c r="B7" s="20"/>
      <c r="E7" s="297" t="str">
        <f>'Rekapitulace stavby'!K6</f>
        <v>Oprava staničních kolejí v žst. Liberec</v>
      </c>
      <c r="F7" s="298"/>
      <c r="G7" s="298"/>
      <c r="H7" s="298"/>
      <c r="L7" s="20"/>
    </row>
    <row r="8" spans="2:12" s="1" customFormat="1" ht="12" customHeight="1">
      <c r="B8" s="32"/>
      <c r="D8" s="27" t="s">
        <v>93</v>
      </c>
      <c r="L8" s="32"/>
    </row>
    <row r="9" spans="2:12" s="1" customFormat="1" ht="16.5" customHeight="1">
      <c r="B9" s="32"/>
      <c r="E9" s="260" t="s">
        <v>643</v>
      </c>
      <c r="F9" s="299"/>
      <c r="G9" s="299"/>
      <c r="H9" s="299"/>
      <c r="L9" s="32"/>
    </row>
    <row r="10" spans="2:12" s="1" customFormat="1" ht="11.25">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28. 12. 2022</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26</v>
      </c>
      <c r="J17" s="28" t="str">
        <f>'Rekapitulace stavby'!AN13</f>
        <v>Vyplň údaj</v>
      </c>
      <c r="L17" s="32"/>
    </row>
    <row r="18" spans="2:12" s="1" customFormat="1" ht="18" customHeight="1">
      <c r="B18" s="32"/>
      <c r="E18" s="300" t="str">
        <f>'Rekapitulace stavby'!E14</f>
        <v>Vyplň údaj</v>
      </c>
      <c r="F18" s="281"/>
      <c r="G18" s="281"/>
      <c r="H18" s="281"/>
      <c r="I18" s="27" t="s">
        <v>27</v>
      </c>
      <c r="J18" s="28" t="str">
        <f>'Rekapitulace stavby'!AN14</f>
        <v>Vyplň údaj</v>
      </c>
      <c r="L18" s="32"/>
    </row>
    <row r="19" spans="2:12" s="1" customFormat="1" ht="6.95" customHeight="1">
      <c r="B19" s="32"/>
      <c r="L19" s="32"/>
    </row>
    <row r="20" spans="2:12" s="1" customFormat="1" ht="12" customHeight="1">
      <c r="B20" s="32"/>
      <c r="D20" s="27" t="s">
        <v>30</v>
      </c>
      <c r="I20" s="27" t="s">
        <v>26</v>
      </c>
      <c r="J20" s="25" t="str">
        <f>IF('Rekapitulace stavby'!AN16="","",'Rekapitulace stavby'!AN16)</f>
        <v/>
      </c>
      <c r="L20" s="32"/>
    </row>
    <row r="21" spans="2:12" s="1" customFormat="1" ht="18" customHeight="1">
      <c r="B21" s="32"/>
      <c r="E21" s="25" t="str">
        <f>IF('Rekapitulace stavby'!E17="","",'Rekapitulace stavby'!E17)</f>
        <v xml:space="preserve"> </v>
      </c>
      <c r="I21" s="27" t="s">
        <v>27</v>
      </c>
      <c r="J21" s="25" t="str">
        <f>IF('Rekapitulace stavby'!AN17="","",'Rekapitulace stavby'!AN17)</f>
        <v/>
      </c>
      <c r="L21" s="32"/>
    </row>
    <row r="22" spans="2:12" s="1" customFormat="1" ht="6.95" customHeight="1">
      <c r="B22" s="32"/>
      <c r="L22" s="32"/>
    </row>
    <row r="23" spans="2:12" s="1" customFormat="1" ht="12" customHeight="1">
      <c r="B23" s="32"/>
      <c r="D23" s="27" t="s">
        <v>32</v>
      </c>
      <c r="I23" s="27" t="s">
        <v>26</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33</v>
      </c>
      <c r="L26" s="32"/>
    </row>
    <row r="27" spans="2:12" s="7" customFormat="1" ht="16.5" customHeight="1">
      <c r="B27" s="86"/>
      <c r="E27" s="286" t="s">
        <v>19</v>
      </c>
      <c r="F27" s="286"/>
      <c r="G27" s="286"/>
      <c r="H27" s="286"/>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35</v>
      </c>
      <c r="J30" s="63">
        <f>ROUND(J81,2)</f>
        <v>0</v>
      </c>
      <c r="L30" s="32"/>
    </row>
    <row r="31" spans="2:12" s="1" customFormat="1" ht="6.95" customHeight="1">
      <c r="B31" s="32"/>
      <c r="D31" s="50"/>
      <c r="E31" s="50"/>
      <c r="F31" s="50"/>
      <c r="G31" s="50"/>
      <c r="H31" s="50"/>
      <c r="I31" s="50"/>
      <c r="J31" s="50"/>
      <c r="K31" s="50"/>
      <c r="L31" s="32"/>
    </row>
    <row r="32" spans="2:12" s="1" customFormat="1" ht="14.45" customHeight="1">
      <c r="B32" s="32"/>
      <c r="F32" s="35" t="s">
        <v>37</v>
      </c>
      <c r="I32" s="35" t="s">
        <v>36</v>
      </c>
      <c r="J32" s="35" t="s">
        <v>38</v>
      </c>
      <c r="L32" s="32"/>
    </row>
    <row r="33" spans="2:12" s="1" customFormat="1" ht="14.45" customHeight="1">
      <c r="B33" s="32"/>
      <c r="D33" s="52" t="s">
        <v>39</v>
      </c>
      <c r="E33" s="27" t="s">
        <v>40</v>
      </c>
      <c r="F33" s="88">
        <f>ROUND((SUM(BE81:BE107)),2)</f>
        <v>0</v>
      </c>
      <c r="I33" s="89">
        <v>0.21</v>
      </c>
      <c r="J33" s="88">
        <f>ROUND(((SUM(BE81:BE107))*I33),2)</f>
        <v>0</v>
      </c>
      <c r="L33" s="32"/>
    </row>
    <row r="34" spans="2:12" s="1" customFormat="1" ht="14.45" customHeight="1">
      <c r="B34" s="32"/>
      <c r="E34" s="27" t="s">
        <v>41</v>
      </c>
      <c r="F34" s="88">
        <f>ROUND((SUM(BF81:BF107)),2)</f>
        <v>0</v>
      </c>
      <c r="I34" s="89">
        <v>0.15</v>
      </c>
      <c r="J34" s="88">
        <f>ROUND(((SUM(BF81:BF107))*I34),2)</f>
        <v>0</v>
      </c>
      <c r="L34" s="32"/>
    </row>
    <row r="35" spans="2:12" s="1" customFormat="1" ht="14.45" customHeight="1" hidden="1">
      <c r="B35" s="32"/>
      <c r="E35" s="27" t="s">
        <v>42</v>
      </c>
      <c r="F35" s="88">
        <f>ROUND((SUM(BG81:BG107)),2)</f>
        <v>0</v>
      </c>
      <c r="I35" s="89">
        <v>0.21</v>
      </c>
      <c r="J35" s="88">
        <f>0</f>
        <v>0</v>
      </c>
      <c r="L35" s="32"/>
    </row>
    <row r="36" spans="2:12" s="1" customFormat="1" ht="14.45" customHeight="1" hidden="1">
      <c r="B36" s="32"/>
      <c r="E36" s="27" t="s">
        <v>43</v>
      </c>
      <c r="F36" s="88">
        <f>ROUND((SUM(BH81:BH107)),2)</f>
        <v>0</v>
      </c>
      <c r="I36" s="89">
        <v>0.15</v>
      </c>
      <c r="J36" s="88">
        <f>0</f>
        <v>0</v>
      </c>
      <c r="L36" s="32"/>
    </row>
    <row r="37" spans="2:12" s="1" customFormat="1" ht="14.45" customHeight="1" hidden="1">
      <c r="B37" s="32"/>
      <c r="E37" s="27" t="s">
        <v>44</v>
      </c>
      <c r="F37" s="88">
        <f>ROUND((SUM(BI81:BI107)),2)</f>
        <v>0</v>
      </c>
      <c r="I37" s="89">
        <v>0</v>
      </c>
      <c r="J37" s="88">
        <f>0</f>
        <v>0</v>
      </c>
      <c r="L37" s="32"/>
    </row>
    <row r="38" spans="2:12" s="1" customFormat="1" ht="6.95" customHeight="1">
      <c r="B38" s="32"/>
      <c r="L38" s="32"/>
    </row>
    <row r="39" spans="2:12" s="1" customFormat="1" ht="25.35" customHeight="1">
      <c r="B39" s="32"/>
      <c r="C39" s="90"/>
      <c r="D39" s="91" t="s">
        <v>45</v>
      </c>
      <c r="E39" s="54"/>
      <c r="F39" s="54"/>
      <c r="G39" s="92" t="s">
        <v>46</v>
      </c>
      <c r="H39" s="93" t="s">
        <v>47</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16</v>
      </c>
      <c r="L47" s="32"/>
    </row>
    <row r="48" spans="2:12" s="1" customFormat="1" ht="16.5" customHeight="1">
      <c r="B48" s="32"/>
      <c r="E48" s="297" t="str">
        <f>E7</f>
        <v>Oprava staničních kolejí v žst. Liberec</v>
      </c>
      <c r="F48" s="298"/>
      <c r="G48" s="298"/>
      <c r="H48" s="298"/>
      <c r="L48" s="32"/>
    </row>
    <row r="49" spans="2:12" s="1" customFormat="1" ht="12" customHeight="1">
      <c r="B49" s="32"/>
      <c r="C49" s="27" t="s">
        <v>93</v>
      </c>
      <c r="L49" s="32"/>
    </row>
    <row r="50" spans="2:12" s="1" customFormat="1" ht="16.5" customHeight="1">
      <c r="B50" s="32"/>
      <c r="E50" s="260" t="str">
        <f>E9</f>
        <v>SO 03 - Přechody kolej č. 101</v>
      </c>
      <c r="F50" s="299"/>
      <c r="G50" s="299"/>
      <c r="H50" s="299"/>
      <c r="L50" s="32"/>
    </row>
    <row r="51" spans="2:12" s="1" customFormat="1" ht="6.95" customHeight="1">
      <c r="B51" s="32"/>
      <c r="L51" s="32"/>
    </row>
    <row r="52" spans="2:12" s="1" customFormat="1" ht="12" customHeight="1">
      <c r="B52" s="32"/>
      <c r="C52" s="27" t="s">
        <v>21</v>
      </c>
      <c r="F52" s="25" t="str">
        <f>F12</f>
        <v xml:space="preserve"> </v>
      </c>
      <c r="I52" s="27" t="s">
        <v>23</v>
      </c>
      <c r="J52" s="49" t="str">
        <f>IF(J12="","",J12)</f>
        <v>28. 12. 2022</v>
      </c>
      <c r="L52" s="32"/>
    </row>
    <row r="53" spans="2:12" s="1" customFormat="1" ht="6.95" customHeight="1">
      <c r="B53" s="32"/>
      <c r="L53" s="32"/>
    </row>
    <row r="54" spans="2:12" s="1" customFormat="1" ht="15.2" customHeight="1">
      <c r="B54" s="32"/>
      <c r="C54" s="27" t="s">
        <v>25</v>
      </c>
      <c r="F54" s="25" t="str">
        <f>E15</f>
        <v xml:space="preserve"> </v>
      </c>
      <c r="I54" s="27" t="s">
        <v>30</v>
      </c>
      <c r="J54" s="30" t="str">
        <f>E21</f>
        <v xml:space="preserve"> </v>
      </c>
      <c r="L54" s="32"/>
    </row>
    <row r="55" spans="2:12" s="1" customFormat="1" ht="15.2" customHeight="1">
      <c r="B55" s="32"/>
      <c r="C55" s="27" t="s">
        <v>28</v>
      </c>
      <c r="F55" s="25" t="str">
        <f>IF(E18="","",E18)</f>
        <v>Vyplň údaj</v>
      </c>
      <c r="I55" s="27" t="s">
        <v>32</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67</v>
      </c>
      <c r="J59" s="63">
        <f>J81</f>
        <v>0</v>
      </c>
      <c r="L59" s="32"/>
      <c r="AU59" s="17" t="s">
        <v>98</v>
      </c>
    </row>
    <row r="60" spans="2:12" s="8" customFormat="1" ht="24.95" customHeight="1">
      <c r="B60" s="99"/>
      <c r="D60" s="100" t="s">
        <v>99</v>
      </c>
      <c r="E60" s="101"/>
      <c r="F60" s="101"/>
      <c r="G60" s="101"/>
      <c r="H60" s="101"/>
      <c r="I60" s="101"/>
      <c r="J60" s="102">
        <f>J82</f>
        <v>0</v>
      </c>
      <c r="L60" s="99"/>
    </row>
    <row r="61" spans="2:12" s="9" customFormat="1" ht="19.9" customHeight="1">
      <c r="B61" s="103"/>
      <c r="D61" s="104" t="s">
        <v>644</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101</v>
      </c>
      <c r="L68" s="32"/>
    </row>
    <row r="69" spans="2:12" s="1" customFormat="1" ht="6.95" customHeight="1">
      <c r="B69" s="32"/>
      <c r="L69" s="32"/>
    </row>
    <row r="70" spans="2:12" s="1" customFormat="1" ht="12" customHeight="1">
      <c r="B70" s="32"/>
      <c r="C70" s="27" t="s">
        <v>16</v>
      </c>
      <c r="L70" s="32"/>
    </row>
    <row r="71" spans="2:12" s="1" customFormat="1" ht="16.5" customHeight="1">
      <c r="B71" s="32"/>
      <c r="E71" s="297" t="str">
        <f>E7</f>
        <v>Oprava staničních kolejí v žst. Liberec</v>
      </c>
      <c r="F71" s="298"/>
      <c r="G71" s="298"/>
      <c r="H71" s="298"/>
      <c r="L71" s="32"/>
    </row>
    <row r="72" spans="2:12" s="1" customFormat="1" ht="12" customHeight="1">
      <c r="B72" s="32"/>
      <c r="C72" s="27" t="s">
        <v>93</v>
      </c>
      <c r="L72" s="32"/>
    </row>
    <row r="73" spans="2:12" s="1" customFormat="1" ht="16.5" customHeight="1">
      <c r="B73" s="32"/>
      <c r="E73" s="260" t="str">
        <f>E9</f>
        <v>SO 03 - Přechody kolej č. 101</v>
      </c>
      <c r="F73" s="299"/>
      <c r="G73" s="299"/>
      <c r="H73" s="299"/>
      <c r="L73" s="32"/>
    </row>
    <row r="74" spans="2:12" s="1" customFormat="1" ht="6.95" customHeight="1">
      <c r="B74" s="32"/>
      <c r="L74" s="32"/>
    </row>
    <row r="75" spans="2:12" s="1" customFormat="1" ht="12" customHeight="1">
      <c r="B75" s="32"/>
      <c r="C75" s="27" t="s">
        <v>21</v>
      </c>
      <c r="F75" s="25" t="str">
        <f>F12</f>
        <v xml:space="preserve"> </v>
      </c>
      <c r="I75" s="27" t="s">
        <v>23</v>
      </c>
      <c r="J75" s="49" t="str">
        <f>IF(J12="","",J12)</f>
        <v>28. 12. 2022</v>
      </c>
      <c r="L75" s="32"/>
    </row>
    <row r="76" spans="2:12" s="1" customFormat="1" ht="6.95" customHeight="1">
      <c r="B76" s="32"/>
      <c r="L76" s="32"/>
    </row>
    <row r="77" spans="2:12" s="1" customFormat="1" ht="15.2" customHeight="1">
      <c r="B77" s="32"/>
      <c r="C77" s="27" t="s">
        <v>25</v>
      </c>
      <c r="F77" s="25" t="str">
        <f>E15</f>
        <v xml:space="preserve"> </v>
      </c>
      <c r="I77" s="27" t="s">
        <v>30</v>
      </c>
      <c r="J77" s="30" t="str">
        <f>E21</f>
        <v xml:space="preserve"> </v>
      </c>
      <c r="L77" s="32"/>
    </row>
    <row r="78" spans="2:12" s="1" customFormat="1" ht="15.2" customHeight="1">
      <c r="B78" s="32"/>
      <c r="C78" s="27" t="s">
        <v>28</v>
      </c>
      <c r="F78" s="25" t="str">
        <f>IF(E18="","",E18)</f>
        <v>Vyplň údaj</v>
      </c>
      <c r="I78" s="27" t="s">
        <v>32</v>
      </c>
      <c r="J78" s="30" t="str">
        <f>E24</f>
        <v xml:space="preserve"> </v>
      </c>
      <c r="L78" s="32"/>
    </row>
    <row r="79" spans="2:12" s="1" customFormat="1" ht="10.35" customHeight="1">
      <c r="B79" s="32"/>
      <c r="L79" s="32"/>
    </row>
    <row r="80" spans="2:20" s="10" customFormat="1" ht="29.25" customHeight="1">
      <c r="B80" s="107"/>
      <c r="C80" s="108" t="s">
        <v>102</v>
      </c>
      <c r="D80" s="109" t="s">
        <v>54</v>
      </c>
      <c r="E80" s="109" t="s">
        <v>50</v>
      </c>
      <c r="F80" s="109" t="s">
        <v>51</v>
      </c>
      <c r="G80" s="109" t="s">
        <v>103</v>
      </c>
      <c r="H80" s="109" t="s">
        <v>104</v>
      </c>
      <c r="I80" s="109" t="s">
        <v>105</v>
      </c>
      <c r="J80" s="109" t="s">
        <v>97</v>
      </c>
      <c r="K80" s="110" t="s">
        <v>106</v>
      </c>
      <c r="L80" s="107"/>
      <c r="M80" s="56" t="s">
        <v>19</v>
      </c>
      <c r="N80" s="57" t="s">
        <v>39</v>
      </c>
      <c r="O80" s="57" t="s">
        <v>107</v>
      </c>
      <c r="P80" s="57" t="s">
        <v>108</v>
      </c>
      <c r="Q80" s="57" t="s">
        <v>109</v>
      </c>
      <c r="R80" s="57" t="s">
        <v>110</v>
      </c>
      <c r="S80" s="57" t="s">
        <v>111</v>
      </c>
      <c r="T80" s="58" t="s">
        <v>112</v>
      </c>
    </row>
    <row r="81" spans="2:63" s="1" customFormat="1" ht="22.9" customHeight="1">
      <c r="B81" s="32"/>
      <c r="C81" s="61" t="s">
        <v>113</v>
      </c>
      <c r="J81" s="111">
        <f>BK81</f>
        <v>0</v>
      </c>
      <c r="L81" s="32"/>
      <c r="M81" s="59"/>
      <c r="N81" s="50"/>
      <c r="O81" s="50"/>
      <c r="P81" s="112">
        <f>P82</f>
        <v>0</v>
      </c>
      <c r="Q81" s="50"/>
      <c r="R81" s="112">
        <f>R82</f>
        <v>0</v>
      </c>
      <c r="S81" s="50"/>
      <c r="T81" s="113">
        <f>T82</f>
        <v>0</v>
      </c>
      <c r="AT81" s="17" t="s">
        <v>68</v>
      </c>
      <c r="AU81" s="17" t="s">
        <v>98</v>
      </c>
      <c r="BK81" s="114">
        <f>BK82</f>
        <v>0</v>
      </c>
    </row>
    <row r="82" spans="2:63" s="11" customFormat="1" ht="25.9" customHeight="1">
      <c r="B82" s="115"/>
      <c r="D82" s="116" t="s">
        <v>68</v>
      </c>
      <c r="E82" s="117" t="s">
        <v>114</v>
      </c>
      <c r="F82" s="117" t="s">
        <v>115</v>
      </c>
      <c r="I82" s="118"/>
      <c r="J82" s="119">
        <f>BK82</f>
        <v>0</v>
      </c>
      <c r="L82" s="115"/>
      <c r="M82" s="120"/>
      <c r="P82" s="121">
        <f>P83</f>
        <v>0</v>
      </c>
      <c r="R82" s="121">
        <f>R83</f>
        <v>0</v>
      </c>
      <c r="T82" s="122">
        <f>T83</f>
        <v>0</v>
      </c>
      <c r="AR82" s="116" t="s">
        <v>77</v>
      </c>
      <c r="AT82" s="123" t="s">
        <v>68</v>
      </c>
      <c r="AU82" s="123" t="s">
        <v>69</v>
      </c>
      <c r="AY82" s="116" t="s">
        <v>116</v>
      </c>
      <c r="BK82" s="124">
        <f>BK83</f>
        <v>0</v>
      </c>
    </row>
    <row r="83" spans="2:63" s="11" customFormat="1" ht="22.9" customHeight="1">
      <c r="B83" s="115"/>
      <c r="D83" s="116" t="s">
        <v>68</v>
      </c>
      <c r="E83" s="125" t="s">
        <v>645</v>
      </c>
      <c r="F83" s="125" t="s">
        <v>646</v>
      </c>
      <c r="I83" s="118"/>
      <c r="J83" s="126">
        <f>BK83</f>
        <v>0</v>
      </c>
      <c r="L83" s="115"/>
      <c r="M83" s="120"/>
      <c r="P83" s="121">
        <f>SUM(P84:P107)</f>
        <v>0</v>
      </c>
      <c r="R83" s="121">
        <f>SUM(R84:R107)</f>
        <v>0</v>
      </c>
      <c r="T83" s="122">
        <f>SUM(T84:T107)</f>
        <v>0</v>
      </c>
      <c r="AR83" s="116" t="s">
        <v>77</v>
      </c>
      <c r="AT83" s="123" t="s">
        <v>68</v>
      </c>
      <c r="AU83" s="123" t="s">
        <v>77</v>
      </c>
      <c r="AY83" s="116" t="s">
        <v>116</v>
      </c>
      <c r="BK83" s="124">
        <f>SUM(BK84:BK107)</f>
        <v>0</v>
      </c>
    </row>
    <row r="84" spans="2:65" s="1" customFormat="1" ht="16.5" customHeight="1">
      <c r="B84" s="32"/>
      <c r="C84" s="127" t="s">
        <v>77</v>
      </c>
      <c r="D84" s="127" t="s">
        <v>119</v>
      </c>
      <c r="E84" s="128" t="s">
        <v>647</v>
      </c>
      <c r="F84" s="129" t="s">
        <v>648</v>
      </c>
      <c r="G84" s="130" t="s">
        <v>199</v>
      </c>
      <c r="H84" s="131">
        <v>6</v>
      </c>
      <c r="I84" s="132"/>
      <c r="J84" s="133">
        <f>ROUND(I84*H84,2)</f>
        <v>0</v>
      </c>
      <c r="K84" s="129" t="s">
        <v>19</v>
      </c>
      <c r="L84" s="32"/>
      <c r="M84" s="134" t="s">
        <v>19</v>
      </c>
      <c r="N84" s="135" t="s">
        <v>40</v>
      </c>
      <c r="P84" s="136">
        <f>O84*H84</f>
        <v>0</v>
      </c>
      <c r="Q84" s="136">
        <v>0</v>
      </c>
      <c r="R84" s="136">
        <f>Q84*H84</f>
        <v>0</v>
      </c>
      <c r="S84" s="136">
        <v>0</v>
      </c>
      <c r="T84" s="137">
        <f>S84*H84</f>
        <v>0</v>
      </c>
      <c r="AR84" s="138" t="s">
        <v>124</v>
      </c>
      <c r="AT84" s="138" t="s">
        <v>119</v>
      </c>
      <c r="AU84" s="138" t="s">
        <v>79</v>
      </c>
      <c r="AY84" s="17" t="s">
        <v>116</v>
      </c>
      <c r="BE84" s="139">
        <f>IF(N84="základní",J84,0)</f>
        <v>0</v>
      </c>
      <c r="BF84" s="139">
        <f>IF(N84="snížená",J84,0)</f>
        <v>0</v>
      </c>
      <c r="BG84" s="139">
        <f>IF(N84="zákl. přenesená",J84,0)</f>
        <v>0</v>
      </c>
      <c r="BH84" s="139">
        <f>IF(N84="sníž. přenesená",J84,0)</f>
        <v>0</v>
      </c>
      <c r="BI84" s="139">
        <f>IF(N84="nulová",J84,0)</f>
        <v>0</v>
      </c>
      <c r="BJ84" s="17" t="s">
        <v>77</v>
      </c>
      <c r="BK84" s="139">
        <f>ROUND(I84*H84,2)</f>
        <v>0</v>
      </c>
      <c r="BL84" s="17" t="s">
        <v>124</v>
      </c>
      <c r="BM84" s="138" t="s">
        <v>79</v>
      </c>
    </row>
    <row r="85" spans="2:47" s="1" customFormat="1" ht="11.25">
      <c r="B85" s="32"/>
      <c r="D85" s="140" t="s">
        <v>125</v>
      </c>
      <c r="F85" s="141" t="s">
        <v>648</v>
      </c>
      <c r="I85" s="142"/>
      <c r="L85" s="32"/>
      <c r="M85" s="143"/>
      <c r="T85" s="53"/>
      <c r="AT85" s="17" t="s">
        <v>125</v>
      </c>
      <c r="AU85" s="17" t="s">
        <v>79</v>
      </c>
    </row>
    <row r="86" spans="2:65" s="1" customFormat="1" ht="21.75" customHeight="1">
      <c r="B86" s="32"/>
      <c r="C86" s="127" t="s">
        <v>79</v>
      </c>
      <c r="D86" s="127" t="s">
        <v>119</v>
      </c>
      <c r="E86" s="128" t="s">
        <v>649</v>
      </c>
      <c r="F86" s="129" t="s">
        <v>650</v>
      </c>
      <c r="G86" s="130" t="s">
        <v>199</v>
      </c>
      <c r="H86" s="131">
        <v>2.7</v>
      </c>
      <c r="I86" s="132"/>
      <c r="J86" s="133">
        <f>ROUND(I86*H86,2)</f>
        <v>0</v>
      </c>
      <c r="K86" s="129" t="s">
        <v>123</v>
      </c>
      <c r="L86" s="32"/>
      <c r="M86" s="134" t="s">
        <v>19</v>
      </c>
      <c r="N86" s="135" t="s">
        <v>40</v>
      </c>
      <c r="P86" s="136">
        <f>O86*H86</f>
        <v>0</v>
      </c>
      <c r="Q86" s="136">
        <v>0</v>
      </c>
      <c r="R86" s="136">
        <f>Q86*H86</f>
        <v>0</v>
      </c>
      <c r="S86" s="136">
        <v>0</v>
      </c>
      <c r="T86" s="137">
        <f>S86*H86</f>
        <v>0</v>
      </c>
      <c r="AR86" s="138" t="s">
        <v>124</v>
      </c>
      <c r="AT86" s="138" t="s">
        <v>119</v>
      </c>
      <c r="AU86" s="138" t="s">
        <v>79</v>
      </c>
      <c r="AY86" s="17" t="s">
        <v>116</v>
      </c>
      <c r="BE86" s="139">
        <f>IF(N86="základní",J86,0)</f>
        <v>0</v>
      </c>
      <c r="BF86" s="139">
        <f>IF(N86="snížená",J86,0)</f>
        <v>0</v>
      </c>
      <c r="BG86" s="139">
        <f>IF(N86="zákl. přenesená",J86,0)</f>
        <v>0</v>
      </c>
      <c r="BH86" s="139">
        <f>IF(N86="sníž. přenesená",J86,0)</f>
        <v>0</v>
      </c>
      <c r="BI86" s="139">
        <f>IF(N86="nulová",J86,0)</f>
        <v>0</v>
      </c>
      <c r="BJ86" s="17" t="s">
        <v>77</v>
      </c>
      <c r="BK86" s="139">
        <f>ROUND(I86*H86,2)</f>
        <v>0</v>
      </c>
      <c r="BL86" s="17" t="s">
        <v>124</v>
      </c>
      <c r="BM86" s="138" t="s">
        <v>124</v>
      </c>
    </row>
    <row r="87" spans="2:47" s="1" customFormat="1" ht="19.5">
      <c r="B87" s="32"/>
      <c r="D87" s="140" t="s">
        <v>125</v>
      </c>
      <c r="F87" s="141" t="s">
        <v>651</v>
      </c>
      <c r="I87" s="142"/>
      <c r="L87" s="32"/>
      <c r="M87" s="143"/>
      <c r="T87" s="53"/>
      <c r="AT87" s="17" t="s">
        <v>125</v>
      </c>
      <c r="AU87" s="17" t="s">
        <v>79</v>
      </c>
    </row>
    <row r="88" spans="2:65" s="1" customFormat="1" ht="21.75" customHeight="1">
      <c r="B88" s="32"/>
      <c r="C88" s="127" t="s">
        <v>135</v>
      </c>
      <c r="D88" s="127" t="s">
        <v>119</v>
      </c>
      <c r="E88" s="128" t="s">
        <v>652</v>
      </c>
      <c r="F88" s="129" t="s">
        <v>653</v>
      </c>
      <c r="G88" s="130" t="s">
        <v>199</v>
      </c>
      <c r="H88" s="131">
        <v>2.7</v>
      </c>
      <c r="I88" s="132"/>
      <c r="J88" s="133">
        <f>ROUND(I88*H88,2)</f>
        <v>0</v>
      </c>
      <c r="K88" s="129" t="s">
        <v>123</v>
      </c>
      <c r="L88" s="32"/>
      <c r="M88" s="134" t="s">
        <v>19</v>
      </c>
      <c r="N88" s="135" t="s">
        <v>40</v>
      </c>
      <c r="P88" s="136">
        <f>O88*H88</f>
        <v>0</v>
      </c>
      <c r="Q88" s="136">
        <v>0</v>
      </c>
      <c r="R88" s="136">
        <f>Q88*H88</f>
        <v>0</v>
      </c>
      <c r="S88" s="136">
        <v>0</v>
      </c>
      <c r="T88" s="137">
        <f>S88*H88</f>
        <v>0</v>
      </c>
      <c r="AR88" s="138" t="s">
        <v>124</v>
      </c>
      <c r="AT88" s="138" t="s">
        <v>119</v>
      </c>
      <c r="AU88" s="138" t="s">
        <v>79</v>
      </c>
      <c r="AY88" s="17" t="s">
        <v>116</v>
      </c>
      <c r="BE88" s="139">
        <f>IF(N88="základní",J88,0)</f>
        <v>0</v>
      </c>
      <c r="BF88" s="139">
        <f>IF(N88="snížená",J88,0)</f>
        <v>0</v>
      </c>
      <c r="BG88" s="139">
        <f>IF(N88="zákl. přenesená",J88,0)</f>
        <v>0</v>
      </c>
      <c r="BH88" s="139">
        <f>IF(N88="sníž. přenesená",J88,0)</f>
        <v>0</v>
      </c>
      <c r="BI88" s="139">
        <f>IF(N88="nulová",J88,0)</f>
        <v>0</v>
      </c>
      <c r="BJ88" s="17" t="s">
        <v>77</v>
      </c>
      <c r="BK88" s="139">
        <f>ROUND(I88*H88,2)</f>
        <v>0</v>
      </c>
      <c r="BL88" s="17" t="s">
        <v>124</v>
      </c>
      <c r="BM88" s="138" t="s">
        <v>139</v>
      </c>
    </row>
    <row r="89" spans="2:47" s="1" customFormat="1" ht="19.5">
      <c r="B89" s="32"/>
      <c r="D89" s="140" t="s">
        <v>125</v>
      </c>
      <c r="F89" s="141" t="s">
        <v>654</v>
      </c>
      <c r="I89" s="142"/>
      <c r="L89" s="32"/>
      <c r="M89" s="143"/>
      <c r="T89" s="53"/>
      <c r="AT89" s="17" t="s">
        <v>125</v>
      </c>
      <c r="AU89" s="17" t="s">
        <v>79</v>
      </c>
    </row>
    <row r="90" spans="2:65" s="1" customFormat="1" ht="16.5" customHeight="1">
      <c r="B90" s="32"/>
      <c r="C90" s="127" t="s">
        <v>124</v>
      </c>
      <c r="D90" s="127" t="s">
        <v>119</v>
      </c>
      <c r="E90" s="128" t="s">
        <v>655</v>
      </c>
      <c r="F90" s="129" t="s">
        <v>656</v>
      </c>
      <c r="G90" s="130" t="s">
        <v>156</v>
      </c>
      <c r="H90" s="131">
        <v>1.62</v>
      </c>
      <c r="I90" s="132"/>
      <c r="J90" s="133">
        <f>ROUND(I90*H90,2)</f>
        <v>0</v>
      </c>
      <c r="K90" s="129" t="s">
        <v>123</v>
      </c>
      <c r="L90" s="32"/>
      <c r="M90" s="134" t="s">
        <v>19</v>
      </c>
      <c r="N90" s="135" t="s">
        <v>40</v>
      </c>
      <c r="P90" s="136">
        <f>O90*H90</f>
        <v>0</v>
      </c>
      <c r="Q90" s="136">
        <v>0</v>
      </c>
      <c r="R90" s="136">
        <f>Q90*H90</f>
        <v>0</v>
      </c>
      <c r="S90" s="136">
        <v>0</v>
      </c>
      <c r="T90" s="137">
        <f>S90*H90</f>
        <v>0</v>
      </c>
      <c r="AR90" s="138" t="s">
        <v>124</v>
      </c>
      <c r="AT90" s="138" t="s">
        <v>119</v>
      </c>
      <c r="AU90" s="138" t="s">
        <v>79</v>
      </c>
      <c r="AY90" s="17" t="s">
        <v>116</v>
      </c>
      <c r="BE90" s="139">
        <f>IF(N90="základní",J90,0)</f>
        <v>0</v>
      </c>
      <c r="BF90" s="139">
        <f>IF(N90="snížená",J90,0)</f>
        <v>0</v>
      </c>
      <c r="BG90" s="139">
        <f>IF(N90="zákl. přenesená",J90,0)</f>
        <v>0</v>
      </c>
      <c r="BH90" s="139">
        <f>IF(N90="sníž. přenesená",J90,0)</f>
        <v>0</v>
      </c>
      <c r="BI90" s="139">
        <f>IF(N90="nulová",J90,0)</f>
        <v>0</v>
      </c>
      <c r="BJ90" s="17" t="s">
        <v>77</v>
      </c>
      <c r="BK90" s="139">
        <f>ROUND(I90*H90,2)</f>
        <v>0</v>
      </c>
      <c r="BL90" s="17" t="s">
        <v>124</v>
      </c>
      <c r="BM90" s="138" t="s">
        <v>145</v>
      </c>
    </row>
    <row r="91" spans="2:47" s="1" customFormat="1" ht="19.5">
      <c r="B91" s="32"/>
      <c r="D91" s="140" t="s">
        <v>125</v>
      </c>
      <c r="F91" s="141" t="s">
        <v>657</v>
      </c>
      <c r="I91" s="142"/>
      <c r="L91" s="32"/>
      <c r="M91" s="143"/>
      <c r="T91" s="53"/>
      <c r="AT91" s="17" t="s">
        <v>125</v>
      </c>
      <c r="AU91" s="17" t="s">
        <v>79</v>
      </c>
    </row>
    <row r="92" spans="2:65" s="1" customFormat="1" ht="16.5" customHeight="1">
      <c r="B92" s="32"/>
      <c r="C92" s="152" t="s">
        <v>117</v>
      </c>
      <c r="D92" s="152" t="s">
        <v>259</v>
      </c>
      <c r="E92" s="153" t="s">
        <v>658</v>
      </c>
      <c r="F92" s="154" t="s">
        <v>659</v>
      </c>
      <c r="G92" s="155" t="s">
        <v>156</v>
      </c>
      <c r="H92" s="156">
        <v>1.701</v>
      </c>
      <c r="I92" s="157"/>
      <c r="J92" s="158">
        <f>ROUND(I92*H92,2)</f>
        <v>0</v>
      </c>
      <c r="K92" s="154" t="s">
        <v>123</v>
      </c>
      <c r="L92" s="159"/>
      <c r="M92" s="160" t="s">
        <v>19</v>
      </c>
      <c r="N92" s="161" t="s">
        <v>40</v>
      </c>
      <c r="P92" s="136">
        <f>O92*H92</f>
        <v>0</v>
      </c>
      <c r="Q92" s="136">
        <v>0</v>
      </c>
      <c r="R92" s="136">
        <f>Q92*H92</f>
        <v>0</v>
      </c>
      <c r="S92" s="136">
        <v>0</v>
      </c>
      <c r="T92" s="137">
        <f>S92*H92</f>
        <v>0</v>
      </c>
      <c r="AR92" s="138" t="s">
        <v>145</v>
      </c>
      <c r="AT92" s="138" t="s">
        <v>259</v>
      </c>
      <c r="AU92" s="138" t="s">
        <v>79</v>
      </c>
      <c r="AY92" s="17" t="s">
        <v>116</v>
      </c>
      <c r="BE92" s="139">
        <f>IF(N92="základní",J92,0)</f>
        <v>0</v>
      </c>
      <c r="BF92" s="139">
        <f>IF(N92="snížená",J92,0)</f>
        <v>0</v>
      </c>
      <c r="BG92" s="139">
        <f>IF(N92="zákl. přenesená",J92,0)</f>
        <v>0</v>
      </c>
      <c r="BH92" s="139">
        <f>IF(N92="sníž. přenesená",J92,0)</f>
        <v>0</v>
      </c>
      <c r="BI92" s="139">
        <f>IF(N92="nulová",J92,0)</f>
        <v>0</v>
      </c>
      <c r="BJ92" s="17" t="s">
        <v>77</v>
      </c>
      <c r="BK92" s="139">
        <f>ROUND(I92*H92,2)</f>
        <v>0</v>
      </c>
      <c r="BL92" s="17" t="s">
        <v>124</v>
      </c>
      <c r="BM92" s="138" t="s">
        <v>151</v>
      </c>
    </row>
    <row r="93" spans="2:47" s="1" customFormat="1" ht="11.25">
      <c r="B93" s="32"/>
      <c r="D93" s="140" t="s">
        <v>125</v>
      </c>
      <c r="F93" s="141" t="s">
        <v>659</v>
      </c>
      <c r="I93" s="142"/>
      <c r="L93" s="32"/>
      <c r="M93" s="143"/>
      <c r="T93" s="53"/>
      <c r="AT93" s="17" t="s">
        <v>125</v>
      </c>
      <c r="AU93" s="17" t="s">
        <v>79</v>
      </c>
    </row>
    <row r="94" spans="2:65" s="1" customFormat="1" ht="16.5" customHeight="1">
      <c r="B94" s="32"/>
      <c r="C94" s="152" t="s">
        <v>139</v>
      </c>
      <c r="D94" s="152" t="s">
        <v>259</v>
      </c>
      <c r="E94" s="153" t="s">
        <v>660</v>
      </c>
      <c r="F94" s="154" t="s">
        <v>661</v>
      </c>
      <c r="G94" s="155" t="s">
        <v>191</v>
      </c>
      <c r="H94" s="156">
        <v>0.162</v>
      </c>
      <c r="I94" s="157"/>
      <c r="J94" s="158">
        <f>ROUND(I94*H94,2)</f>
        <v>0</v>
      </c>
      <c r="K94" s="154" t="s">
        <v>123</v>
      </c>
      <c r="L94" s="159"/>
      <c r="M94" s="160" t="s">
        <v>19</v>
      </c>
      <c r="N94" s="161" t="s">
        <v>40</v>
      </c>
      <c r="P94" s="136">
        <f>O94*H94</f>
        <v>0</v>
      </c>
      <c r="Q94" s="136">
        <v>0</v>
      </c>
      <c r="R94" s="136">
        <f>Q94*H94</f>
        <v>0</v>
      </c>
      <c r="S94" s="136">
        <v>0</v>
      </c>
      <c r="T94" s="137">
        <f>S94*H94</f>
        <v>0</v>
      </c>
      <c r="AR94" s="138" t="s">
        <v>145</v>
      </c>
      <c r="AT94" s="138" t="s">
        <v>259</v>
      </c>
      <c r="AU94" s="138" t="s">
        <v>79</v>
      </c>
      <c r="AY94" s="17" t="s">
        <v>116</v>
      </c>
      <c r="BE94" s="139">
        <f>IF(N94="základní",J94,0)</f>
        <v>0</v>
      </c>
      <c r="BF94" s="139">
        <f>IF(N94="snížená",J94,0)</f>
        <v>0</v>
      </c>
      <c r="BG94" s="139">
        <f>IF(N94="zákl. přenesená",J94,0)</f>
        <v>0</v>
      </c>
      <c r="BH94" s="139">
        <f>IF(N94="sníž. přenesená",J94,0)</f>
        <v>0</v>
      </c>
      <c r="BI94" s="139">
        <f>IF(N94="nulová",J94,0)</f>
        <v>0</v>
      </c>
      <c r="BJ94" s="17" t="s">
        <v>77</v>
      </c>
      <c r="BK94" s="139">
        <f>ROUND(I94*H94,2)</f>
        <v>0</v>
      </c>
      <c r="BL94" s="17" t="s">
        <v>124</v>
      </c>
      <c r="BM94" s="138" t="s">
        <v>157</v>
      </c>
    </row>
    <row r="95" spans="2:47" s="1" customFormat="1" ht="11.25">
      <c r="B95" s="32"/>
      <c r="D95" s="140" t="s">
        <v>125</v>
      </c>
      <c r="F95" s="141" t="s">
        <v>661</v>
      </c>
      <c r="I95" s="142"/>
      <c r="L95" s="32"/>
      <c r="M95" s="143"/>
      <c r="T95" s="53"/>
      <c r="AT95" s="17" t="s">
        <v>125</v>
      </c>
      <c r="AU95" s="17" t="s">
        <v>79</v>
      </c>
    </row>
    <row r="96" spans="2:65" s="1" customFormat="1" ht="37.9" customHeight="1">
      <c r="B96" s="32"/>
      <c r="C96" s="127" t="s">
        <v>161</v>
      </c>
      <c r="D96" s="127" t="s">
        <v>119</v>
      </c>
      <c r="E96" s="128" t="s">
        <v>131</v>
      </c>
      <c r="F96" s="129" t="s">
        <v>132</v>
      </c>
      <c r="G96" s="130" t="s">
        <v>122</v>
      </c>
      <c r="H96" s="131">
        <v>0.611</v>
      </c>
      <c r="I96" s="132"/>
      <c r="J96" s="133">
        <f>ROUND(I96*H96,2)</f>
        <v>0</v>
      </c>
      <c r="K96" s="129" t="s">
        <v>123</v>
      </c>
      <c r="L96" s="32"/>
      <c r="M96" s="134" t="s">
        <v>19</v>
      </c>
      <c r="N96" s="135" t="s">
        <v>40</v>
      </c>
      <c r="P96" s="136">
        <f>O96*H96</f>
        <v>0</v>
      </c>
      <c r="Q96" s="136">
        <v>0</v>
      </c>
      <c r="R96" s="136">
        <f>Q96*H96</f>
        <v>0</v>
      </c>
      <c r="S96" s="136">
        <v>0</v>
      </c>
      <c r="T96" s="137">
        <f>S96*H96</f>
        <v>0</v>
      </c>
      <c r="AR96" s="138" t="s">
        <v>124</v>
      </c>
      <c r="AT96" s="138" t="s">
        <v>119</v>
      </c>
      <c r="AU96" s="138" t="s">
        <v>79</v>
      </c>
      <c r="AY96" s="17" t="s">
        <v>116</v>
      </c>
      <c r="BE96" s="139">
        <f>IF(N96="základní",J96,0)</f>
        <v>0</v>
      </c>
      <c r="BF96" s="139">
        <f>IF(N96="snížená",J96,0)</f>
        <v>0</v>
      </c>
      <c r="BG96" s="139">
        <f>IF(N96="zákl. přenesená",J96,0)</f>
        <v>0</v>
      </c>
      <c r="BH96" s="139">
        <f>IF(N96="sníž. přenesená",J96,0)</f>
        <v>0</v>
      </c>
      <c r="BI96" s="139">
        <f>IF(N96="nulová",J96,0)</f>
        <v>0</v>
      </c>
      <c r="BJ96" s="17" t="s">
        <v>77</v>
      </c>
      <c r="BK96" s="139">
        <f>ROUND(I96*H96,2)</f>
        <v>0</v>
      </c>
      <c r="BL96" s="17" t="s">
        <v>124</v>
      </c>
      <c r="BM96" s="138" t="s">
        <v>164</v>
      </c>
    </row>
    <row r="97" spans="2:47" s="1" customFormat="1" ht="39">
      <c r="B97" s="32"/>
      <c r="D97" s="140" t="s">
        <v>125</v>
      </c>
      <c r="F97" s="141" t="s">
        <v>133</v>
      </c>
      <c r="I97" s="142"/>
      <c r="L97" s="32"/>
      <c r="M97" s="143"/>
      <c r="T97" s="53"/>
      <c r="AT97" s="17" t="s">
        <v>125</v>
      </c>
      <c r="AU97" s="17" t="s">
        <v>79</v>
      </c>
    </row>
    <row r="98" spans="2:65" s="1" customFormat="1" ht="16.5" customHeight="1">
      <c r="B98" s="32"/>
      <c r="C98" s="127" t="s">
        <v>145</v>
      </c>
      <c r="D98" s="127" t="s">
        <v>119</v>
      </c>
      <c r="E98" s="128" t="s">
        <v>662</v>
      </c>
      <c r="F98" s="129" t="s">
        <v>663</v>
      </c>
      <c r="G98" s="130" t="s">
        <v>156</v>
      </c>
      <c r="H98" s="131">
        <v>3</v>
      </c>
      <c r="I98" s="132"/>
      <c r="J98" s="133">
        <f>ROUND(I98*H98,2)</f>
        <v>0</v>
      </c>
      <c r="K98" s="129" t="s">
        <v>123</v>
      </c>
      <c r="L98" s="32"/>
      <c r="M98" s="134" t="s">
        <v>19</v>
      </c>
      <c r="N98" s="135" t="s">
        <v>40</v>
      </c>
      <c r="P98" s="136">
        <f>O98*H98</f>
        <v>0</v>
      </c>
      <c r="Q98" s="136">
        <v>0</v>
      </c>
      <c r="R98" s="136">
        <f>Q98*H98</f>
        <v>0</v>
      </c>
      <c r="S98" s="136">
        <v>0</v>
      </c>
      <c r="T98" s="137">
        <f>S98*H98</f>
        <v>0</v>
      </c>
      <c r="AR98" s="138" t="s">
        <v>124</v>
      </c>
      <c r="AT98" s="138" t="s">
        <v>119</v>
      </c>
      <c r="AU98" s="138" t="s">
        <v>79</v>
      </c>
      <c r="AY98" s="17" t="s">
        <v>116</v>
      </c>
      <c r="BE98" s="139">
        <f>IF(N98="základní",J98,0)</f>
        <v>0</v>
      </c>
      <c r="BF98" s="139">
        <f>IF(N98="snížená",J98,0)</f>
        <v>0</v>
      </c>
      <c r="BG98" s="139">
        <f>IF(N98="zákl. přenesená",J98,0)</f>
        <v>0</v>
      </c>
      <c r="BH98" s="139">
        <f>IF(N98="sníž. přenesená",J98,0)</f>
        <v>0</v>
      </c>
      <c r="BI98" s="139">
        <f>IF(N98="nulová",J98,0)</f>
        <v>0</v>
      </c>
      <c r="BJ98" s="17" t="s">
        <v>77</v>
      </c>
      <c r="BK98" s="139">
        <f>ROUND(I98*H98,2)</f>
        <v>0</v>
      </c>
      <c r="BL98" s="17" t="s">
        <v>124</v>
      </c>
      <c r="BM98" s="138" t="s">
        <v>169</v>
      </c>
    </row>
    <row r="99" spans="2:47" s="1" customFormat="1" ht="19.5">
      <c r="B99" s="32"/>
      <c r="D99" s="140" t="s">
        <v>125</v>
      </c>
      <c r="F99" s="141" t="s">
        <v>664</v>
      </c>
      <c r="I99" s="142"/>
      <c r="L99" s="32"/>
      <c r="M99" s="143"/>
      <c r="T99" s="53"/>
      <c r="AT99" s="17" t="s">
        <v>125</v>
      </c>
      <c r="AU99" s="17" t="s">
        <v>79</v>
      </c>
    </row>
    <row r="100" spans="2:65" s="1" customFormat="1" ht="16.5" customHeight="1">
      <c r="B100" s="32"/>
      <c r="C100" s="127" t="s">
        <v>172</v>
      </c>
      <c r="D100" s="127" t="s">
        <v>119</v>
      </c>
      <c r="E100" s="128" t="s">
        <v>665</v>
      </c>
      <c r="F100" s="129" t="s">
        <v>666</v>
      </c>
      <c r="G100" s="130" t="s">
        <v>156</v>
      </c>
      <c r="H100" s="131">
        <v>3</v>
      </c>
      <c r="I100" s="132"/>
      <c r="J100" s="133">
        <f>ROUND(I100*H100,2)</f>
        <v>0</v>
      </c>
      <c r="K100" s="129" t="s">
        <v>123</v>
      </c>
      <c r="L100" s="32"/>
      <c r="M100" s="134" t="s">
        <v>19</v>
      </c>
      <c r="N100" s="135" t="s">
        <v>40</v>
      </c>
      <c r="P100" s="136">
        <f>O100*H100</f>
        <v>0</v>
      </c>
      <c r="Q100" s="136">
        <v>0</v>
      </c>
      <c r="R100" s="136">
        <f>Q100*H100</f>
        <v>0</v>
      </c>
      <c r="S100" s="136">
        <v>0</v>
      </c>
      <c r="T100" s="137">
        <f>S100*H100</f>
        <v>0</v>
      </c>
      <c r="AR100" s="138" t="s">
        <v>124</v>
      </c>
      <c r="AT100" s="138" t="s">
        <v>119</v>
      </c>
      <c r="AU100" s="138" t="s">
        <v>79</v>
      </c>
      <c r="AY100" s="17" t="s">
        <v>116</v>
      </c>
      <c r="BE100" s="139">
        <f>IF(N100="základní",J100,0)</f>
        <v>0</v>
      </c>
      <c r="BF100" s="139">
        <f>IF(N100="snížená",J100,0)</f>
        <v>0</v>
      </c>
      <c r="BG100" s="139">
        <f>IF(N100="zákl. přenesená",J100,0)</f>
        <v>0</v>
      </c>
      <c r="BH100" s="139">
        <f>IF(N100="sníž. přenesená",J100,0)</f>
        <v>0</v>
      </c>
      <c r="BI100" s="139">
        <f>IF(N100="nulová",J100,0)</f>
        <v>0</v>
      </c>
      <c r="BJ100" s="17" t="s">
        <v>77</v>
      </c>
      <c r="BK100" s="139">
        <f>ROUND(I100*H100,2)</f>
        <v>0</v>
      </c>
      <c r="BL100" s="17" t="s">
        <v>124</v>
      </c>
      <c r="BM100" s="138" t="s">
        <v>175</v>
      </c>
    </row>
    <row r="101" spans="2:47" s="1" customFormat="1" ht="19.5">
      <c r="B101" s="32"/>
      <c r="D101" s="140" t="s">
        <v>125</v>
      </c>
      <c r="F101" s="141" t="s">
        <v>667</v>
      </c>
      <c r="I101" s="142"/>
      <c r="L101" s="32"/>
      <c r="M101" s="143"/>
      <c r="T101" s="53"/>
      <c r="AT101" s="17" t="s">
        <v>125</v>
      </c>
      <c r="AU101" s="17" t="s">
        <v>79</v>
      </c>
    </row>
    <row r="102" spans="2:65" s="1" customFormat="1" ht="16.5" customHeight="1">
      <c r="B102" s="32"/>
      <c r="C102" s="152" t="s">
        <v>151</v>
      </c>
      <c r="D102" s="152" t="s">
        <v>259</v>
      </c>
      <c r="E102" s="153" t="s">
        <v>535</v>
      </c>
      <c r="F102" s="154" t="s">
        <v>668</v>
      </c>
      <c r="G102" s="155" t="s">
        <v>669</v>
      </c>
      <c r="H102" s="156">
        <v>1</v>
      </c>
      <c r="I102" s="157"/>
      <c r="J102" s="158">
        <f>ROUND(I102*H102,2)</f>
        <v>0</v>
      </c>
      <c r="K102" s="154" t="s">
        <v>670</v>
      </c>
      <c r="L102" s="159"/>
      <c r="M102" s="160" t="s">
        <v>19</v>
      </c>
      <c r="N102" s="161" t="s">
        <v>40</v>
      </c>
      <c r="P102" s="136">
        <f>O102*H102</f>
        <v>0</v>
      </c>
      <c r="Q102" s="136">
        <v>0</v>
      </c>
      <c r="R102" s="136">
        <f>Q102*H102</f>
        <v>0</v>
      </c>
      <c r="S102" s="136">
        <v>0</v>
      </c>
      <c r="T102" s="137">
        <f>S102*H102</f>
        <v>0</v>
      </c>
      <c r="AR102" s="138" t="s">
        <v>145</v>
      </c>
      <c r="AT102" s="138" t="s">
        <v>259</v>
      </c>
      <c r="AU102" s="138" t="s">
        <v>79</v>
      </c>
      <c r="AY102" s="17" t="s">
        <v>116</v>
      </c>
      <c r="BE102" s="139">
        <f>IF(N102="základní",J102,0)</f>
        <v>0</v>
      </c>
      <c r="BF102" s="139">
        <f>IF(N102="snížená",J102,0)</f>
        <v>0</v>
      </c>
      <c r="BG102" s="139">
        <f>IF(N102="zákl. přenesená",J102,0)</f>
        <v>0</v>
      </c>
      <c r="BH102" s="139">
        <f>IF(N102="sníž. přenesená",J102,0)</f>
        <v>0</v>
      </c>
      <c r="BI102" s="139">
        <f>IF(N102="nulová",J102,0)</f>
        <v>0</v>
      </c>
      <c r="BJ102" s="17" t="s">
        <v>77</v>
      </c>
      <c r="BK102" s="139">
        <f>ROUND(I102*H102,2)</f>
        <v>0</v>
      </c>
      <c r="BL102" s="17" t="s">
        <v>124</v>
      </c>
      <c r="BM102" s="138" t="s">
        <v>179</v>
      </c>
    </row>
    <row r="103" spans="2:47" s="1" customFormat="1" ht="11.25">
      <c r="B103" s="32"/>
      <c r="D103" s="140" t="s">
        <v>125</v>
      </c>
      <c r="F103" s="141" t="s">
        <v>668</v>
      </c>
      <c r="I103" s="142"/>
      <c r="L103" s="32"/>
      <c r="M103" s="143"/>
      <c r="T103" s="53"/>
      <c r="AT103" s="17" t="s">
        <v>125</v>
      </c>
      <c r="AU103" s="17" t="s">
        <v>79</v>
      </c>
    </row>
    <row r="104" spans="2:65" s="1" customFormat="1" ht="16.5" customHeight="1">
      <c r="B104" s="32"/>
      <c r="C104" s="127" t="s">
        <v>183</v>
      </c>
      <c r="D104" s="127" t="s">
        <v>119</v>
      </c>
      <c r="E104" s="128" t="s">
        <v>671</v>
      </c>
      <c r="F104" s="129" t="s">
        <v>672</v>
      </c>
      <c r="G104" s="130" t="s">
        <v>199</v>
      </c>
      <c r="H104" s="131">
        <v>3.5</v>
      </c>
      <c r="I104" s="132"/>
      <c r="J104" s="133">
        <f>ROUND(I104*H104,2)</f>
        <v>0</v>
      </c>
      <c r="K104" s="129" t="s">
        <v>123</v>
      </c>
      <c r="L104" s="32"/>
      <c r="M104" s="134" t="s">
        <v>19</v>
      </c>
      <c r="N104" s="135" t="s">
        <v>40</v>
      </c>
      <c r="P104" s="136">
        <f>O104*H104</f>
        <v>0</v>
      </c>
      <c r="Q104" s="136">
        <v>0</v>
      </c>
      <c r="R104" s="136">
        <f>Q104*H104</f>
        <v>0</v>
      </c>
      <c r="S104" s="136">
        <v>0</v>
      </c>
      <c r="T104" s="137">
        <f>S104*H104</f>
        <v>0</v>
      </c>
      <c r="AR104" s="138" t="s">
        <v>124</v>
      </c>
      <c r="AT104" s="138" t="s">
        <v>119</v>
      </c>
      <c r="AU104" s="138" t="s">
        <v>79</v>
      </c>
      <c r="AY104" s="17" t="s">
        <v>116</v>
      </c>
      <c r="BE104" s="139">
        <f>IF(N104="základní",J104,0)</f>
        <v>0</v>
      </c>
      <c r="BF104" s="139">
        <f>IF(N104="snížená",J104,0)</f>
        <v>0</v>
      </c>
      <c r="BG104" s="139">
        <f>IF(N104="zákl. přenesená",J104,0)</f>
        <v>0</v>
      </c>
      <c r="BH104" s="139">
        <f>IF(N104="sníž. přenesená",J104,0)</f>
        <v>0</v>
      </c>
      <c r="BI104" s="139">
        <f>IF(N104="nulová",J104,0)</f>
        <v>0</v>
      </c>
      <c r="BJ104" s="17" t="s">
        <v>77</v>
      </c>
      <c r="BK104" s="139">
        <f>ROUND(I104*H104,2)</f>
        <v>0</v>
      </c>
      <c r="BL104" s="17" t="s">
        <v>124</v>
      </c>
      <c r="BM104" s="138" t="s">
        <v>186</v>
      </c>
    </row>
    <row r="105" spans="2:47" s="1" customFormat="1" ht="19.5">
      <c r="B105" s="32"/>
      <c r="D105" s="140" t="s">
        <v>125</v>
      </c>
      <c r="F105" s="141" t="s">
        <v>673</v>
      </c>
      <c r="I105" s="142"/>
      <c r="L105" s="32"/>
      <c r="M105" s="143"/>
      <c r="T105" s="53"/>
      <c r="AT105" s="17" t="s">
        <v>125</v>
      </c>
      <c r="AU105" s="17" t="s">
        <v>79</v>
      </c>
    </row>
    <row r="106" spans="2:65" s="1" customFormat="1" ht="16.5" customHeight="1">
      <c r="B106" s="32"/>
      <c r="C106" s="127" t="s">
        <v>157</v>
      </c>
      <c r="D106" s="127" t="s">
        <v>119</v>
      </c>
      <c r="E106" s="128" t="s">
        <v>674</v>
      </c>
      <c r="F106" s="129" t="s">
        <v>675</v>
      </c>
      <c r="G106" s="130" t="s">
        <v>199</v>
      </c>
      <c r="H106" s="131">
        <v>3.5</v>
      </c>
      <c r="I106" s="132"/>
      <c r="J106" s="133">
        <f>ROUND(I106*H106,2)</f>
        <v>0</v>
      </c>
      <c r="K106" s="129" t="s">
        <v>123</v>
      </c>
      <c r="L106" s="32"/>
      <c r="M106" s="134" t="s">
        <v>19</v>
      </c>
      <c r="N106" s="135" t="s">
        <v>40</v>
      </c>
      <c r="P106" s="136">
        <f>O106*H106</f>
        <v>0</v>
      </c>
      <c r="Q106" s="136">
        <v>0</v>
      </c>
      <c r="R106" s="136">
        <f>Q106*H106</f>
        <v>0</v>
      </c>
      <c r="S106" s="136">
        <v>0</v>
      </c>
      <c r="T106" s="137">
        <f>S106*H106</f>
        <v>0</v>
      </c>
      <c r="AR106" s="138" t="s">
        <v>124</v>
      </c>
      <c r="AT106" s="138" t="s">
        <v>119</v>
      </c>
      <c r="AU106" s="138" t="s">
        <v>79</v>
      </c>
      <c r="AY106" s="17" t="s">
        <v>116</v>
      </c>
      <c r="BE106" s="139">
        <f>IF(N106="základní",J106,0)</f>
        <v>0</v>
      </c>
      <c r="BF106" s="139">
        <f>IF(N106="snížená",J106,0)</f>
        <v>0</v>
      </c>
      <c r="BG106" s="139">
        <f>IF(N106="zákl. přenesená",J106,0)</f>
        <v>0</v>
      </c>
      <c r="BH106" s="139">
        <f>IF(N106="sníž. přenesená",J106,0)</f>
        <v>0</v>
      </c>
      <c r="BI106" s="139">
        <f>IF(N106="nulová",J106,0)</f>
        <v>0</v>
      </c>
      <c r="BJ106" s="17" t="s">
        <v>77</v>
      </c>
      <c r="BK106" s="139">
        <f>ROUND(I106*H106,2)</f>
        <v>0</v>
      </c>
      <c r="BL106" s="17" t="s">
        <v>124</v>
      </c>
      <c r="BM106" s="138" t="s">
        <v>192</v>
      </c>
    </row>
    <row r="107" spans="2:47" s="1" customFormat="1" ht="19.5">
      <c r="B107" s="32"/>
      <c r="D107" s="140" t="s">
        <v>125</v>
      </c>
      <c r="F107" s="141" t="s">
        <v>676</v>
      </c>
      <c r="I107" s="142"/>
      <c r="L107" s="32"/>
      <c r="M107" s="178"/>
      <c r="N107" s="179"/>
      <c r="O107" s="179"/>
      <c r="P107" s="179"/>
      <c r="Q107" s="179"/>
      <c r="R107" s="179"/>
      <c r="S107" s="179"/>
      <c r="T107" s="180"/>
      <c r="AT107" s="17" t="s">
        <v>125</v>
      </c>
      <c r="AU107" s="17" t="s">
        <v>79</v>
      </c>
    </row>
    <row r="108" spans="2:12" s="1" customFormat="1" ht="6.95" customHeight="1">
      <c r="B108" s="41"/>
      <c r="C108" s="42"/>
      <c r="D108" s="42"/>
      <c r="E108" s="42"/>
      <c r="F108" s="42"/>
      <c r="G108" s="42"/>
      <c r="H108" s="42"/>
      <c r="I108" s="42"/>
      <c r="J108" s="42"/>
      <c r="K108" s="42"/>
      <c r="L108" s="32"/>
    </row>
  </sheetData>
  <sheetProtection algorithmName="SHA-512" hashValue="/WOTWGjwPliSoDaxdTmebBl7kjAb7yFoW1aOctxKuyuvc7uEHsHcswPgxrfQxjmBM0p9BM93+f/vpTXmsXOGWw==" saltValue="DmWjb16X/EJ7VHLUEZdf+mDOSsdLqjPFNhA4/hyQz9G9s61iEarHVEq3dIDSxDojUw29XjnVLH1hYnYoOArzdQ==" spinCount="100000" sheet="1" objects="1" scenarios="1" formatColumns="0" formatRows="0" autoFilter="0"/>
  <autoFilter ref="C80:K10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c r="M2" s="282"/>
      <c r="N2" s="282"/>
      <c r="O2" s="282"/>
      <c r="P2" s="282"/>
      <c r="Q2" s="282"/>
      <c r="R2" s="282"/>
      <c r="S2" s="282"/>
      <c r="T2" s="282"/>
      <c r="U2" s="282"/>
      <c r="V2" s="282"/>
      <c r="AT2" s="17" t="s">
        <v>88</v>
      </c>
    </row>
    <row r="3" spans="2:46" ht="6.95" customHeight="1">
      <c r="B3" s="18"/>
      <c r="C3" s="19"/>
      <c r="D3" s="19"/>
      <c r="E3" s="19"/>
      <c r="F3" s="19"/>
      <c r="G3" s="19"/>
      <c r="H3" s="19"/>
      <c r="I3" s="19"/>
      <c r="J3" s="19"/>
      <c r="K3" s="19"/>
      <c r="L3" s="20"/>
      <c r="AT3" s="17" t="s">
        <v>79</v>
      </c>
    </row>
    <row r="4" spans="2:46" ht="24.95" customHeight="1">
      <c r="B4" s="20"/>
      <c r="D4" s="21" t="s">
        <v>92</v>
      </c>
      <c r="L4" s="20"/>
      <c r="M4" s="85" t="s">
        <v>10</v>
      </c>
      <c r="AT4" s="17" t="s">
        <v>4</v>
      </c>
    </row>
    <row r="5" spans="2:12" ht="6.95" customHeight="1">
      <c r="B5" s="20"/>
      <c r="L5" s="20"/>
    </row>
    <row r="6" spans="2:12" ht="12" customHeight="1">
      <c r="B6" s="20"/>
      <c r="D6" s="27" t="s">
        <v>16</v>
      </c>
      <c r="L6" s="20"/>
    </row>
    <row r="7" spans="2:12" ht="16.5" customHeight="1">
      <c r="B7" s="20"/>
      <c r="E7" s="297" t="str">
        <f>'Rekapitulace stavby'!K6</f>
        <v>Oprava staničních kolejí v žst. Liberec</v>
      </c>
      <c r="F7" s="298"/>
      <c r="G7" s="298"/>
      <c r="H7" s="298"/>
      <c r="L7" s="20"/>
    </row>
    <row r="8" spans="2:12" s="1" customFormat="1" ht="12" customHeight="1">
      <c r="B8" s="32"/>
      <c r="D8" s="27" t="s">
        <v>93</v>
      </c>
      <c r="L8" s="32"/>
    </row>
    <row r="9" spans="2:12" s="1" customFormat="1" ht="16.5" customHeight="1">
      <c r="B9" s="32"/>
      <c r="E9" s="260" t="s">
        <v>677</v>
      </c>
      <c r="F9" s="299"/>
      <c r="G9" s="299"/>
      <c r="H9" s="299"/>
      <c r="L9" s="32"/>
    </row>
    <row r="10" spans="2:12" s="1" customFormat="1" ht="11.25">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28. 12. 2022</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26</v>
      </c>
      <c r="J17" s="28" t="str">
        <f>'Rekapitulace stavby'!AN13</f>
        <v>Vyplň údaj</v>
      </c>
      <c r="L17" s="32"/>
    </row>
    <row r="18" spans="2:12" s="1" customFormat="1" ht="18" customHeight="1">
      <c r="B18" s="32"/>
      <c r="E18" s="300" t="str">
        <f>'Rekapitulace stavby'!E14</f>
        <v>Vyplň údaj</v>
      </c>
      <c r="F18" s="281"/>
      <c r="G18" s="281"/>
      <c r="H18" s="281"/>
      <c r="I18" s="27" t="s">
        <v>27</v>
      </c>
      <c r="J18" s="28" t="str">
        <f>'Rekapitulace stavby'!AN14</f>
        <v>Vyplň údaj</v>
      </c>
      <c r="L18" s="32"/>
    </row>
    <row r="19" spans="2:12" s="1" customFormat="1" ht="6.95" customHeight="1">
      <c r="B19" s="32"/>
      <c r="L19" s="32"/>
    </row>
    <row r="20" spans="2:12" s="1" customFormat="1" ht="12" customHeight="1">
      <c r="B20" s="32"/>
      <c r="D20" s="27" t="s">
        <v>30</v>
      </c>
      <c r="I20" s="27" t="s">
        <v>26</v>
      </c>
      <c r="J20" s="25" t="str">
        <f>IF('Rekapitulace stavby'!AN16="","",'Rekapitulace stavby'!AN16)</f>
        <v/>
      </c>
      <c r="L20" s="32"/>
    </row>
    <row r="21" spans="2:12" s="1" customFormat="1" ht="18" customHeight="1">
      <c r="B21" s="32"/>
      <c r="E21" s="25" t="str">
        <f>IF('Rekapitulace stavby'!E17="","",'Rekapitulace stavby'!E17)</f>
        <v xml:space="preserve"> </v>
      </c>
      <c r="I21" s="27" t="s">
        <v>27</v>
      </c>
      <c r="J21" s="25" t="str">
        <f>IF('Rekapitulace stavby'!AN17="","",'Rekapitulace stavby'!AN17)</f>
        <v/>
      </c>
      <c r="L21" s="32"/>
    </row>
    <row r="22" spans="2:12" s="1" customFormat="1" ht="6.95" customHeight="1">
      <c r="B22" s="32"/>
      <c r="L22" s="32"/>
    </row>
    <row r="23" spans="2:12" s="1" customFormat="1" ht="12" customHeight="1">
      <c r="B23" s="32"/>
      <c r="D23" s="27" t="s">
        <v>32</v>
      </c>
      <c r="I23" s="27" t="s">
        <v>26</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33</v>
      </c>
      <c r="L26" s="32"/>
    </row>
    <row r="27" spans="2:12" s="7" customFormat="1" ht="16.5" customHeight="1">
      <c r="B27" s="86"/>
      <c r="E27" s="286" t="s">
        <v>19</v>
      </c>
      <c r="F27" s="286"/>
      <c r="G27" s="286"/>
      <c r="H27" s="286"/>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35</v>
      </c>
      <c r="J30" s="63">
        <f>ROUND(J81,2)</f>
        <v>0</v>
      </c>
      <c r="L30" s="32"/>
    </row>
    <row r="31" spans="2:12" s="1" customFormat="1" ht="6.95" customHeight="1">
      <c r="B31" s="32"/>
      <c r="D31" s="50"/>
      <c r="E31" s="50"/>
      <c r="F31" s="50"/>
      <c r="G31" s="50"/>
      <c r="H31" s="50"/>
      <c r="I31" s="50"/>
      <c r="J31" s="50"/>
      <c r="K31" s="50"/>
      <c r="L31" s="32"/>
    </row>
    <row r="32" spans="2:12" s="1" customFormat="1" ht="14.45" customHeight="1">
      <c r="B32" s="32"/>
      <c r="F32" s="35" t="s">
        <v>37</v>
      </c>
      <c r="I32" s="35" t="s">
        <v>36</v>
      </c>
      <c r="J32" s="35" t="s">
        <v>38</v>
      </c>
      <c r="L32" s="32"/>
    </row>
    <row r="33" spans="2:12" s="1" customFormat="1" ht="14.45" customHeight="1">
      <c r="B33" s="32"/>
      <c r="D33" s="52" t="s">
        <v>39</v>
      </c>
      <c r="E33" s="27" t="s">
        <v>40</v>
      </c>
      <c r="F33" s="88">
        <f>ROUND((SUM(BE81:BE113)),2)</f>
        <v>0</v>
      </c>
      <c r="I33" s="89">
        <v>0.21</v>
      </c>
      <c r="J33" s="88">
        <f>ROUND(((SUM(BE81:BE113))*I33),2)</f>
        <v>0</v>
      </c>
      <c r="L33" s="32"/>
    </row>
    <row r="34" spans="2:12" s="1" customFormat="1" ht="14.45" customHeight="1">
      <c r="B34" s="32"/>
      <c r="E34" s="27" t="s">
        <v>41</v>
      </c>
      <c r="F34" s="88">
        <f>ROUND((SUM(BF81:BF113)),2)</f>
        <v>0</v>
      </c>
      <c r="I34" s="89">
        <v>0.15</v>
      </c>
      <c r="J34" s="88">
        <f>ROUND(((SUM(BF81:BF113))*I34),2)</f>
        <v>0</v>
      </c>
      <c r="L34" s="32"/>
    </row>
    <row r="35" spans="2:12" s="1" customFormat="1" ht="14.45" customHeight="1" hidden="1">
      <c r="B35" s="32"/>
      <c r="E35" s="27" t="s">
        <v>42</v>
      </c>
      <c r="F35" s="88">
        <f>ROUND((SUM(BG81:BG113)),2)</f>
        <v>0</v>
      </c>
      <c r="I35" s="89">
        <v>0.21</v>
      </c>
      <c r="J35" s="88">
        <f>0</f>
        <v>0</v>
      </c>
      <c r="L35" s="32"/>
    </row>
    <row r="36" spans="2:12" s="1" customFormat="1" ht="14.45" customHeight="1" hidden="1">
      <c r="B36" s="32"/>
      <c r="E36" s="27" t="s">
        <v>43</v>
      </c>
      <c r="F36" s="88">
        <f>ROUND((SUM(BH81:BH113)),2)</f>
        <v>0</v>
      </c>
      <c r="I36" s="89">
        <v>0.15</v>
      </c>
      <c r="J36" s="88">
        <f>0</f>
        <v>0</v>
      </c>
      <c r="L36" s="32"/>
    </row>
    <row r="37" spans="2:12" s="1" customFormat="1" ht="14.45" customHeight="1" hidden="1">
      <c r="B37" s="32"/>
      <c r="E37" s="27" t="s">
        <v>44</v>
      </c>
      <c r="F37" s="88">
        <f>ROUND((SUM(BI81:BI113)),2)</f>
        <v>0</v>
      </c>
      <c r="I37" s="89">
        <v>0</v>
      </c>
      <c r="J37" s="88">
        <f>0</f>
        <v>0</v>
      </c>
      <c r="L37" s="32"/>
    </row>
    <row r="38" spans="2:12" s="1" customFormat="1" ht="6.95" customHeight="1">
      <c r="B38" s="32"/>
      <c r="L38" s="32"/>
    </row>
    <row r="39" spans="2:12" s="1" customFormat="1" ht="25.35" customHeight="1">
      <c r="B39" s="32"/>
      <c r="C39" s="90"/>
      <c r="D39" s="91" t="s">
        <v>45</v>
      </c>
      <c r="E39" s="54"/>
      <c r="F39" s="54"/>
      <c r="G39" s="92" t="s">
        <v>46</v>
      </c>
      <c r="H39" s="93" t="s">
        <v>47</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16</v>
      </c>
      <c r="L47" s="32"/>
    </row>
    <row r="48" spans="2:12" s="1" customFormat="1" ht="16.5" customHeight="1">
      <c r="B48" s="32"/>
      <c r="E48" s="297" t="str">
        <f>E7</f>
        <v>Oprava staničních kolejí v žst. Liberec</v>
      </c>
      <c r="F48" s="298"/>
      <c r="G48" s="298"/>
      <c r="H48" s="298"/>
      <c r="L48" s="32"/>
    </row>
    <row r="49" spans="2:12" s="1" customFormat="1" ht="12" customHeight="1">
      <c r="B49" s="32"/>
      <c r="C49" s="27" t="s">
        <v>93</v>
      </c>
      <c r="L49" s="32"/>
    </row>
    <row r="50" spans="2:12" s="1" customFormat="1" ht="16.5" customHeight="1">
      <c r="B50" s="32"/>
      <c r="E50" s="260" t="str">
        <f>E9</f>
        <v>SO 04 - Přechody kolej č. 114</v>
      </c>
      <c r="F50" s="299"/>
      <c r="G50" s="299"/>
      <c r="H50" s="299"/>
      <c r="L50" s="32"/>
    </row>
    <row r="51" spans="2:12" s="1" customFormat="1" ht="6.95" customHeight="1">
      <c r="B51" s="32"/>
      <c r="L51" s="32"/>
    </row>
    <row r="52" spans="2:12" s="1" customFormat="1" ht="12" customHeight="1">
      <c r="B52" s="32"/>
      <c r="C52" s="27" t="s">
        <v>21</v>
      </c>
      <c r="F52" s="25" t="str">
        <f>F12</f>
        <v xml:space="preserve"> </v>
      </c>
      <c r="I52" s="27" t="s">
        <v>23</v>
      </c>
      <c r="J52" s="49" t="str">
        <f>IF(J12="","",J12)</f>
        <v>28. 12. 2022</v>
      </c>
      <c r="L52" s="32"/>
    </row>
    <row r="53" spans="2:12" s="1" customFormat="1" ht="6.95" customHeight="1">
      <c r="B53" s="32"/>
      <c r="L53" s="32"/>
    </row>
    <row r="54" spans="2:12" s="1" customFormat="1" ht="15.2" customHeight="1">
      <c r="B54" s="32"/>
      <c r="C54" s="27" t="s">
        <v>25</v>
      </c>
      <c r="F54" s="25" t="str">
        <f>E15</f>
        <v xml:space="preserve"> </v>
      </c>
      <c r="I54" s="27" t="s">
        <v>30</v>
      </c>
      <c r="J54" s="30" t="str">
        <f>E21</f>
        <v xml:space="preserve"> </v>
      </c>
      <c r="L54" s="32"/>
    </row>
    <row r="55" spans="2:12" s="1" customFormat="1" ht="15.2" customHeight="1">
      <c r="B55" s="32"/>
      <c r="C55" s="27" t="s">
        <v>28</v>
      </c>
      <c r="F55" s="25" t="str">
        <f>IF(E18="","",E18)</f>
        <v>Vyplň údaj</v>
      </c>
      <c r="I55" s="27" t="s">
        <v>32</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67</v>
      </c>
      <c r="J59" s="63">
        <f>J81</f>
        <v>0</v>
      </c>
      <c r="L59" s="32"/>
      <c r="AU59" s="17" t="s">
        <v>98</v>
      </c>
    </row>
    <row r="60" spans="2:12" s="8" customFormat="1" ht="24.95" customHeight="1">
      <c r="B60" s="99"/>
      <c r="D60" s="100" t="s">
        <v>99</v>
      </c>
      <c r="E60" s="101"/>
      <c r="F60" s="101"/>
      <c r="G60" s="101"/>
      <c r="H60" s="101"/>
      <c r="I60" s="101"/>
      <c r="J60" s="102">
        <f>J82</f>
        <v>0</v>
      </c>
      <c r="L60" s="99"/>
    </row>
    <row r="61" spans="2:12" s="9" customFormat="1" ht="19.9" customHeight="1">
      <c r="B61" s="103"/>
      <c r="D61" s="104" t="s">
        <v>678</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101</v>
      </c>
      <c r="L68" s="32"/>
    </row>
    <row r="69" spans="2:12" s="1" customFormat="1" ht="6.95" customHeight="1">
      <c r="B69" s="32"/>
      <c r="L69" s="32"/>
    </row>
    <row r="70" spans="2:12" s="1" customFormat="1" ht="12" customHeight="1">
      <c r="B70" s="32"/>
      <c r="C70" s="27" t="s">
        <v>16</v>
      </c>
      <c r="L70" s="32"/>
    </row>
    <row r="71" spans="2:12" s="1" customFormat="1" ht="16.5" customHeight="1">
      <c r="B71" s="32"/>
      <c r="E71" s="297" t="str">
        <f>E7</f>
        <v>Oprava staničních kolejí v žst. Liberec</v>
      </c>
      <c r="F71" s="298"/>
      <c r="G71" s="298"/>
      <c r="H71" s="298"/>
      <c r="L71" s="32"/>
    </row>
    <row r="72" spans="2:12" s="1" customFormat="1" ht="12" customHeight="1">
      <c r="B72" s="32"/>
      <c r="C72" s="27" t="s">
        <v>93</v>
      </c>
      <c r="L72" s="32"/>
    </row>
    <row r="73" spans="2:12" s="1" customFormat="1" ht="16.5" customHeight="1">
      <c r="B73" s="32"/>
      <c r="E73" s="260" t="str">
        <f>E9</f>
        <v>SO 04 - Přechody kolej č. 114</v>
      </c>
      <c r="F73" s="299"/>
      <c r="G73" s="299"/>
      <c r="H73" s="299"/>
      <c r="L73" s="32"/>
    </row>
    <row r="74" spans="2:12" s="1" customFormat="1" ht="6.95" customHeight="1">
      <c r="B74" s="32"/>
      <c r="L74" s="32"/>
    </row>
    <row r="75" spans="2:12" s="1" customFormat="1" ht="12" customHeight="1">
      <c r="B75" s="32"/>
      <c r="C75" s="27" t="s">
        <v>21</v>
      </c>
      <c r="F75" s="25" t="str">
        <f>F12</f>
        <v xml:space="preserve"> </v>
      </c>
      <c r="I75" s="27" t="s">
        <v>23</v>
      </c>
      <c r="J75" s="49" t="str">
        <f>IF(J12="","",J12)</f>
        <v>28. 12. 2022</v>
      </c>
      <c r="L75" s="32"/>
    </row>
    <row r="76" spans="2:12" s="1" customFormat="1" ht="6.95" customHeight="1">
      <c r="B76" s="32"/>
      <c r="L76" s="32"/>
    </row>
    <row r="77" spans="2:12" s="1" customFormat="1" ht="15.2" customHeight="1">
      <c r="B77" s="32"/>
      <c r="C77" s="27" t="s">
        <v>25</v>
      </c>
      <c r="F77" s="25" t="str">
        <f>E15</f>
        <v xml:space="preserve"> </v>
      </c>
      <c r="I77" s="27" t="s">
        <v>30</v>
      </c>
      <c r="J77" s="30" t="str">
        <f>E21</f>
        <v xml:space="preserve"> </v>
      </c>
      <c r="L77" s="32"/>
    </row>
    <row r="78" spans="2:12" s="1" customFormat="1" ht="15.2" customHeight="1">
      <c r="B78" s="32"/>
      <c r="C78" s="27" t="s">
        <v>28</v>
      </c>
      <c r="F78" s="25" t="str">
        <f>IF(E18="","",E18)</f>
        <v>Vyplň údaj</v>
      </c>
      <c r="I78" s="27" t="s">
        <v>32</v>
      </c>
      <c r="J78" s="30" t="str">
        <f>E24</f>
        <v xml:space="preserve"> </v>
      </c>
      <c r="L78" s="32"/>
    </row>
    <row r="79" spans="2:12" s="1" customFormat="1" ht="10.35" customHeight="1">
      <c r="B79" s="32"/>
      <c r="L79" s="32"/>
    </row>
    <row r="80" spans="2:20" s="10" customFormat="1" ht="29.25" customHeight="1">
      <c r="B80" s="107"/>
      <c r="C80" s="108" t="s">
        <v>102</v>
      </c>
      <c r="D80" s="109" t="s">
        <v>54</v>
      </c>
      <c r="E80" s="109" t="s">
        <v>50</v>
      </c>
      <c r="F80" s="109" t="s">
        <v>51</v>
      </c>
      <c r="G80" s="109" t="s">
        <v>103</v>
      </c>
      <c r="H80" s="109" t="s">
        <v>104</v>
      </c>
      <c r="I80" s="109" t="s">
        <v>105</v>
      </c>
      <c r="J80" s="109" t="s">
        <v>97</v>
      </c>
      <c r="K80" s="110" t="s">
        <v>106</v>
      </c>
      <c r="L80" s="107"/>
      <c r="M80" s="56" t="s">
        <v>19</v>
      </c>
      <c r="N80" s="57" t="s">
        <v>39</v>
      </c>
      <c r="O80" s="57" t="s">
        <v>107</v>
      </c>
      <c r="P80" s="57" t="s">
        <v>108</v>
      </c>
      <c r="Q80" s="57" t="s">
        <v>109</v>
      </c>
      <c r="R80" s="57" t="s">
        <v>110</v>
      </c>
      <c r="S80" s="57" t="s">
        <v>111</v>
      </c>
      <c r="T80" s="58" t="s">
        <v>112</v>
      </c>
    </row>
    <row r="81" spans="2:63" s="1" customFormat="1" ht="22.9" customHeight="1">
      <c r="B81" s="32"/>
      <c r="C81" s="61" t="s">
        <v>113</v>
      </c>
      <c r="J81" s="111">
        <f>BK81</f>
        <v>0</v>
      </c>
      <c r="L81" s="32"/>
      <c r="M81" s="59"/>
      <c r="N81" s="50"/>
      <c r="O81" s="50"/>
      <c r="P81" s="112">
        <f>P82</f>
        <v>0</v>
      </c>
      <c r="Q81" s="50"/>
      <c r="R81" s="112">
        <f>R82</f>
        <v>0</v>
      </c>
      <c r="S81" s="50"/>
      <c r="T81" s="113">
        <f>T82</f>
        <v>0</v>
      </c>
      <c r="AT81" s="17" t="s">
        <v>68</v>
      </c>
      <c r="AU81" s="17" t="s">
        <v>98</v>
      </c>
      <c r="BK81" s="114">
        <f>BK82</f>
        <v>0</v>
      </c>
    </row>
    <row r="82" spans="2:63" s="11" customFormat="1" ht="25.9" customHeight="1">
      <c r="B82" s="115"/>
      <c r="D82" s="116" t="s">
        <v>68</v>
      </c>
      <c r="E82" s="117" t="s">
        <v>114</v>
      </c>
      <c r="F82" s="117" t="s">
        <v>115</v>
      </c>
      <c r="I82" s="118"/>
      <c r="J82" s="119">
        <f>BK82</f>
        <v>0</v>
      </c>
      <c r="L82" s="115"/>
      <c r="M82" s="120"/>
      <c r="P82" s="121">
        <f>P83</f>
        <v>0</v>
      </c>
      <c r="R82" s="121">
        <f>R83</f>
        <v>0</v>
      </c>
      <c r="T82" s="122">
        <f>T83</f>
        <v>0</v>
      </c>
      <c r="AR82" s="116" t="s">
        <v>77</v>
      </c>
      <c r="AT82" s="123" t="s">
        <v>68</v>
      </c>
      <c r="AU82" s="123" t="s">
        <v>69</v>
      </c>
      <c r="AY82" s="116" t="s">
        <v>116</v>
      </c>
      <c r="BK82" s="124">
        <f>BK83</f>
        <v>0</v>
      </c>
    </row>
    <row r="83" spans="2:63" s="11" customFormat="1" ht="22.9" customHeight="1">
      <c r="B83" s="115"/>
      <c r="D83" s="116" t="s">
        <v>68</v>
      </c>
      <c r="E83" s="125" t="s">
        <v>679</v>
      </c>
      <c r="F83" s="125" t="s">
        <v>680</v>
      </c>
      <c r="I83" s="118"/>
      <c r="J83" s="126">
        <f>BK83</f>
        <v>0</v>
      </c>
      <c r="L83" s="115"/>
      <c r="M83" s="120"/>
      <c r="P83" s="121">
        <f>SUM(P84:P113)</f>
        <v>0</v>
      </c>
      <c r="R83" s="121">
        <f>SUM(R84:R113)</f>
        <v>0</v>
      </c>
      <c r="T83" s="122">
        <f>SUM(T84:T113)</f>
        <v>0</v>
      </c>
      <c r="AR83" s="116" t="s">
        <v>77</v>
      </c>
      <c r="AT83" s="123" t="s">
        <v>68</v>
      </c>
      <c r="AU83" s="123" t="s">
        <v>77</v>
      </c>
      <c r="AY83" s="116" t="s">
        <v>116</v>
      </c>
      <c r="BK83" s="124">
        <f>SUM(BK84:BK113)</f>
        <v>0</v>
      </c>
    </row>
    <row r="84" spans="2:65" s="1" customFormat="1" ht="16.5" customHeight="1">
      <c r="B84" s="32"/>
      <c r="C84" s="127" t="s">
        <v>77</v>
      </c>
      <c r="D84" s="127" t="s">
        <v>119</v>
      </c>
      <c r="E84" s="128" t="s">
        <v>647</v>
      </c>
      <c r="F84" s="129" t="s">
        <v>648</v>
      </c>
      <c r="G84" s="130" t="s">
        <v>199</v>
      </c>
      <c r="H84" s="131">
        <v>16</v>
      </c>
      <c r="I84" s="132"/>
      <c r="J84" s="133">
        <f>ROUND(I84*H84,2)</f>
        <v>0</v>
      </c>
      <c r="K84" s="129" t="s">
        <v>19</v>
      </c>
      <c r="L84" s="32"/>
      <c r="M84" s="134" t="s">
        <v>19</v>
      </c>
      <c r="N84" s="135" t="s">
        <v>40</v>
      </c>
      <c r="P84" s="136">
        <f>O84*H84</f>
        <v>0</v>
      </c>
      <c r="Q84" s="136">
        <v>0</v>
      </c>
      <c r="R84" s="136">
        <f>Q84*H84</f>
        <v>0</v>
      </c>
      <c r="S84" s="136">
        <v>0</v>
      </c>
      <c r="T84" s="137">
        <f>S84*H84</f>
        <v>0</v>
      </c>
      <c r="AR84" s="138" t="s">
        <v>124</v>
      </c>
      <c r="AT84" s="138" t="s">
        <v>119</v>
      </c>
      <c r="AU84" s="138" t="s">
        <v>79</v>
      </c>
      <c r="AY84" s="17" t="s">
        <v>116</v>
      </c>
      <c r="BE84" s="139">
        <f>IF(N84="základní",J84,0)</f>
        <v>0</v>
      </c>
      <c r="BF84" s="139">
        <f>IF(N84="snížená",J84,0)</f>
        <v>0</v>
      </c>
      <c r="BG84" s="139">
        <f>IF(N84="zákl. přenesená",J84,0)</f>
        <v>0</v>
      </c>
      <c r="BH84" s="139">
        <f>IF(N84="sníž. přenesená",J84,0)</f>
        <v>0</v>
      </c>
      <c r="BI84" s="139">
        <f>IF(N84="nulová",J84,0)</f>
        <v>0</v>
      </c>
      <c r="BJ84" s="17" t="s">
        <v>77</v>
      </c>
      <c r="BK84" s="139">
        <f>ROUND(I84*H84,2)</f>
        <v>0</v>
      </c>
      <c r="BL84" s="17" t="s">
        <v>124</v>
      </c>
      <c r="BM84" s="138" t="s">
        <v>79</v>
      </c>
    </row>
    <row r="85" spans="2:47" s="1" customFormat="1" ht="11.25">
      <c r="B85" s="32"/>
      <c r="D85" s="140" t="s">
        <v>125</v>
      </c>
      <c r="F85" s="141" t="s">
        <v>648</v>
      </c>
      <c r="I85" s="142"/>
      <c r="L85" s="32"/>
      <c r="M85" s="143"/>
      <c r="T85" s="53"/>
      <c r="AT85" s="17" t="s">
        <v>125</v>
      </c>
      <c r="AU85" s="17" t="s">
        <v>79</v>
      </c>
    </row>
    <row r="86" spans="2:65" s="1" customFormat="1" ht="16.5" customHeight="1">
      <c r="B86" s="32"/>
      <c r="C86" s="127" t="s">
        <v>79</v>
      </c>
      <c r="D86" s="127" t="s">
        <v>119</v>
      </c>
      <c r="E86" s="128" t="s">
        <v>662</v>
      </c>
      <c r="F86" s="129" t="s">
        <v>663</v>
      </c>
      <c r="G86" s="130" t="s">
        <v>156</v>
      </c>
      <c r="H86" s="131">
        <v>36</v>
      </c>
      <c r="I86" s="132"/>
      <c r="J86" s="133">
        <f>ROUND(I86*H86,2)</f>
        <v>0</v>
      </c>
      <c r="K86" s="129" t="s">
        <v>123</v>
      </c>
      <c r="L86" s="32"/>
      <c r="M86" s="134" t="s">
        <v>19</v>
      </c>
      <c r="N86" s="135" t="s">
        <v>40</v>
      </c>
      <c r="P86" s="136">
        <f>O86*H86</f>
        <v>0</v>
      </c>
      <c r="Q86" s="136">
        <v>0</v>
      </c>
      <c r="R86" s="136">
        <f>Q86*H86</f>
        <v>0</v>
      </c>
      <c r="S86" s="136">
        <v>0</v>
      </c>
      <c r="T86" s="137">
        <f>S86*H86</f>
        <v>0</v>
      </c>
      <c r="AR86" s="138" t="s">
        <v>124</v>
      </c>
      <c r="AT86" s="138" t="s">
        <v>119</v>
      </c>
      <c r="AU86" s="138" t="s">
        <v>79</v>
      </c>
      <c r="AY86" s="17" t="s">
        <v>116</v>
      </c>
      <c r="BE86" s="139">
        <f>IF(N86="základní",J86,0)</f>
        <v>0</v>
      </c>
      <c r="BF86" s="139">
        <f>IF(N86="snížená",J86,0)</f>
        <v>0</v>
      </c>
      <c r="BG86" s="139">
        <f>IF(N86="zákl. přenesená",J86,0)</f>
        <v>0</v>
      </c>
      <c r="BH86" s="139">
        <f>IF(N86="sníž. přenesená",J86,0)</f>
        <v>0</v>
      </c>
      <c r="BI86" s="139">
        <f>IF(N86="nulová",J86,0)</f>
        <v>0</v>
      </c>
      <c r="BJ86" s="17" t="s">
        <v>77</v>
      </c>
      <c r="BK86" s="139">
        <f>ROUND(I86*H86,2)</f>
        <v>0</v>
      </c>
      <c r="BL86" s="17" t="s">
        <v>124</v>
      </c>
      <c r="BM86" s="138" t="s">
        <v>124</v>
      </c>
    </row>
    <row r="87" spans="2:47" s="1" customFormat="1" ht="19.5">
      <c r="B87" s="32"/>
      <c r="D87" s="140" t="s">
        <v>125</v>
      </c>
      <c r="F87" s="141" t="s">
        <v>664</v>
      </c>
      <c r="I87" s="142"/>
      <c r="L87" s="32"/>
      <c r="M87" s="143"/>
      <c r="T87" s="53"/>
      <c r="AT87" s="17" t="s">
        <v>125</v>
      </c>
      <c r="AU87" s="17" t="s">
        <v>79</v>
      </c>
    </row>
    <row r="88" spans="2:65" s="1" customFormat="1" ht="21.75" customHeight="1">
      <c r="B88" s="32"/>
      <c r="C88" s="127" t="s">
        <v>135</v>
      </c>
      <c r="D88" s="127" t="s">
        <v>119</v>
      </c>
      <c r="E88" s="128" t="s">
        <v>652</v>
      </c>
      <c r="F88" s="129" t="s">
        <v>653</v>
      </c>
      <c r="G88" s="130" t="s">
        <v>199</v>
      </c>
      <c r="H88" s="131">
        <v>10.8</v>
      </c>
      <c r="I88" s="132"/>
      <c r="J88" s="133">
        <f>ROUND(I88*H88,2)</f>
        <v>0</v>
      </c>
      <c r="K88" s="129" t="s">
        <v>123</v>
      </c>
      <c r="L88" s="32"/>
      <c r="M88" s="134" t="s">
        <v>19</v>
      </c>
      <c r="N88" s="135" t="s">
        <v>40</v>
      </c>
      <c r="P88" s="136">
        <f>O88*H88</f>
        <v>0</v>
      </c>
      <c r="Q88" s="136">
        <v>0</v>
      </c>
      <c r="R88" s="136">
        <f>Q88*H88</f>
        <v>0</v>
      </c>
      <c r="S88" s="136">
        <v>0</v>
      </c>
      <c r="T88" s="137">
        <f>S88*H88</f>
        <v>0</v>
      </c>
      <c r="AR88" s="138" t="s">
        <v>124</v>
      </c>
      <c r="AT88" s="138" t="s">
        <v>119</v>
      </c>
      <c r="AU88" s="138" t="s">
        <v>79</v>
      </c>
      <c r="AY88" s="17" t="s">
        <v>116</v>
      </c>
      <c r="BE88" s="139">
        <f>IF(N88="základní",J88,0)</f>
        <v>0</v>
      </c>
      <c r="BF88" s="139">
        <f>IF(N88="snížená",J88,0)</f>
        <v>0</v>
      </c>
      <c r="BG88" s="139">
        <f>IF(N88="zákl. přenesená",J88,0)</f>
        <v>0</v>
      </c>
      <c r="BH88" s="139">
        <f>IF(N88="sníž. přenesená",J88,0)</f>
        <v>0</v>
      </c>
      <c r="BI88" s="139">
        <f>IF(N88="nulová",J88,0)</f>
        <v>0</v>
      </c>
      <c r="BJ88" s="17" t="s">
        <v>77</v>
      </c>
      <c r="BK88" s="139">
        <f>ROUND(I88*H88,2)</f>
        <v>0</v>
      </c>
      <c r="BL88" s="17" t="s">
        <v>124</v>
      </c>
      <c r="BM88" s="138" t="s">
        <v>139</v>
      </c>
    </row>
    <row r="89" spans="2:47" s="1" customFormat="1" ht="19.5">
      <c r="B89" s="32"/>
      <c r="D89" s="140" t="s">
        <v>125</v>
      </c>
      <c r="F89" s="141" t="s">
        <v>654</v>
      </c>
      <c r="I89" s="142"/>
      <c r="L89" s="32"/>
      <c r="M89" s="143"/>
      <c r="T89" s="53"/>
      <c r="AT89" s="17" t="s">
        <v>125</v>
      </c>
      <c r="AU89" s="17" t="s">
        <v>79</v>
      </c>
    </row>
    <row r="90" spans="2:65" s="1" customFormat="1" ht="16.5" customHeight="1">
      <c r="B90" s="32"/>
      <c r="C90" s="152" t="s">
        <v>124</v>
      </c>
      <c r="D90" s="152" t="s">
        <v>259</v>
      </c>
      <c r="E90" s="153" t="s">
        <v>681</v>
      </c>
      <c r="F90" s="154" t="s">
        <v>682</v>
      </c>
      <c r="G90" s="155" t="s">
        <v>199</v>
      </c>
      <c r="H90" s="156">
        <v>10.8</v>
      </c>
      <c r="I90" s="157"/>
      <c r="J90" s="158">
        <f>ROUND(I90*H90,2)</f>
        <v>0</v>
      </c>
      <c r="K90" s="154" t="s">
        <v>123</v>
      </c>
      <c r="L90" s="159"/>
      <c r="M90" s="160" t="s">
        <v>19</v>
      </c>
      <c r="N90" s="161" t="s">
        <v>40</v>
      </c>
      <c r="P90" s="136">
        <f>O90*H90</f>
        <v>0</v>
      </c>
      <c r="Q90" s="136">
        <v>0</v>
      </c>
      <c r="R90" s="136">
        <f>Q90*H90</f>
        <v>0</v>
      </c>
      <c r="S90" s="136">
        <v>0</v>
      </c>
      <c r="T90" s="137">
        <f>S90*H90</f>
        <v>0</v>
      </c>
      <c r="AR90" s="138" t="s">
        <v>145</v>
      </c>
      <c r="AT90" s="138" t="s">
        <v>259</v>
      </c>
      <c r="AU90" s="138" t="s">
        <v>79</v>
      </c>
      <c r="AY90" s="17" t="s">
        <v>116</v>
      </c>
      <c r="BE90" s="139">
        <f>IF(N90="základní",J90,0)</f>
        <v>0</v>
      </c>
      <c r="BF90" s="139">
        <f>IF(N90="snížená",J90,0)</f>
        <v>0</v>
      </c>
      <c r="BG90" s="139">
        <f>IF(N90="zákl. přenesená",J90,0)</f>
        <v>0</v>
      </c>
      <c r="BH90" s="139">
        <f>IF(N90="sníž. přenesená",J90,0)</f>
        <v>0</v>
      </c>
      <c r="BI90" s="139">
        <f>IF(N90="nulová",J90,0)</f>
        <v>0</v>
      </c>
      <c r="BJ90" s="17" t="s">
        <v>77</v>
      </c>
      <c r="BK90" s="139">
        <f>ROUND(I90*H90,2)</f>
        <v>0</v>
      </c>
      <c r="BL90" s="17" t="s">
        <v>124</v>
      </c>
      <c r="BM90" s="138" t="s">
        <v>145</v>
      </c>
    </row>
    <row r="91" spans="2:47" s="1" customFormat="1" ht="11.25">
      <c r="B91" s="32"/>
      <c r="D91" s="140" t="s">
        <v>125</v>
      </c>
      <c r="F91" s="141" t="s">
        <v>682</v>
      </c>
      <c r="I91" s="142"/>
      <c r="L91" s="32"/>
      <c r="M91" s="143"/>
      <c r="T91" s="53"/>
      <c r="AT91" s="17" t="s">
        <v>125</v>
      </c>
      <c r="AU91" s="17" t="s">
        <v>79</v>
      </c>
    </row>
    <row r="92" spans="2:65" s="1" customFormat="1" ht="37.9" customHeight="1">
      <c r="B92" s="32"/>
      <c r="C92" s="127" t="s">
        <v>117</v>
      </c>
      <c r="D92" s="127" t="s">
        <v>119</v>
      </c>
      <c r="E92" s="128" t="s">
        <v>327</v>
      </c>
      <c r="F92" s="129" t="s">
        <v>328</v>
      </c>
      <c r="G92" s="130" t="s">
        <v>122</v>
      </c>
      <c r="H92" s="131">
        <v>5.616</v>
      </c>
      <c r="I92" s="132"/>
      <c r="J92" s="133">
        <f>ROUND(I92*H92,2)</f>
        <v>0</v>
      </c>
      <c r="K92" s="129" t="s">
        <v>123</v>
      </c>
      <c r="L92" s="32"/>
      <c r="M92" s="134" t="s">
        <v>19</v>
      </c>
      <c r="N92" s="135" t="s">
        <v>40</v>
      </c>
      <c r="P92" s="136">
        <f>O92*H92</f>
        <v>0</v>
      </c>
      <c r="Q92" s="136">
        <v>0</v>
      </c>
      <c r="R92" s="136">
        <f>Q92*H92</f>
        <v>0</v>
      </c>
      <c r="S92" s="136">
        <v>0</v>
      </c>
      <c r="T92" s="137">
        <f>S92*H92</f>
        <v>0</v>
      </c>
      <c r="AR92" s="138" t="s">
        <v>124</v>
      </c>
      <c r="AT92" s="138" t="s">
        <v>119</v>
      </c>
      <c r="AU92" s="138" t="s">
        <v>79</v>
      </c>
      <c r="AY92" s="17" t="s">
        <v>116</v>
      </c>
      <c r="BE92" s="139">
        <f>IF(N92="základní",J92,0)</f>
        <v>0</v>
      </c>
      <c r="BF92" s="139">
        <f>IF(N92="snížená",J92,0)</f>
        <v>0</v>
      </c>
      <c r="BG92" s="139">
        <f>IF(N92="zákl. přenesená",J92,0)</f>
        <v>0</v>
      </c>
      <c r="BH92" s="139">
        <f>IF(N92="sníž. přenesená",J92,0)</f>
        <v>0</v>
      </c>
      <c r="BI92" s="139">
        <f>IF(N92="nulová",J92,0)</f>
        <v>0</v>
      </c>
      <c r="BJ92" s="17" t="s">
        <v>77</v>
      </c>
      <c r="BK92" s="139">
        <f>ROUND(I92*H92,2)</f>
        <v>0</v>
      </c>
      <c r="BL92" s="17" t="s">
        <v>124</v>
      </c>
      <c r="BM92" s="138" t="s">
        <v>151</v>
      </c>
    </row>
    <row r="93" spans="2:47" s="1" customFormat="1" ht="39">
      <c r="B93" s="32"/>
      <c r="D93" s="140" t="s">
        <v>125</v>
      </c>
      <c r="F93" s="141" t="s">
        <v>330</v>
      </c>
      <c r="I93" s="142"/>
      <c r="L93" s="32"/>
      <c r="M93" s="143"/>
      <c r="T93" s="53"/>
      <c r="AT93" s="17" t="s">
        <v>125</v>
      </c>
      <c r="AU93" s="17" t="s">
        <v>79</v>
      </c>
    </row>
    <row r="94" spans="2:65" s="1" customFormat="1" ht="37.9" customHeight="1">
      <c r="B94" s="32"/>
      <c r="C94" s="127" t="s">
        <v>139</v>
      </c>
      <c r="D94" s="127" t="s">
        <v>119</v>
      </c>
      <c r="E94" s="128" t="s">
        <v>333</v>
      </c>
      <c r="F94" s="129" t="s">
        <v>334</v>
      </c>
      <c r="G94" s="130" t="s">
        <v>122</v>
      </c>
      <c r="H94" s="131">
        <v>449.28</v>
      </c>
      <c r="I94" s="132"/>
      <c r="J94" s="133">
        <f>ROUND(I94*H94,2)</f>
        <v>0</v>
      </c>
      <c r="K94" s="129" t="s">
        <v>123</v>
      </c>
      <c r="L94" s="32"/>
      <c r="M94" s="134" t="s">
        <v>19</v>
      </c>
      <c r="N94" s="135" t="s">
        <v>40</v>
      </c>
      <c r="P94" s="136">
        <f>O94*H94</f>
        <v>0</v>
      </c>
      <c r="Q94" s="136">
        <v>0</v>
      </c>
      <c r="R94" s="136">
        <f>Q94*H94</f>
        <v>0</v>
      </c>
      <c r="S94" s="136">
        <v>0</v>
      </c>
      <c r="T94" s="137">
        <f>S94*H94</f>
        <v>0</v>
      </c>
      <c r="AR94" s="138" t="s">
        <v>124</v>
      </c>
      <c r="AT94" s="138" t="s">
        <v>119</v>
      </c>
      <c r="AU94" s="138" t="s">
        <v>79</v>
      </c>
      <c r="AY94" s="17" t="s">
        <v>116</v>
      </c>
      <c r="BE94" s="139">
        <f>IF(N94="základní",J94,0)</f>
        <v>0</v>
      </c>
      <c r="BF94" s="139">
        <f>IF(N94="snížená",J94,0)</f>
        <v>0</v>
      </c>
      <c r="BG94" s="139">
        <f>IF(N94="zákl. přenesená",J94,0)</f>
        <v>0</v>
      </c>
      <c r="BH94" s="139">
        <f>IF(N94="sníž. přenesená",J94,0)</f>
        <v>0</v>
      </c>
      <c r="BI94" s="139">
        <f>IF(N94="nulová",J94,0)</f>
        <v>0</v>
      </c>
      <c r="BJ94" s="17" t="s">
        <v>77</v>
      </c>
      <c r="BK94" s="139">
        <f>ROUND(I94*H94,2)</f>
        <v>0</v>
      </c>
      <c r="BL94" s="17" t="s">
        <v>124</v>
      </c>
      <c r="BM94" s="138" t="s">
        <v>157</v>
      </c>
    </row>
    <row r="95" spans="2:47" s="1" customFormat="1" ht="48.75">
      <c r="B95" s="32"/>
      <c r="D95" s="140" t="s">
        <v>125</v>
      </c>
      <c r="F95" s="141" t="s">
        <v>336</v>
      </c>
      <c r="I95" s="142"/>
      <c r="L95" s="32"/>
      <c r="M95" s="143"/>
      <c r="T95" s="53"/>
      <c r="AT95" s="17" t="s">
        <v>125</v>
      </c>
      <c r="AU95" s="17" t="s">
        <v>79</v>
      </c>
    </row>
    <row r="96" spans="2:65" s="1" customFormat="1" ht="16.5" customHeight="1">
      <c r="B96" s="32"/>
      <c r="C96" s="127" t="s">
        <v>161</v>
      </c>
      <c r="D96" s="127" t="s">
        <v>119</v>
      </c>
      <c r="E96" s="128" t="s">
        <v>655</v>
      </c>
      <c r="F96" s="129" t="s">
        <v>656</v>
      </c>
      <c r="G96" s="130" t="s">
        <v>156</v>
      </c>
      <c r="H96" s="131">
        <v>3.24</v>
      </c>
      <c r="I96" s="132"/>
      <c r="J96" s="133">
        <f>ROUND(I96*H96,2)</f>
        <v>0</v>
      </c>
      <c r="K96" s="129" t="s">
        <v>123</v>
      </c>
      <c r="L96" s="32"/>
      <c r="M96" s="134" t="s">
        <v>19</v>
      </c>
      <c r="N96" s="135" t="s">
        <v>40</v>
      </c>
      <c r="P96" s="136">
        <f>O96*H96</f>
        <v>0</v>
      </c>
      <c r="Q96" s="136">
        <v>0</v>
      </c>
      <c r="R96" s="136">
        <f>Q96*H96</f>
        <v>0</v>
      </c>
      <c r="S96" s="136">
        <v>0</v>
      </c>
      <c r="T96" s="137">
        <f>S96*H96</f>
        <v>0</v>
      </c>
      <c r="AR96" s="138" t="s">
        <v>124</v>
      </c>
      <c r="AT96" s="138" t="s">
        <v>119</v>
      </c>
      <c r="AU96" s="138" t="s">
        <v>79</v>
      </c>
      <c r="AY96" s="17" t="s">
        <v>116</v>
      </c>
      <c r="BE96" s="139">
        <f>IF(N96="základní",J96,0)</f>
        <v>0</v>
      </c>
      <c r="BF96" s="139">
        <f>IF(N96="snížená",J96,0)</f>
        <v>0</v>
      </c>
      <c r="BG96" s="139">
        <f>IF(N96="zákl. přenesená",J96,0)</f>
        <v>0</v>
      </c>
      <c r="BH96" s="139">
        <f>IF(N96="sníž. přenesená",J96,0)</f>
        <v>0</v>
      </c>
      <c r="BI96" s="139">
        <f>IF(N96="nulová",J96,0)</f>
        <v>0</v>
      </c>
      <c r="BJ96" s="17" t="s">
        <v>77</v>
      </c>
      <c r="BK96" s="139">
        <f>ROUND(I96*H96,2)</f>
        <v>0</v>
      </c>
      <c r="BL96" s="17" t="s">
        <v>124</v>
      </c>
      <c r="BM96" s="138" t="s">
        <v>164</v>
      </c>
    </row>
    <row r="97" spans="2:47" s="1" customFormat="1" ht="19.5">
      <c r="B97" s="32"/>
      <c r="D97" s="140" t="s">
        <v>125</v>
      </c>
      <c r="F97" s="141" t="s">
        <v>657</v>
      </c>
      <c r="I97" s="142"/>
      <c r="L97" s="32"/>
      <c r="M97" s="143"/>
      <c r="T97" s="53"/>
      <c r="AT97" s="17" t="s">
        <v>125</v>
      </c>
      <c r="AU97" s="17" t="s">
        <v>79</v>
      </c>
    </row>
    <row r="98" spans="2:65" s="1" customFormat="1" ht="16.5" customHeight="1">
      <c r="B98" s="32"/>
      <c r="C98" s="127" t="s">
        <v>145</v>
      </c>
      <c r="D98" s="127" t="s">
        <v>119</v>
      </c>
      <c r="E98" s="128" t="s">
        <v>596</v>
      </c>
      <c r="F98" s="129" t="s">
        <v>597</v>
      </c>
      <c r="G98" s="130" t="s">
        <v>156</v>
      </c>
      <c r="H98" s="131">
        <v>7.2</v>
      </c>
      <c r="I98" s="132"/>
      <c r="J98" s="133">
        <f>ROUND(I98*H98,2)</f>
        <v>0</v>
      </c>
      <c r="K98" s="129" t="s">
        <v>123</v>
      </c>
      <c r="L98" s="32"/>
      <c r="M98" s="134" t="s">
        <v>19</v>
      </c>
      <c r="N98" s="135" t="s">
        <v>40</v>
      </c>
      <c r="P98" s="136">
        <f>O98*H98</f>
        <v>0</v>
      </c>
      <c r="Q98" s="136">
        <v>0</v>
      </c>
      <c r="R98" s="136">
        <f>Q98*H98</f>
        <v>0</v>
      </c>
      <c r="S98" s="136">
        <v>0</v>
      </c>
      <c r="T98" s="137">
        <f>S98*H98</f>
        <v>0</v>
      </c>
      <c r="AR98" s="138" t="s">
        <v>124</v>
      </c>
      <c r="AT98" s="138" t="s">
        <v>119</v>
      </c>
      <c r="AU98" s="138" t="s">
        <v>79</v>
      </c>
      <c r="AY98" s="17" t="s">
        <v>116</v>
      </c>
      <c r="BE98" s="139">
        <f>IF(N98="základní",J98,0)</f>
        <v>0</v>
      </c>
      <c r="BF98" s="139">
        <f>IF(N98="snížená",J98,0)</f>
        <v>0</v>
      </c>
      <c r="BG98" s="139">
        <f>IF(N98="zákl. přenesená",J98,0)</f>
        <v>0</v>
      </c>
      <c r="BH98" s="139">
        <f>IF(N98="sníž. přenesená",J98,0)</f>
        <v>0</v>
      </c>
      <c r="BI98" s="139">
        <f>IF(N98="nulová",J98,0)</f>
        <v>0</v>
      </c>
      <c r="BJ98" s="17" t="s">
        <v>77</v>
      </c>
      <c r="BK98" s="139">
        <f>ROUND(I98*H98,2)</f>
        <v>0</v>
      </c>
      <c r="BL98" s="17" t="s">
        <v>124</v>
      </c>
      <c r="BM98" s="138" t="s">
        <v>169</v>
      </c>
    </row>
    <row r="99" spans="2:47" s="1" customFormat="1" ht="19.5">
      <c r="B99" s="32"/>
      <c r="D99" s="140" t="s">
        <v>125</v>
      </c>
      <c r="F99" s="141" t="s">
        <v>599</v>
      </c>
      <c r="I99" s="142"/>
      <c r="L99" s="32"/>
      <c r="M99" s="143"/>
      <c r="T99" s="53"/>
      <c r="AT99" s="17" t="s">
        <v>125</v>
      </c>
      <c r="AU99" s="17" t="s">
        <v>79</v>
      </c>
    </row>
    <row r="100" spans="2:65" s="1" customFormat="1" ht="16.5" customHeight="1">
      <c r="B100" s="32"/>
      <c r="C100" s="127" t="s">
        <v>172</v>
      </c>
      <c r="D100" s="127" t="s">
        <v>119</v>
      </c>
      <c r="E100" s="128" t="s">
        <v>569</v>
      </c>
      <c r="F100" s="129" t="s">
        <v>570</v>
      </c>
      <c r="G100" s="130" t="s">
        <v>199</v>
      </c>
      <c r="H100" s="131">
        <v>5.6</v>
      </c>
      <c r="I100" s="132"/>
      <c r="J100" s="133">
        <f>ROUND(I100*H100,2)</f>
        <v>0</v>
      </c>
      <c r="K100" s="129" t="s">
        <v>123</v>
      </c>
      <c r="L100" s="32"/>
      <c r="M100" s="134" t="s">
        <v>19</v>
      </c>
      <c r="N100" s="135" t="s">
        <v>40</v>
      </c>
      <c r="P100" s="136">
        <f>O100*H100</f>
        <v>0</v>
      </c>
      <c r="Q100" s="136">
        <v>0</v>
      </c>
      <c r="R100" s="136">
        <f>Q100*H100</f>
        <v>0</v>
      </c>
      <c r="S100" s="136">
        <v>0</v>
      </c>
      <c r="T100" s="137">
        <f>S100*H100</f>
        <v>0</v>
      </c>
      <c r="AR100" s="138" t="s">
        <v>124</v>
      </c>
      <c r="AT100" s="138" t="s">
        <v>119</v>
      </c>
      <c r="AU100" s="138" t="s">
        <v>79</v>
      </c>
      <c r="AY100" s="17" t="s">
        <v>116</v>
      </c>
      <c r="BE100" s="139">
        <f>IF(N100="základní",J100,0)</f>
        <v>0</v>
      </c>
      <c r="BF100" s="139">
        <f>IF(N100="snížená",J100,0)</f>
        <v>0</v>
      </c>
      <c r="BG100" s="139">
        <f>IF(N100="zákl. přenesená",J100,0)</f>
        <v>0</v>
      </c>
      <c r="BH100" s="139">
        <f>IF(N100="sníž. přenesená",J100,0)</f>
        <v>0</v>
      </c>
      <c r="BI100" s="139">
        <f>IF(N100="nulová",J100,0)</f>
        <v>0</v>
      </c>
      <c r="BJ100" s="17" t="s">
        <v>77</v>
      </c>
      <c r="BK100" s="139">
        <f>ROUND(I100*H100,2)</f>
        <v>0</v>
      </c>
      <c r="BL100" s="17" t="s">
        <v>124</v>
      </c>
      <c r="BM100" s="138" t="s">
        <v>175</v>
      </c>
    </row>
    <row r="101" spans="2:47" s="1" customFormat="1" ht="19.5">
      <c r="B101" s="32"/>
      <c r="D101" s="140" t="s">
        <v>125</v>
      </c>
      <c r="F101" s="141" t="s">
        <v>572</v>
      </c>
      <c r="I101" s="142"/>
      <c r="L101" s="32"/>
      <c r="M101" s="143"/>
      <c r="T101" s="53"/>
      <c r="AT101" s="17" t="s">
        <v>125</v>
      </c>
      <c r="AU101" s="17" t="s">
        <v>79</v>
      </c>
    </row>
    <row r="102" spans="2:65" s="1" customFormat="1" ht="16.5" customHeight="1">
      <c r="B102" s="32"/>
      <c r="C102" s="152" t="s">
        <v>151</v>
      </c>
      <c r="D102" s="152" t="s">
        <v>259</v>
      </c>
      <c r="E102" s="153" t="s">
        <v>475</v>
      </c>
      <c r="F102" s="154" t="s">
        <v>476</v>
      </c>
      <c r="G102" s="155" t="s">
        <v>122</v>
      </c>
      <c r="H102" s="156">
        <v>1.332</v>
      </c>
      <c r="I102" s="157"/>
      <c r="J102" s="158">
        <f>ROUND(I102*H102,2)</f>
        <v>0</v>
      </c>
      <c r="K102" s="154" t="s">
        <v>123</v>
      </c>
      <c r="L102" s="159"/>
      <c r="M102" s="160" t="s">
        <v>19</v>
      </c>
      <c r="N102" s="161" t="s">
        <v>40</v>
      </c>
      <c r="P102" s="136">
        <f>O102*H102</f>
        <v>0</v>
      </c>
      <c r="Q102" s="136">
        <v>0</v>
      </c>
      <c r="R102" s="136">
        <f>Q102*H102</f>
        <v>0</v>
      </c>
      <c r="S102" s="136">
        <v>0</v>
      </c>
      <c r="T102" s="137">
        <f>S102*H102</f>
        <v>0</v>
      </c>
      <c r="AR102" s="138" t="s">
        <v>145</v>
      </c>
      <c r="AT102" s="138" t="s">
        <v>259</v>
      </c>
      <c r="AU102" s="138" t="s">
        <v>79</v>
      </c>
      <c r="AY102" s="17" t="s">
        <v>116</v>
      </c>
      <c r="BE102" s="139">
        <f>IF(N102="základní",J102,0)</f>
        <v>0</v>
      </c>
      <c r="BF102" s="139">
        <f>IF(N102="snížená",J102,0)</f>
        <v>0</v>
      </c>
      <c r="BG102" s="139">
        <f>IF(N102="zákl. přenesená",J102,0)</f>
        <v>0</v>
      </c>
      <c r="BH102" s="139">
        <f>IF(N102="sníž. přenesená",J102,0)</f>
        <v>0</v>
      </c>
      <c r="BI102" s="139">
        <f>IF(N102="nulová",J102,0)</f>
        <v>0</v>
      </c>
      <c r="BJ102" s="17" t="s">
        <v>77</v>
      </c>
      <c r="BK102" s="139">
        <f>ROUND(I102*H102,2)</f>
        <v>0</v>
      </c>
      <c r="BL102" s="17" t="s">
        <v>124</v>
      </c>
      <c r="BM102" s="138" t="s">
        <v>179</v>
      </c>
    </row>
    <row r="103" spans="2:47" s="1" customFormat="1" ht="11.25">
      <c r="B103" s="32"/>
      <c r="D103" s="140" t="s">
        <v>125</v>
      </c>
      <c r="F103" s="141" t="s">
        <v>476</v>
      </c>
      <c r="I103" s="142"/>
      <c r="L103" s="32"/>
      <c r="M103" s="143"/>
      <c r="T103" s="53"/>
      <c r="AT103" s="17" t="s">
        <v>125</v>
      </c>
      <c r="AU103" s="17" t="s">
        <v>79</v>
      </c>
    </row>
    <row r="104" spans="2:65" s="1" customFormat="1" ht="33" customHeight="1">
      <c r="B104" s="32"/>
      <c r="C104" s="127" t="s">
        <v>183</v>
      </c>
      <c r="D104" s="127" t="s">
        <v>119</v>
      </c>
      <c r="E104" s="128" t="s">
        <v>683</v>
      </c>
      <c r="F104" s="129" t="s">
        <v>684</v>
      </c>
      <c r="G104" s="130" t="s">
        <v>122</v>
      </c>
      <c r="H104" s="131">
        <v>1.332</v>
      </c>
      <c r="I104" s="132"/>
      <c r="J104" s="133">
        <f>ROUND(I104*H104,2)</f>
        <v>0</v>
      </c>
      <c r="K104" s="129" t="s">
        <v>123</v>
      </c>
      <c r="L104" s="32"/>
      <c r="M104" s="134" t="s">
        <v>19</v>
      </c>
      <c r="N104" s="135" t="s">
        <v>40</v>
      </c>
      <c r="P104" s="136">
        <f>O104*H104</f>
        <v>0</v>
      </c>
      <c r="Q104" s="136">
        <v>0</v>
      </c>
      <c r="R104" s="136">
        <f>Q104*H104</f>
        <v>0</v>
      </c>
      <c r="S104" s="136">
        <v>0</v>
      </c>
      <c r="T104" s="137">
        <f>S104*H104</f>
        <v>0</v>
      </c>
      <c r="AR104" s="138" t="s">
        <v>124</v>
      </c>
      <c r="AT104" s="138" t="s">
        <v>119</v>
      </c>
      <c r="AU104" s="138" t="s">
        <v>79</v>
      </c>
      <c r="AY104" s="17" t="s">
        <v>116</v>
      </c>
      <c r="BE104" s="139">
        <f>IF(N104="základní",J104,0)</f>
        <v>0</v>
      </c>
      <c r="BF104" s="139">
        <f>IF(N104="snížená",J104,0)</f>
        <v>0</v>
      </c>
      <c r="BG104" s="139">
        <f>IF(N104="zákl. přenesená",J104,0)</f>
        <v>0</v>
      </c>
      <c r="BH104" s="139">
        <f>IF(N104="sníž. přenesená",J104,0)</f>
        <v>0</v>
      </c>
      <c r="BI104" s="139">
        <f>IF(N104="nulová",J104,0)</f>
        <v>0</v>
      </c>
      <c r="BJ104" s="17" t="s">
        <v>77</v>
      </c>
      <c r="BK104" s="139">
        <f>ROUND(I104*H104,2)</f>
        <v>0</v>
      </c>
      <c r="BL104" s="17" t="s">
        <v>124</v>
      </c>
      <c r="BM104" s="138" t="s">
        <v>186</v>
      </c>
    </row>
    <row r="105" spans="2:47" s="1" customFormat="1" ht="39">
      <c r="B105" s="32"/>
      <c r="D105" s="140" t="s">
        <v>125</v>
      </c>
      <c r="F105" s="141" t="s">
        <v>685</v>
      </c>
      <c r="I105" s="142"/>
      <c r="L105" s="32"/>
      <c r="M105" s="143"/>
      <c r="T105" s="53"/>
      <c r="AT105" s="17" t="s">
        <v>125</v>
      </c>
      <c r="AU105" s="17" t="s">
        <v>79</v>
      </c>
    </row>
    <row r="106" spans="2:65" s="1" customFormat="1" ht="16.5" customHeight="1">
      <c r="B106" s="32"/>
      <c r="C106" s="152" t="s">
        <v>157</v>
      </c>
      <c r="D106" s="152" t="s">
        <v>259</v>
      </c>
      <c r="E106" s="153" t="s">
        <v>658</v>
      </c>
      <c r="F106" s="154" t="s">
        <v>659</v>
      </c>
      <c r="G106" s="155" t="s">
        <v>156</v>
      </c>
      <c r="H106" s="156">
        <v>10.962</v>
      </c>
      <c r="I106" s="157"/>
      <c r="J106" s="158">
        <f>ROUND(I106*H106,2)</f>
        <v>0</v>
      </c>
      <c r="K106" s="154" t="s">
        <v>123</v>
      </c>
      <c r="L106" s="159"/>
      <c r="M106" s="160" t="s">
        <v>19</v>
      </c>
      <c r="N106" s="161" t="s">
        <v>40</v>
      </c>
      <c r="P106" s="136">
        <f>O106*H106</f>
        <v>0</v>
      </c>
      <c r="Q106" s="136">
        <v>0</v>
      </c>
      <c r="R106" s="136">
        <f>Q106*H106</f>
        <v>0</v>
      </c>
      <c r="S106" s="136">
        <v>0</v>
      </c>
      <c r="T106" s="137">
        <f>S106*H106</f>
        <v>0</v>
      </c>
      <c r="AR106" s="138" t="s">
        <v>145</v>
      </c>
      <c r="AT106" s="138" t="s">
        <v>259</v>
      </c>
      <c r="AU106" s="138" t="s">
        <v>79</v>
      </c>
      <c r="AY106" s="17" t="s">
        <v>116</v>
      </c>
      <c r="BE106" s="139">
        <f>IF(N106="základní",J106,0)</f>
        <v>0</v>
      </c>
      <c r="BF106" s="139">
        <f>IF(N106="snížená",J106,0)</f>
        <v>0</v>
      </c>
      <c r="BG106" s="139">
        <f>IF(N106="zákl. přenesená",J106,0)</f>
        <v>0</v>
      </c>
      <c r="BH106" s="139">
        <f>IF(N106="sníž. přenesená",J106,0)</f>
        <v>0</v>
      </c>
      <c r="BI106" s="139">
        <f>IF(N106="nulová",J106,0)</f>
        <v>0</v>
      </c>
      <c r="BJ106" s="17" t="s">
        <v>77</v>
      </c>
      <c r="BK106" s="139">
        <f>ROUND(I106*H106,2)</f>
        <v>0</v>
      </c>
      <c r="BL106" s="17" t="s">
        <v>124</v>
      </c>
      <c r="BM106" s="138" t="s">
        <v>192</v>
      </c>
    </row>
    <row r="107" spans="2:47" s="1" customFormat="1" ht="11.25">
      <c r="B107" s="32"/>
      <c r="D107" s="140" t="s">
        <v>125</v>
      </c>
      <c r="F107" s="141" t="s">
        <v>659</v>
      </c>
      <c r="I107" s="142"/>
      <c r="L107" s="32"/>
      <c r="M107" s="143"/>
      <c r="T107" s="53"/>
      <c r="AT107" s="17" t="s">
        <v>125</v>
      </c>
      <c r="AU107" s="17" t="s">
        <v>79</v>
      </c>
    </row>
    <row r="108" spans="2:65" s="1" customFormat="1" ht="16.5" customHeight="1">
      <c r="B108" s="32"/>
      <c r="C108" s="152" t="s">
        <v>196</v>
      </c>
      <c r="D108" s="152" t="s">
        <v>259</v>
      </c>
      <c r="E108" s="153" t="s">
        <v>686</v>
      </c>
      <c r="F108" s="154" t="s">
        <v>687</v>
      </c>
      <c r="G108" s="155" t="s">
        <v>255</v>
      </c>
      <c r="H108" s="156">
        <v>6</v>
      </c>
      <c r="I108" s="157"/>
      <c r="J108" s="158">
        <f>ROUND(I108*H108,2)</f>
        <v>0</v>
      </c>
      <c r="K108" s="154" t="s">
        <v>123</v>
      </c>
      <c r="L108" s="159"/>
      <c r="M108" s="160" t="s">
        <v>19</v>
      </c>
      <c r="N108" s="161" t="s">
        <v>40</v>
      </c>
      <c r="P108" s="136">
        <f>O108*H108</f>
        <v>0</v>
      </c>
      <c r="Q108" s="136">
        <v>0</v>
      </c>
      <c r="R108" s="136">
        <f>Q108*H108</f>
        <v>0</v>
      </c>
      <c r="S108" s="136">
        <v>0</v>
      </c>
      <c r="T108" s="137">
        <f>S108*H108</f>
        <v>0</v>
      </c>
      <c r="AR108" s="138" t="s">
        <v>145</v>
      </c>
      <c r="AT108" s="138" t="s">
        <v>259</v>
      </c>
      <c r="AU108" s="138" t="s">
        <v>79</v>
      </c>
      <c r="AY108" s="17" t="s">
        <v>116</v>
      </c>
      <c r="BE108" s="139">
        <f>IF(N108="základní",J108,0)</f>
        <v>0</v>
      </c>
      <c r="BF108" s="139">
        <f>IF(N108="snížená",J108,0)</f>
        <v>0</v>
      </c>
      <c r="BG108" s="139">
        <f>IF(N108="zákl. přenesená",J108,0)</f>
        <v>0</v>
      </c>
      <c r="BH108" s="139">
        <f>IF(N108="sníž. přenesená",J108,0)</f>
        <v>0</v>
      </c>
      <c r="BI108" s="139">
        <f>IF(N108="nulová",J108,0)</f>
        <v>0</v>
      </c>
      <c r="BJ108" s="17" t="s">
        <v>77</v>
      </c>
      <c r="BK108" s="139">
        <f>ROUND(I108*H108,2)</f>
        <v>0</v>
      </c>
      <c r="BL108" s="17" t="s">
        <v>124</v>
      </c>
      <c r="BM108" s="138" t="s">
        <v>200</v>
      </c>
    </row>
    <row r="109" spans="2:47" s="1" customFormat="1" ht="11.25">
      <c r="B109" s="32"/>
      <c r="D109" s="140" t="s">
        <v>125</v>
      </c>
      <c r="F109" s="141" t="s">
        <v>687</v>
      </c>
      <c r="I109" s="142"/>
      <c r="L109" s="32"/>
      <c r="M109" s="143"/>
      <c r="T109" s="53"/>
      <c r="AT109" s="17" t="s">
        <v>125</v>
      </c>
      <c r="AU109" s="17" t="s">
        <v>79</v>
      </c>
    </row>
    <row r="110" spans="2:65" s="1" customFormat="1" ht="16.5" customHeight="1">
      <c r="B110" s="32"/>
      <c r="C110" s="152" t="s">
        <v>164</v>
      </c>
      <c r="D110" s="152" t="s">
        <v>259</v>
      </c>
      <c r="E110" s="153" t="s">
        <v>660</v>
      </c>
      <c r="F110" s="154" t="s">
        <v>661</v>
      </c>
      <c r="G110" s="155" t="s">
        <v>191</v>
      </c>
      <c r="H110" s="156">
        <v>0.884</v>
      </c>
      <c r="I110" s="157"/>
      <c r="J110" s="158">
        <f>ROUND(I110*H110,2)</f>
        <v>0</v>
      </c>
      <c r="K110" s="154" t="s">
        <v>123</v>
      </c>
      <c r="L110" s="159"/>
      <c r="M110" s="160" t="s">
        <v>19</v>
      </c>
      <c r="N110" s="161" t="s">
        <v>40</v>
      </c>
      <c r="P110" s="136">
        <f>O110*H110</f>
        <v>0</v>
      </c>
      <c r="Q110" s="136">
        <v>0</v>
      </c>
      <c r="R110" s="136">
        <f>Q110*H110</f>
        <v>0</v>
      </c>
      <c r="S110" s="136">
        <v>0</v>
      </c>
      <c r="T110" s="137">
        <f>S110*H110</f>
        <v>0</v>
      </c>
      <c r="AR110" s="138" t="s">
        <v>145</v>
      </c>
      <c r="AT110" s="138" t="s">
        <v>259</v>
      </c>
      <c r="AU110" s="138" t="s">
        <v>79</v>
      </c>
      <c r="AY110" s="17" t="s">
        <v>116</v>
      </c>
      <c r="BE110" s="139">
        <f>IF(N110="základní",J110,0)</f>
        <v>0</v>
      </c>
      <c r="BF110" s="139">
        <f>IF(N110="snížená",J110,0)</f>
        <v>0</v>
      </c>
      <c r="BG110" s="139">
        <f>IF(N110="zákl. přenesená",J110,0)</f>
        <v>0</v>
      </c>
      <c r="BH110" s="139">
        <f>IF(N110="sníž. přenesená",J110,0)</f>
        <v>0</v>
      </c>
      <c r="BI110" s="139">
        <f>IF(N110="nulová",J110,0)</f>
        <v>0</v>
      </c>
      <c r="BJ110" s="17" t="s">
        <v>77</v>
      </c>
      <c r="BK110" s="139">
        <f>ROUND(I110*H110,2)</f>
        <v>0</v>
      </c>
      <c r="BL110" s="17" t="s">
        <v>124</v>
      </c>
      <c r="BM110" s="138" t="s">
        <v>207</v>
      </c>
    </row>
    <row r="111" spans="2:47" s="1" customFormat="1" ht="11.25">
      <c r="B111" s="32"/>
      <c r="D111" s="140" t="s">
        <v>125</v>
      </c>
      <c r="F111" s="141" t="s">
        <v>661</v>
      </c>
      <c r="I111" s="142"/>
      <c r="L111" s="32"/>
      <c r="M111" s="143"/>
      <c r="T111" s="53"/>
      <c r="AT111" s="17" t="s">
        <v>125</v>
      </c>
      <c r="AU111" s="17" t="s">
        <v>79</v>
      </c>
    </row>
    <row r="112" spans="2:65" s="1" customFormat="1" ht="37.9" customHeight="1">
      <c r="B112" s="32"/>
      <c r="C112" s="127" t="s">
        <v>8</v>
      </c>
      <c r="D112" s="127" t="s">
        <v>119</v>
      </c>
      <c r="E112" s="128" t="s">
        <v>131</v>
      </c>
      <c r="F112" s="129" t="s">
        <v>132</v>
      </c>
      <c r="G112" s="130" t="s">
        <v>122</v>
      </c>
      <c r="H112" s="131">
        <v>4.148</v>
      </c>
      <c r="I112" s="132"/>
      <c r="J112" s="133">
        <f>ROUND(I112*H112,2)</f>
        <v>0</v>
      </c>
      <c r="K112" s="129" t="s">
        <v>123</v>
      </c>
      <c r="L112" s="32"/>
      <c r="M112" s="134" t="s">
        <v>19</v>
      </c>
      <c r="N112" s="135" t="s">
        <v>40</v>
      </c>
      <c r="P112" s="136">
        <f>O112*H112</f>
        <v>0</v>
      </c>
      <c r="Q112" s="136">
        <v>0</v>
      </c>
      <c r="R112" s="136">
        <f>Q112*H112</f>
        <v>0</v>
      </c>
      <c r="S112" s="136">
        <v>0</v>
      </c>
      <c r="T112" s="137">
        <f>S112*H112</f>
        <v>0</v>
      </c>
      <c r="AR112" s="138" t="s">
        <v>124</v>
      </c>
      <c r="AT112" s="138" t="s">
        <v>119</v>
      </c>
      <c r="AU112" s="138" t="s">
        <v>79</v>
      </c>
      <c r="AY112" s="17" t="s">
        <v>116</v>
      </c>
      <c r="BE112" s="139">
        <f>IF(N112="základní",J112,0)</f>
        <v>0</v>
      </c>
      <c r="BF112" s="139">
        <f>IF(N112="snížená",J112,0)</f>
        <v>0</v>
      </c>
      <c r="BG112" s="139">
        <f>IF(N112="zákl. přenesená",J112,0)</f>
        <v>0</v>
      </c>
      <c r="BH112" s="139">
        <f>IF(N112="sníž. přenesená",J112,0)</f>
        <v>0</v>
      </c>
      <c r="BI112" s="139">
        <f>IF(N112="nulová",J112,0)</f>
        <v>0</v>
      </c>
      <c r="BJ112" s="17" t="s">
        <v>77</v>
      </c>
      <c r="BK112" s="139">
        <f>ROUND(I112*H112,2)</f>
        <v>0</v>
      </c>
      <c r="BL112" s="17" t="s">
        <v>124</v>
      </c>
      <c r="BM112" s="138" t="s">
        <v>213</v>
      </c>
    </row>
    <row r="113" spans="2:47" s="1" customFormat="1" ht="39">
      <c r="B113" s="32"/>
      <c r="D113" s="140" t="s">
        <v>125</v>
      </c>
      <c r="F113" s="141" t="s">
        <v>133</v>
      </c>
      <c r="I113" s="142"/>
      <c r="L113" s="32"/>
      <c r="M113" s="178"/>
      <c r="N113" s="179"/>
      <c r="O113" s="179"/>
      <c r="P113" s="179"/>
      <c r="Q113" s="179"/>
      <c r="R113" s="179"/>
      <c r="S113" s="179"/>
      <c r="T113" s="180"/>
      <c r="AT113" s="17" t="s">
        <v>125</v>
      </c>
      <c r="AU113" s="17" t="s">
        <v>79</v>
      </c>
    </row>
    <row r="114" spans="2:12" s="1" customFormat="1" ht="6.95" customHeight="1">
      <c r="B114" s="41"/>
      <c r="C114" s="42"/>
      <c r="D114" s="42"/>
      <c r="E114" s="42"/>
      <c r="F114" s="42"/>
      <c r="G114" s="42"/>
      <c r="H114" s="42"/>
      <c r="I114" s="42"/>
      <c r="J114" s="42"/>
      <c r="K114" s="42"/>
      <c r="L114" s="32"/>
    </row>
  </sheetData>
  <sheetProtection algorithmName="SHA-512" hashValue="PvdELHiTH4g8XsZiTTQGQ6rh/P9rtcchfeQ3EtxAzAa770fKhS36JTNJ/eq4iMTxOVZ4sFGfUUgcB6zRXsR15w==" saltValue="pWxROk8LWxM6ULkMluU5y4UK0xvY2C5G6gq9ivctxAue0SDLIvghnt+LHXngyWVGBH2h65GcI4ovF7oZpCuTKg==" spinCount="100000" sheet="1" objects="1" scenarios="1" formatColumns="0" formatRows="0" autoFilter="0"/>
  <autoFilter ref="C80:K113"/>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0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82"/>
      <c r="M2" s="282"/>
      <c r="N2" s="282"/>
      <c r="O2" s="282"/>
      <c r="P2" s="282"/>
      <c r="Q2" s="282"/>
      <c r="R2" s="282"/>
      <c r="S2" s="282"/>
      <c r="T2" s="282"/>
      <c r="U2" s="282"/>
      <c r="V2" s="282"/>
      <c r="AT2" s="17" t="s">
        <v>91</v>
      </c>
    </row>
    <row r="3" spans="2:46" ht="6.95" customHeight="1">
      <c r="B3" s="18"/>
      <c r="C3" s="19"/>
      <c r="D3" s="19"/>
      <c r="E3" s="19"/>
      <c r="F3" s="19"/>
      <c r="G3" s="19"/>
      <c r="H3" s="19"/>
      <c r="I3" s="19"/>
      <c r="J3" s="19"/>
      <c r="K3" s="19"/>
      <c r="L3" s="20"/>
      <c r="AT3" s="17" t="s">
        <v>79</v>
      </c>
    </row>
    <row r="4" spans="2:46" ht="24.95" customHeight="1">
      <c r="B4" s="20"/>
      <c r="D4" s="21" t="s">
        <v>92</v>
      </c>
      <c r="L4" s="20"/>
      <c r="M4" s="85" t="s">
        <v>10</v>
      </c>
      <c r="AT4" s="17" t="s">
        <v>4</v>
      </c>
    </row>
    <row r="5" spans="2:12" ht="6.95" customHeight="1">
      <c r="B5" s="20"/>
      <c r="L5" s="20"/>
    </row>
    <row r="6" spans="2:12" ht="12" customHeight="1">
      <c r="B6" s="20"/>
      <c r="D6" s="27" t="s">
        <v>16</v>
      </c>
      <c r="L6" s="20"/>
    </row>
    <row r="7" spans="2:12" ht="16.5" customHeight="1">
      <c r="B7" s="20"/>
      <c r="E7" s="297" t="str">
        <f>'Rekapitulace stavby'!K6</f>
        <v>Oprava staničních kolejí v žst. Liberec</v>
      </c>
      <c r="F7" s="298"/>
      <c r="G7" s="298"/>
      <c r="H7" s="298"/>
      <c r="L7" s="20"/>
    </row>
    <row r="8" spans="2:12" s="1" customFormat="1" ht="12" customHeight="1">
      <c r="B8" s="32"/>
      <c r="D8" s="27" t="s">
        <v>93</v>
      </c>
      <c r="L8" s="32"/>
    </row>
    <row r="9" spans="2:12" s="1" customFormat="1" ht="16.5" customHeight="1">
      <c r="B9" s="32"/>
      <c r="E9" s="260" t="s">
        <v>688</v>
      </c>
      <c r="F9" s="299"/>
      <c r="G9" s="299"/>
      <c r="H9" s="299"/>
      <c r="L9" s="32"/>
    </row>
    <row r="10" spans="2:12" s="1" customFormat="1" ht="11.25">
      <c r="B10" s="32"/>
      <c r="L10" s="32"/>
    </row>
    <row r="11" spans="2:12" s="1" customFormat="1" ht="12" customHeight="1">
      <c r="B11" s="32"/>
      <c r="D11" s="27" t="s">
        <v>18</v>
      </c>
      <c r="F11" s="25" t="s">
        <v>19</v>
      </c>
      <c r="I11" s="27" t="s">
        <v>20</v>
      </c>
      <c r="J11" s="25" t="s">
        <v>19</v>
      </c>
      <c r="L11" s="32"/>
    </row>
    <row r="12" spans="2:12" s="1" customFormat="1" ht="12" customHeight="1">
      <c r="B12" s="32"/>
      <c r="D12" s="27" t="s">
        <v>21</v>
      </c>
      <c r="F12" s="25" t="s">
        <v>22</v>
      </c>
      <c r="I12" s="27" t="s">
        <v>23</v>
      </c>
      <c r="J12" s="49" t="str">
        <f>'Rekapitulace stavby'!AN8</f>
        <v>28. 12. 2022</v>
      </c>
      <c r="L12" s="32"/>
    </row>
    <row r="13" spans="2:12" s="1" customFormat="1" ht="10.9" customHeight="1">
      <c r="B13" s="32"/>
      <c r="L13" s="32"/>
    </row>
    <row r="14" spans="2:12" s="1" customFormat="1" ht="12" customHeight="1">
      <c r="B14" s="32"/>
      <c r="D14" s="27" t="s">
        <v>25</v>
      </c>
      <c r="I14" s="27" t="s">
        <v>26</v>
      </c>
      <c r="J14" s="25" t="str">
        <f>IF('Rekapitulace stavby'!AN10="","",'Rekapitulace stavby'!AN10)</f>
        <v/>
      </c>
      <c r="L14" s="32"/>
    </row>
    <row r="15" spans="2:12" s="1" customFormat="1" ht="18" customHeight="1">
      <c r="B15" s="32"/>
      <c r="E15" s="25" t="str">
        <f>IF('Rekapitulace stavby'!E11="","",'Rekapitulace stavby'!E11)</f>
        <v xml:space="preserve"> </v>
      </c>
      <c r="I15" s="27" t="s">
        <v>27</v>
      </c>
      <c r="J15" s="25" t="str">
        <f>IF('Rekapitulace stavby'!AN11="","",'Rekapitulace stavby'!AN11)</f>
        <v/>
      </c>
      <c r="L15" s="32"/>
    </row>
    <row r="16" spans="2:12" s="1" customFormat="1" ht="6.95" customHeight="1">
      <c r="B16" s="32"/>
      <c r="L16" s="32"/>
    </row>
    <row r="17" spans="2:12" s="1" customFormat="1" ht="12" customHeight="1">
      <c r="B17" s="32"/>
      <c r="D17" s="27" t="s">
        <v>28</v>
      </c>
      <c r="I17" s="27" t="s">
        <v>26</v>
      </c>
      <c r="J17" s="28" t="str">
        <f>'Rekapitulace stavby'!AN13</f>
        <v>Vyplň údaj</v>
      </c>
      <c r="L17" s="32"/>
    </row>
    <row r="18" spans="2:12" s="1" customFormat="1" ht="18" customHeight="1">
      <c r="B18" s="32"/>
      <c r="E18" s="300" t="str">
        <f>'Rekapitulace stavby'!E14</f>
        <v>Vyplň údaj</v>
      </c>
      <c r="F18" s="281"/>
      <c r="G18" s="281"/>
      <c r="H18" s="281"/>
      <c r="I18" s="27" t="s">
        <v>27</v>
      </c>
      <c r="J18" s="28" t="str">
        <f>'Rekapitulace stavby'!AN14</f>
        <v>Vyplň údaj</v>
      </c>
      <c r="L18" s="32"/>
    </row>
    <row r="19" spans="2:12" s="1" customFormat="1" ht="6.95" customHeight="1">
      <c r="B19" s="32"/>
      <c r="L19" s="32"/>
    </row>
    <row r="20" spans="2:12" s="1" customFormat="1" ht="12" customHeight="1">
      <c r="B20" s="32"/>
      <c r="D20" s="27" t="s">
        <v>30</v>
      </c>
      <c r="I20" s="27" t="s">
        <v>26</v>
      </c>
      <c r="J20" s="25" t="str">
        <f>IF('Rekapitulace stavby'!AN16="","",'Rekapitulace stavby'!AN16)</f>
        <v/>
      </c>
      <c r="L20" s="32"/>
    </row>
    <row r="21" spans="2:12" s="1" customFormat="1" ht="18" customHeight="1">
      <c r="B21" s="32"/>
      <c r="E21" s="25" t="str">
        <f>IF('Rekapitulace stavby'!E17="","",'Rekapitulace stavby'!E17)</f>
        <v xml:space="preserve"> </v>
      </c>
      <c r="I21" s="27" t="s">
        <v>27</v>
      </c>
      <c r="J21" s="25" t="str">
        <f>IF('Rekapitulace stavby'!AN17="","",'Rekapitulace stavby'!AN17)</f>
        <v/>
      </c>
      <c r="L21" s="32"/>
    </row>
    <row r="22" spans="2:12" s="1" customFormat="1" ht="6.95" customHeight="1">
      <c r="B22" s="32"/>
      <c r="L22" s="32"/>
    </row>
    <row r="23" spans="2:12" s="1" customFormat="1" ht="12" customHeight="1">
      <c r="B23" s="32"/>
      <c r="D23" s="27" t="s">
        <v>32</v>
      </c>
      <c r="I23" s="27" t="s">
        <v>26</v>
      </c>
      <c r="J23" s="25" t="str">
        <f>IF('Rekapitulace stavby'!AN19="","",'Rekapitulace stavby'!AN19)</f>
        <v/>
      </c>
      <c r="L23" s="32"/>
    </row>
    <row r="24" spans="2:12" s="1" customFormat="1" ht="18" customHeight="1">
      <c r="B24" s="32"/>
      <c r="E24" s="25" t="str">
        <f>IF('Rekapitulace stavby'!E20="","",'Rekapitulace stavby'!E20)</f>
        <v xml:space="preserve"> </v>
      </c>
      <c r="I24" s="27" t="s">
        <v>27</v>
      </c>
      <c r="J24" s="25" t="str">
        <f>IF('Rekapitulace stavby'!AN20="","",'Rekapitulace stavby'!AN20)</f>
        <v/>
      </c>
      <c r="L24" s="32"/>
    </row>
    <row r="25" spans="2:12" s="1" customFormat="1" ht="6.95" customHeight="1">
      <c r="B25" s="32"/>
      <c r="L25" s="32"/>
    </row>
    <row r="26" spans="2:12" s="1" customFormat="1" ht="12" customHeight="1">
      <c r="B26" s="32"/>
      <c r="D26" s="27" t="s">
        <v>33</v>
      </c>
      <c r="L26" s="32"/>
    </row>
    <row r="27" spans="2:12" s="7" customFormat="1" ht="16.5" customHeight="1">
      <c r="B27" s="86"/>
      <c r="E27" s="286" t="s">
        <v>19</v>
      </c>
      <c r="F27" s="286"/>
      <c r="G27" s="286"/>
      <c r="H27" s="286"/>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35</v>
      </c>
      <c r="J30" s="63">
        <f>ROUND(J81,2)</f>
        <v>0</v>
      </c>
      <c r="L30" s="32"/>
    </row>
    <row r="31" spans="2:12" s="1" customFormat="1" ht="6.95" customHeight="1">
      <c r="B31" s="32"/>
      <c r="D31" s="50"/>
      <c r="E31" s="50"/>
      <c r="F31" s="50"/>
      <c r="G31" s="50"/>
      <c r="H31" s="50"/>
      <c r="I31" s="50"/>
      <c r="J31" s="50"/>
      <c r="K31" s="50"/>
      <c r="L31" s="32"/>
    </row>
    <row r="32" spans="2:12" s="1" customFormat="1" ht="14.45" customHeight="1">
      <c r="B32" s="32"/>
      <c r="F32" s="35" t="s">
        <v>37</v>
      </c>
      <c r="I32" s="35" t="s">
        <v>36</v>
      </c>
      <c r="J32" s="35" t="s">
        <v>38</v>
      </c>
      <c r="L32" s="32"/>
    </row>
    <row r="33" spans="2:12" s="1" customFormat="1" ht="14.45" customHeight="1">
      <c r="B33" s="32"/>
      <c r="D33" s="52" t="s">
        <v>39</v>
      </c>
      <c r="E33" s="27" t="s">
        <v>40</v>
      </c>
      <c r="F33" s="88">
        <f>ROUND((SUM(BE81:BE101)),2)</f>
        <v>0</v>
      </c>
      <c r="I33" s="89">
        <v>0.21</v>
      </c>
      <c r="J33" s="88">
        <f>ROUND(((SUM(BE81:BE101))*I33),2)</f>
        <v>0</v>
      </c>
      <c r="L33" s="32"/>
    </row>
    <row r="34" spans="2:12" s="1" customFormat="1" ht="14.45" customHeight="1">
      <c r="B34" s="32"/>
      <c r="E34" s="27" t="s">
        <v>41</v>
      </c>
      <c r="F34" s="88">
        <f>ROUND((SUM(BF81:BF101)),2)</f>
        <v>0</v>
      </c>
      <c r="I34" s="89">
        <v>0.15</v>
      </c>
      <c r="J34" s="88">
        <f>ROUND(((SUM(BF81:BF101))*I34),2)</f>
        <v>0</v>
      </c>
      <c r="L34" s="32"/>
    </row>
    <row r="35" spans="2:12" s="1" customFormat="1" ht="14.45" customHeight="1" hidden="1">
      <c r="B35" s="32"/>
      <c r="E35" s="27" t="s">
        <v>42</v>
      </c>
      <c r="F35" s="88">
        <f>ROUND((SUM(BG81:BG101)),2)</f>
        <v>0</v>
      </c>
      <c r="I35" s="89">
        <v>0.21</v>
      </c>
      <c r="J35" s="88">
        <f>0</f>
        <v>0</v>
      </c>
      <c r="L35" s="32"/>
    </row>
    <row r="36" spans="2:12" s="1" customFormat="1" ht="14.45" customHeight="1" hidden="1">
      <c r="B36" s="32"/>
      <c r="E36" s="27" t="s">
        <v>43</v>
      </c>
      <c r="F36" s="88">
        <f>ROUND((SUM(BH81:BH101)),2)</f>
        <v>0</v>
      </c>
      <c r="I36" s="89">
        <v>0.15</v>
      </c>
      <c r="J36" s="88">
        <f>0</f>
        <v>0</v>
      </c>
      <c r="L36" s="32"/>
    </row>
    <row r="37" spans="2:12" s="1" customFormat="1" ht="14.45" customHeight="1" hidden="1">
      <c r="B37" s="32"/>
      <c r="E37" s="27" t="s">
        <v>44</v>
      </c>
      <c r="F37" s="88">
        <f>ROUND((SUM(BI81:BI101)),2)</f>
        <v>0</v>
      </c>
      <c r="I37" s="89">
        <v>0</v>
      </c>
      <c r="J37" s="88">
        <f>0</f>
        <v>0</v>
      </c>
      <c r="L37" s="32"/>
    </row>
    <row r="38" spans="2:12" s="1" customFormat="1" ht="6.95" customHeight="1">
      <c r="B38" s="32"/>
      <c r="L38" s="32"/>
    </row>
    <row r="39" spans="2:12" s="1" customFormat="1" ht="25.35" customHeight="1">
      <c r="B39" s="32"/>
      <c r="C39" s="90"/>
      <c r="D39" s="91" t="s">
        <v>45</v>
      </c>
      <c r="E39" s="54"/>
      <c r="F39" s="54"/>
      <c r="G39" s="92" t="s">
        <v>46</v>
      </c>
      <c r="H39" s="93" t="s">
        <v>47</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95</v>
      </c>
      <c r="L45" s="32"/>
    </row>
    <row r="46" spans="2:12" s="1" customFormat="1" ht="6.95" customHeight="1">
      <c r="B46" s="32"/>
      <c r="L46" s="32"/>
    </row>
    <row r="47" spans="2:12" s="1" customFormat="1" ht="12" customHeight="1">
      <c r="B47" s="32"/>
      <c r="C47" s="27" t="s">
        <v>16</v>
      </c>
      <c r="L47" s="32"/>
    </row>
    <row r="48" spans="2:12" s="1" customFormat="1" ht="16.5" customHeight="1">
      <c r="B48" s="32"/>
      <c r="E48" s="297" t="str">
        <f>E7</f>
        <v>Oprava staničních kolejí v žst. Liberec</v>
      </c>
      <c r="F48" s="298"/>
      <c r="G48" s="298"/>
      <c r="H48" s="298"/>
      <c r="L48" s="32"/>
    </row>
    <row r="49" spans="2:12" s="1" customFormat="1" ht="12" customHeight="1">
      <c r="B49" s="32"/>
      <c r="C49" s="27" t="s">
        <v>93</v>
      </c>
      <c r="L49" s="32"/>
    </row>
    <row r="50" spans="2:12" s="1" customFormat="1" ht="16.5" customHeight="1">
      <c r="B50" s="32"/>
      <c r="E50" s="260" t="str">
        <f>E9</f>
        <v>SO 05 - VON</v>
      </c>
      <c r="F50" s="299"/>
      <c r="G50" s="299"/>
      <c r="H50" s="299"/>
      <c r="L50" s="32"/>
    </row>
    <row r="51" spans="2:12" s="1" customFormat="1" ht="6.95" customHeight="1">
      <c r="B51" s="32"/>
      <c r="L51" s="32"/>
    </row>
    <row r="52" spans="2:12" s="1" customFormat="1" ht="12" customHeight="1">
      <c r="B52" s="32"/>
      <c r="C52" s="27" t="s">
        <v>21</v>
      </c>
      <c r="F52" s="25" t="str">
        <f>F12</f>
        <v xml:space="preserve"> </v>
      </c>
      <c r="I52" s="27" t="s">
        <v>23</v>
      </c>
      <c r="J52" s="49" t="str">
        <f>IF(J12="","",J12)</f>
        <v>28. 12. 2022</v>
      </c>
      <c r="L52" s="32"/>
    </row>
    <row r="53" spans="2:12" s="1" customFormat="1" ht="6.95" customHeight="1">
      <c r="B53" s="32"/>
      <c r="L53" s="32"/>
    </row>
    <row r="54" spans="2:12" s="1" customFormat="1" ht="15.2" customHeight="1">
      <c r="B54" s="32"/>
      <c r="C54" s="27" t="s">
        <v>25</v>
      </c>
      <c r="F54" s="25" t="str">
        <f>E15</f>
        <v xml:space="preserve"> </v>
      </c>
      <c r="I54" s="27" t="s">
        <v>30</v>
      </c>
      <c r="J54" s="30" t="str">
        <f>E21</f>
        <v xml:space="preserve"> </v>
      </c>
      <c r="L54" s="32"/>
    </row>
    <row r="55" spans="2:12" s="1" customFormat="1" ht="15.2" customHeight="1">
      <c r="B55" s="32"/>
      <c r="C55" s="27" t="s">
        <v>28</v>
      </c>
      <c r="F55" s="25" t="str">
        <f>IF(E18="","",E18)</f>
        <v>Vyplň údaj</v>
      </c>
      <c r="I55" s="27" t="s">
        <v>32</v>
      </c>
      <c r="J55" s="30" t="str">
        <f>E24</f>
        <v xml:space="preserve"> </v>
      </c>
      <c r="L55" s="32"/>
    </row>
    <row r="56" spans="2:12" s="1" customFormat="1" ht="10.35" customHeight="1">
      <c r="B56" s="32"/>
      <c r="L56" s="32"/>
    </row>
    <row r="57" spans="2:12" s="1" customFormat="1" ht="29.25" customHeight="1">
      <c r="B57" s="32"/>
      <c r="C57" s="96" t="s">
        <v>96</v>
      </c>
      <c r="D57" s="90"/>
      <c r="E57" s="90"/>
      <c r="F57" s="90"/>
      <c r="G57" s="90"/>
      <c r="H57" s="90"/>
      <c r="I57" s="90"/>
      <c r="J57" s="97" t="s">
        <v>97</v>
      </c>
      <c r="K57" s="90"/>
      <c r="L57" s="32"/>
    </row>
    <row r="58" spans="2:12" s="1" customFormat="1" ht="10.35" customHeight="1">
      <c r="B58" s="32"/>
      <c r="L58" s="32"/>
    </row>
    <row r="59" spans="2:47" s="1" customFormat="1" ht="22.9" customHeight="1">
      <c r="B59" s="32"/>
      <c r="C59" s="98" t="s">
        <v>67</v>
      </c>
      <c r="J59" s="63">
        <f>J81</f>
        <v>0</v>
      </c>
      <c r="L59" s="32"/>
      <c r="AU59" s="17" t="s">
        <v>98</v>
      </c>
    </row>
    <row r="60" spans="2:12" s="8" customFormat="1" ht="24.95" customHeight="1">
      <c r="B60" s="99"/>
      <c r="D60" s="100" t="s">
        <v>99</v>
      </c>
      <c r="E60" s="101"/>
      <c r="F60" s="101"/>
      <c r="G60" s="101"/>
      <c r="H60" s="101"/>
      <c r="I60" s="101"/>
      <c r="J60" s="102">
        <f>J82</f>
        <v>0</v>
      </c>
      <c r="L60" s="99"/>
    </row>
    <row r="61" spans="2:12" s="9" customFormat="1" ht="19.9" customHeight="1">
      <c r="B61" s="103"/>
      <c r="D61" s="104" t="s">
        <v>689</v>
      </c>
      <c r="E61" s="105"/>
      <c r="F61" s="105"/>
      <c r="G61" s="105"/>
      <c r="H61" s="105"/>
      <c r="I61" s="105"/>
      <c r="J61" s="106">
        <f>J83</f>
        <v>0</v>
      </c>
      <c r="L61" s="103"/>
    </row>
    <row r="62" spans="2:12" s="1" customFormat="1" ht="21.75" customHeight="1">
      <c r="B62" s="32"/>
      <c r="L62" s="32"/>
    </row>
    <row r="63" spans="2:12" s="1" customFormat="1" ht="6.95" customHeight="1">
      <c r="B63" s="41"/>
      <c r="C63" s="42"/>
      <c r="D63" s="42"/>
      <c r="E63" s="42"/>
      <c r="F63" s="42"/>
      <c r="G63" s="42"/>
      <c r="H63" s="42"/>
      <c r="I63" s="42"/>
      <c r="J63" s="42"/>
      <c r="K63" s="42"/>
      <c r="L63" s="32"/>
    </row>
    <row r="67" spans="2:12" s="1" customFormat="1" ht="6.95" customHeight="1">
      <c r="B67" s="43"/>
      <c r="C67" s="44"/>
      <c r="D67" s="44"/>
      <c r="E67" s="44"/>
      <c r="F67" s="44"/>
      <c r="G67" s="44"/>
      <c r="H67" s="44"/>
      <c r="I67" s="44"/>
      <c r="J67" s="44"/>
      <c r="K67" s="44"/>
      <c r="L67" s="32"/>
    </row>
    <row r="68" spans="2:12" s="1" customFormat="1" ht="24.95" customHeight="1">
      <c r="B68" s="32"/>
      <c r="C68" s="21" t="s">
        <v>101</v>
      </c>
      <c r="L68" s="32"/>
    </row>
    <row r="69" spans="2:12" s="1" customFormat="1" ht="6.95" customHeight="1">
      <c r="B69" s="32"/>
      <c r="L69" s="32"/>
    </row>
    <row r="70" spans="2:12" s="1" customFormat="1" ht="12" customHeight="1">
      <c r="B70" s="32"/>
      <c r="C70" s="27" t="s">
        <v>16</v>
      </c>
      <c r="L70" s="32"/>
    </row>
    <row r="71" spans="2:12" s="1" customFormat="1" ht="16.5" customHeight="1">
      <c r="B71" s="32"/>
      <c r="E71" s="297" t="str">
        <f>E7</f>
        <v>Oprava staničních kolejí v žst. Liberec</v>
      </c>
      <c r="F71" s="298"/>
      <c r="G71" s="298"/>
      <c r="H71" s="298"/>
      <c r="L71" s="32"/>
    </row>
    <row r="72" spans="2:12" s="1" customFormat="1" ht="12" customHeight="1">
      <c r="B72" s="32"/>
      <c r="C72" s="27" t="s">
        <v>93</v>
      </c>
      <c r="L72" s="32"/>
    </row>
    <row r="73" spans="2:12" s="1" customFormat="1" ht="16.5" customHeight="1">
      <c r="B73" s="32"/>
      <c r="E73" s="260" t="str">
        <f>E9</f>
        <v>SO 05 - VON</v>
      </c>
      <c r="F73" s="299"/>
      <c r="G73" s="299"/>
      <c r="H73" s="299"/>
      <c r="L73" s="32"/>
    </row>
    <row r="74" spans="2:12" s="1" customFormat="1" ht="6.95" customHeight="1">
      <c r="B74" s="32"/>
      <c r="L74" s="32"/>
    </row>
    <row r="75" spans="2:12" s="1" customFormat="1" ht="12" customHeight="1">
      <c r="B75" s="32"/>
      <c r="C75" s="27" t="s">
        <v>21</v>
      </c>
      <c r="F75" s="25" t="str">
        <f>F12</f>
        <v xml:space="preserve"> </v>
      </c>
      <c r="I75" s="27" t="s">
        <v>23</v>
      </c>
      <c r="J75" s="49" t="str">
        <f>IF(J12="","",J12)</f>
        <v>28. 12. 2022</v>
      </c>
      <c r="L75" s="32"/>
    </row>
    <row r="76" spans="2:12" s="1" customFormat="1" ht="6.95" customHeight="1">
      <c r="B76" s="32"/>
      <c r="L76" s="32"/>
    </row>
    <row r="77" spans="2:12" s="1" customFormat="1" ht="15.2" customHeight="1">
      <c r="B77" s="32"/>
      <c r="C77" s="27" t="s">
        <v>25</v>
      </c>
      <c r="F77" s="25" t="str">
        <f>E15</f>
        <v xml:space="preserve"> </v>
      </c>
      <c r="I77" s="27" t="s">
        <v>30</v>
      </c>
      <c r="J77" s="30" t="str">
        <f>E21</f>
        <v xml:space="preserve"> </v>
      </c>
      <c r="L77" s="32"/>
    </row>
    <row r="78" spans="2:12" s="1" customFormat="1" ht="15.2" customHeight="1">
      <c r="B78" s="32"/>
      <c r="C78" s="27" t="s">
        <v>28</v>
      </c>
      <c r="F78" s="25" t="str">
        <f>IF(E18="","",E18)</f>
        <v>Vyplň údaj</v>
      </c>
      <c r="I78" s="27" t="s">
        <v>32</v>
      </c>
      <c r="J78" s="30" t="str">
        <f>E24</f>
        <v xml:space="preserve"> </v>
      </c>
      <c r="L78" s="32"/>
    </row>
    <row r="79" spans="2:12" s="1" customFormat="1" ht="10.35" customHeight="1">
      <c r="B79" s="32"/>
      <c r="L79" s="32"/>
    </row>
    <row r="80" spans="2:20" s="10" customFormat="1" ht="29.25" customHeight="1">
      <c r="B80" s="107"/>
      <c r="C80" s="108" t="s">
        <v>102</v>
      </c>
      <c r="D80" s="109" t="s">
        <v>54</v>
      </c>
      <c r="E80" s="109" t="s">
        <v>50</v>
      </c>
      <c r="F80" s="109" t="s">
        <v>51</v>
      </c>
      <c r="G80" s="109" t="s">
        <v>103</v>
      </c>
      <c r="H80" s="109" t="s">
        <v>104</v>
      </c>
      <c r="I80" s="109" t="s">
        <v>105</v>
      </c>
      <c r="J80" s="109" t="s">
        <v>97</v>
      </c>
      <c r="K80" s="110" t="s">
        <v>106</v>
      </c>
      <c r="L80" s="107"/>
      <c r="M80" s="56" t="s">
        <v>19</v>
      </c>
      <c r="N80" s="57" t="s">
        <v>39</v>
      </c>
      <c r="O80" s="57" t="s">
        <v>107</v>
      </c>
      <c r="P80" s="57" t="s">
        <v>108</v>
      </c>
      <c r="Q80" s="57" t="s">
        <v>109</v>
      </c>
      <c r="R80" s="57" t="s">
        <v>110</v>
      </c>
      <c r="S80" s="57" t="s">
        <v>111</v>
      </c>
      <c r="T80" s="58" t="s">
        <v>112</v>
      </c>
    </row>
    <row r="81" spans="2:63" s="1" customFormat="1" ht="22.9" customHeight="1">
      <c r="B81" s="32"/>
      <c r="C81" s="61" t="s">
        <v>113</v>
      </c>
      <c r="J81" s="111">
        <f>BK81</f>
        <v>0</v>
      </c>
      <c r="L81" s="32"/>
      <c r="M81" s="59"/>
      <c r="N81" s="50"/>
      <c r="O81" s="50"/>
      <c r="P81" s="112">
        <f>P82</f>
        <v>0</v>
      </c>
      <c r="Q81" s="50"/>
      <c r="R81" s="112">
        <f>R82</f>
        <v>0</v>
      </c>
      <c r="S81" s="50"/>
      <c r="T81" s="113">
        <f>T82</f>
        <v>0</v>
      </c>
      <c r="AT81" s="17" t="s">
        <v>68</v>
      </c>
      <c r="AU81" s="17" t="s">
        <v>98</v>
      </c>
      <c r="BK81" s="114">
        <f>BK82</f>
        <v>0</v>
      </c>
    </row>
    <row r="82" spans="2:63" s="11" customFormat="1" ht="25.9" customHeight="1">
      <c r="B82" s="115"/>
      <c r="D82" s="116" t="s">
        <v>68</v>
      </c>
      <c r="E82" s="117" t="s">
        <v>114</v>
      </c>
      <c r="F82" s="117" t="s">
        <v>115</v>
      </c>
      <c r="I82" s="118"/>
      <c r="J82" s="119">
        <f>BK82</f>
        <v>0</v>
      </c>
      <c r="L82" s="115"/>
      <c r="M82" s="120"/>
      <c r="P82" s="121">
        <f>P83</f>
        <v>0</v>
      </c>
      <c r="R82" s="121">
        <f>R83</f>
        <v>0</v>
      </c>
      <c r="T82" s="122">
        <f>T83</f>
        <v>0</v>
      </c>
      <c r="AR82" s="116" t="s">
        <v>77</v>
      </c>
      <c r="AT82" s="123" t="s">
        <v>68</v>
      </c>
      <c r="AU82" s="123" t="s">
        <v>69</v>
      </c>
      <c r="AY82" s="116" t="s">
        <v>116</v>
      </c>
      <c r="BK82" s="124">
        <f>BK83</f>
        <v>0</v>
      </c>
    </row>
    <row r="83" spans="2:63" s="11" customFormat="1" ht="22.9" customHeight="1">
      <c r="B83" s="115"/>
      <c r="D83" s="116" t="s">
        <v>68</v>
      </c>
      <c r="E83" s="125" t="s">
        <v>690</v>
      </c>
      <c r="F83" s="125" t="s">
        <v>691</v>
      </c>
      <c r="I83" s="118"/>
      <c r="J83" s="126">
        <f>BK83</f>
        <v>0</v>
      </c>
      <c r="L83" s="115"/>
      <c r="M83" s="120"/>
      <c r="P83" s="121">
        <f>SUM(P84:P101)</f>
        <v>0</v>
      </c>
      <c r="R83" s="121">
        <f>SUM(R84:R101)</f>
        <v>0</v>
      </c>
      <c r="T83" s="122">
        <f>SUM(T84:T101)</f>
        <v>0</v>
      </c>
      <c r="AR83" s="116" t="s">
        <v>117</v>
      </c>
      <c r="AT83" s="123" t="s">
        <v>68</v>
      </c>
      <c r="AU83" s="123" t="s">
        <v>77</v>
      </c>
      <c r="AY83" s="116" t="s">
        <v>116</v>
      </c>
      <c r="BK83" s="124">
        <f>SUM(BK84:BK101)</f>
        <v>0</v>
      </c>
    </row>
    <row r="84" spans="2:65" s="1" customFormat="1" ht="16.5" customHeight="1">
      <c r="B84" s="32"/>
      <c r="C84" s="127" t="s">
        <v>77</v>
      </c>
      <c r="D84" s="127" t="s">
        <v>119</v>
      </c>
      <c r="E84" s="128" t="s">
        <v>692</v>
      </c>
      <c r="F84" s="129" t="s">
        <v>693</v>
      </c>
      <c r="G84" s="130" t="s">
        <v>694</v>
      </c>
      <c r="H84" s="131">
        <v>1</v>
      </c>
      <c r="I84" s="132"/>
      <c r="J84" s="133">
        <f>ROUND(I84*H84,2)</f>
        <v>0</v>
      </c>
      <c r="K84" s="129" t="s">
        <v>670</v>
      </c>
      <c r="L84" s="32"/>
      <c r="M84" s="134" t="s">
        <v>19</v>
      </c>
      <c r="N84" s="135" t="s">
        <v>40</v>
      </c>
      <c r="P84" s="136">
        <f>O84*H84</f>
        <v>0</v>
      </c>
      <c r="Q84" s="136">
        <v>0</v>
      </c>
      <c r="R84" s="136">
        <f>Q84*H84</f>
        <v>0</v>
      </c>
      <c r="S84" s="136">
        <v>0</v>
      </c>
      <c r="T84" s="137">
        <f>S84*H84</f>
        <v>0</v>
      </c>
      <c r="AR84" s="138" t="s">
        <v>124</v>
      </c>
      <c r="AT84" s="138" t="s">
        <v>119</v>
      </c>
      <c r="AU84" s="138" t="s">
        <v>79</v>
      </c>
      <c r="AY84" s="17" t="s">
        <v>116</v>
      </c>
      <c r="BE84" s="139">
        <f>IF(N84="základní",J84,0)</f>
        <v>0</v>
      </c>
      <c r="BF84" s="139">
        <f>IF(N84="snížená",J84,0)</f>
        <v>0</v>
      </c>
      <c r="BG84" s="139">
        <f>IF(N84="zákl. přenesená",J84,0)</f>
        <v>0</v>
      </c>
      <c r="BH84" s="139">
        <f>IF(N84="sníž. přenesená",J84,0)</f>
        <v>0</v>
      </c>
      <c r="BI84" s="139">
        <f>IF(N84="nulová",J84,0)</f>
        <v>0</v>
      </c>
      <c r="BJ84" s="17" t="s">
        <v>77</v>
      </c>
      <c r="BK84" s="139">
        <f>ROUND(I84*H84,2)</f>
        <v>0</v>
      </c>
      <c r="BL84" s="17" t="s">
        <v>124</v>
      </c>
      <c r="BM84" s="138" t="s">
        <v>79</v>
      </c>
    </row>
    <row r="85" spans="2:47" s="1" customFormat="1" ht="11.25">
      <c r="B85" s="32"/>
      <c r="D85" s="140" t="s">
        <v>125</v>
      </c>
      <c r="F85" s="141" t="s">
        <v>693</v>
      </c>
      <c r="I85" s="142"/>
      <c r="L85" s="32"/>
      <c r="M85" s="143"/>
      <c r="T85" s="53"/>
      <c r="AT85" s="17" t="s">
        <v>125</v>
      </c>
      <c r="AU85" s="17" t="s">
        <v>79</v>
      </c>
    </row>
    <row r="86" spans="2:65" s="1" customFormat="1" ht="16.5" customHeight="1">
      <c r="B86" s="32"/>
      <c r="C86" s="127" t="s">
        <v>79</v>
      </c>
      <c r="D86" s="127" t="s">
        <v>119</v>
      </c>
      <c r="E86" s="128" t="s">
        <v>695</v>
      </c>
      <c r="F86" s="129" t="s">
        <v>696</v>
      </c>
      <c r="G86" s="130" t="s">
        <v>694</v>
      </c>
      <c r="H86" s="131">
        <v>1</v>
      </c>
      <c r="I86" s="132"/>
      <c r="J86" s="133">
        <f>ROUND(I86*H86,2)</f>
        <v>0</v>
      </c>
      <c r="K86" s="129" t="s">
        <v>670</v>
      </c>
      <c r="L86" s="32"/>
      <c r="M86" s="134" t="s">
        <v>19</v>
      </c>
      <c r="N86" s="135" t="s">
        <v>40</v>
      </c>
      <c r="P86" s="136">
        <f>O86*H86</f>
        <v>0</v>
      </c>
      <c r="Q86" s="136">
        <v>0</v>
      </c>
      <c r="R86" s="136">
        <f>Q86*H86</f>
        <v>0</v>
      </c>
      <c r="S86" s="136">
        <v>0</v>
      </c>
      <c r="T86" s="137">
        <f>S86*H86</f>
        <v>0</v>
      </c>
      <c r="AR86" s="138" t="s">
        <v>124</v>
      </c>
      <c r="AT86" s="138" t="s">
        <v>119</v>
      </c>
      <c r="AU86" s="138" t="s">
        <v>79</v>
      </c>
      <c r="AY86" s="17" t="s">
        <v>116</v>
      </c>
      <c r="BE86" s="139">
        <f>IF(N86="základní",J86,0)</f>
        <v>0</v>
      </c>
      <c r="BF86" s="139">
        <f>IF(N86="snížená",J86,0)</f>
        <v>0</v>
      </c>
      <c r="BG86" s="139">
        <f>IF(N86="zákl. přenesená",J86,0)</f>
        <v>0</v>
      </c>
      <c r="BH86" s="139">
        <f>IF(N86="sníž. přenesená",J86,0)</f>
        <v>0</v>
      </c>
      <c r="BI86" s="139">
        <f>IF(N86="nulová",J86,0)</f>
        <v>0</v>
      </c>
      <c r="BJ86" s="17" t="s">
        <v>77</v>
      </c>
      <c r="BK86" s="139">
        <f>ROUND(I86*H86,2)</f>
        <v>0</v>
      </c>
      <c r="BL86" s="17" t="s">
        <v>124</v>
      </c>
      <c r="BM86" s="138" t="s">
        <v>124</v>
      </c>
    </row>
    <row r="87" spans="2:47" s="1" customFormat="1" ht="11.25">
      <c r="B87" s="32"/>
      <c r="D87" s="140" t="s">
        <v>125</v>
      </c>
      <c r="F87" s="141" t="s">
        <v>696</v>
      </c>
      <c r="I87" s="142"/>
      <c r="L87" s="32"/>
      <c r="M87" s="143"/>
      <c r="T87" s="53"/>
      <c r="AT87" s="17" t="s">
        <v>125</v>
      </c>
      <c r="AU87" s="17" t="s">
        <v>79</v>
      </c>
    </row>
    <row r="88" spans="2:65" s="1" customFormat="1" ht="16.5" customHeight="1">
      <c r="B88" s="32"/>
      <c r="C88" s="127" t="s">
        <v>135</v>
      </c>
      <c r="D88" s="127" t="s">
        <v>119</v>
      </c>
      <c r="E88" s="128" t="s">
        <v>697</v>
      </c>
      <c r="F88" s="129" t="s">
        <v>698</v>
      </c>
      <c r="G88" s="130" t="s">
        <v>694</v>
      </c>
      <c r="H88" s="131">
        <v>1</v>
      </c>
      <c r="I88" s="132"/>
      <c r="J88" s="133">
        <f>ROUND(I88*H88,2)</f>
        <v>0</v>
      </c>
      <c r="K88" s="129" t="s">
        <v>670</v>
      </c>
      <c r="L88" s="32"/>
      <c r="M88" s="134" t="s">
        <v>19</v>
      </c>
      <c r="N88" s="135" t="s">
        <v>40</v>
      </c>
      <c r="P88" s="136">
        <f>O88*H88</f>
        <v>0</v>
      </c>
      <c r="Q88" s="136">
        <v>0</v>
      </c>
      <c r="R88" s="136">
        <f>Q88*H88</f>
        <v>0</v>
      </c>
      <c r="S88" s="136">
        <v>0</v>
      </c>
      <c r="T88" s="137">
        <f>S88*H88</f>
        <v>0</v>
      </c>
      <c r="AR88" s="138" t="s">
        <v>124</v>
      </c>
      <c r="AT88" s="138" t="s">
        <v>119</v>
      </c>
      <c r="AU88" s="138" t="s">
        <v>79</v>
      </c>
      <c r="AY88" s="17" t="s">
        <v>116</v>
      </c>
      <c r="BE88" s="139">
        <f>IF(N88="základní",J88,0)</f>
        <v>0</v>
      </c>
      <c r="BF88" s="139">
        <f>IF(N88="snížená",J88,0)</f>
        <v>0</v>
      </c>
      <c r="BG88" s="139">
        <f>IF(N88="zákl. přenesená",J88,0)</f>
        <v>0</v>
      </c>
      <c r="BH88" s="139">
        <f>IF(N88="sníž. přenesená",J88,0)</f>
        <v>0</v>
      </c>
      <c r="BI88" s="139">
        <f>IF(N88="nulová",J88,0)</f>
        <v>0</v>
      </c>
      <c r="BJ88" s="17" t="s">
        <v>77</v>
      </c>
      <c r="BK88" s="139">
        <f>ROUND(I88*H88,2)</f>
        <v>0</v>
      </c>
      <c r="BL88" s="17" t="s">
        <v>124</v>
      </c>
      <c r="BM88" s="138" t="s">
        <v>139</v>
      </c>
    </row>
    <row r="89" spans="2:47" s="1" customFormat="1" ht="11.25">
      <c r="B89" s="32"/>
      <c r="D89" s="140" t="s">
        <v>125</v>
      </c>
      <c r="F89" s="141" t="s">
        <v>698</v>
      </c>
      <c r="I89" s="142"/>
      <c r="L89" s="32"/>
      <c r="M89" s="143"/>
      <c r="T89" s="53"/>
      <c r="AT89" s="17" t="s">
        <v>125</v>
      </c>
      <c r="AU89" s="17" t="s">
        <v>79</v>
      </c>
    </row>
    <row r="90" spans="2:65" s="1" customFormat="1" ht="21.75" customHeight="1">
      <c r="B90" s="32"/>
      <c r="C90" s="127" t="s">
        <v>124</v>
      </c>
      <c r="D90" s="127" t="s">
        <v>119</v>
      </c>
      <c r="E90" s="128" t="s">
        <v>699</v>
      </c>
      <c r="F90" s="129" t="s">
        <v>700</v>
      </c>
      <c r="G90" s="130" t="s">
        <v>694</v>
      </c>
      <c r="H90" s="131">
        <v>1</v>
      </c>
      <c r="I90" s="132"/>
      <c r="J90" s="133">
        <f>ROUND(I90*H90,2)</f>
        <v>0</v>
      </c>
      <c r="K90" s="129" t="s">
        <v>701</v>
      </c>
      <c r="L90" s="32"/>
      <c r="M90" s="134" t="s">
        <v>19</v>
      </c>
      <c r="N90" s="135" t="s">
        <v>40</v>
      </c>
      <c r="P90" s="136">
        <f>O90*H90</f>
        <v>0</v>
      </c>
      <c r="Q90" s="136">
        <v>0</v>
      </c>
      <c r="R90" s="136">
        <f>Q90*H90</f>
        <v>0</v>
      </c>
      <c r="S90" s="136">
        <v>0</v>
      </c>
      <c r="T90" s="137">
        <f>S90*H90</f>
        <v>0</v>
      </c>
      <c r="AR90" s="138" t="s">
        <v>124</v>
      </c>
      <c r="AT90" s="138" t="s">
        <v>119</v>
      </c>
      <c r="AU90" s="138" t="s">
        <v>79</v>
      </c>
      <c r="AY90" s="17" t="s">
        <v>116</v>
      </c>
      <c r="BE90" s="139">
        <f>IF(N90="základní",J90,0)</f>
        <v>0</v>
      </c>
      <c r="BF90" s="139">
        <f>IF(N90="snížená",J90,0)</f>
        <v>0</v>
      </c>
      <c r="BG90" s="139">
        <f>IF(N90="zákl. přenesená",J90,0)</f>
        <v>0</v>
      </c>
      <c r="BH90" s="139">
        <f>IF(N90="sníž. přenesená",J90,0)</f>
        <v>0</v>
      </c>
      <c r="BI90" s="139">
        <f>IF(N90="nulová",J90,0)</f>
        <v>0</v>
      </c>
      <c r="BJ90" s="17" t="s">
        <v>77</v>
      </c>
      <c r="BK90" s="139">
        <f>ROUND(I90*H90,2)</f>
        <v>0</v>
      </c>
      <c r="BL90" s="17" t="s">
        <v>124</v>
      </c>
      <c r="BM90" s="138" t="s">
        <v>145</v>
      </c>
    </row>
    <row r="91" spans="2:47" s="1" customFormat="1" ht="11.25">
      <c r="B91" s="32"/>
      <c r="D91" s="140" t="s">
        <v>125</v>
      </c>
      <c r="F91" s="141" t="s">
        <v>700</v>
      </c>
      <c r="I91" s="142"/>
      <c r="L91" s="32"/>
      <c r="M91" s="143"/>
      <c r="T91" s="53"/>
      <c r="AT91" s="17" t="s">
        <v>125</v>
      </c>
      <c r="AU91" s="17" t="s">
        <v>79</v>
      </c>
    </row>
    <row r="92" spans="2:65" s="1" customFormat="1" ht="16.5" customHeight="1">
      <c r="B92" s="32"/>
      <c r="C92" s="127" t="s">
        <v>117</v>
      </c>
      <c r="D92" s="127" t="s">
        <v>119</v>
      </c>
      <c r="E92" s="128" t="s">
        <v>702</v>
      </c>
      <c r="F92" s="129" t="s">
        <v>703</v>
      </c>
      <c r="G92" s="130" t="s">
        <v>694</v>
      </c>
      <c r="H92" s="131">
        <v>1</v>
      </c>
      <c r="I92" s="132"/>
      <c r="J92" s="133">
        <f>ROUND(I92*H92,2)</f>
        <v>0</v>
      </c>
      <c r="K92" s="129" t="s">
        <v>670</v>
      </c>
      <c r="L92" s="32"/>
      <c r="M92" s="134" t="s">
        <v>19</v>
      </c>
      <c r="N92" s="135" t="s">
        <v>40</v>
      </c>
      <c r="P92" s="136">
        <f>O92*H92</f>
        <v>0</v>
      </c>
      <c r="Q92" s="136">
        <v>0</v>
      </c>
      <c r="R92" s="136">
        <f>Q92*H92</f>
        <v>0</v>
      </c>
      <c r="S92" s="136">
        <v>0</v>
      </c>
      <c r="T92" s="137">
        <f>S92*H92</f>
        <v>0</v>
      </c>
      <c r="AR92" s="138" t="s">
        <v>124</v>
      </c>
      <c r="AT92" s="138" t="s">
        <v>119</v>
      </c>
      <c r="AU92" s="138" t="s">
        <v>79</v>
      </c>
      <c r="AY92" s="17" t="s">
        <v>116</v>
      </c>
      <c r="BE92" s="139">
        <f>IF(N92="základní",J92,0)</f>
        <v>0</v>
      </c>
      <c r="BF92" s="139">
        <f>IF(N92="snížená",J92,0)</f>
        <v>0</v>
      </c>
      <c r="BG92" s="139">
        <f>IF(N92="zákl. přenesená",J92,0)</f>
        <v>0</v>
      </c>
      <c r="BH92" s="139">
        <f>IF(N92="sníž. přenesená",J92,0)</f>
        <v>0</v>
      </c>
      <c r="BI92" s="139">
        <f>IF(N92="nulová",J92,0)</f>
        <v>0</v>
      </c>
      <c r="BJ92" s="17" t="s">
        <v>77</v>
      </c>
      <c r="BK92" s="139">
        <f>ROUND(I92*H92,2)</f>
        <v>0</v>
      </c>
      <c r="BL92" s="17" t="s">
        <v>124</v>
      </c>
      <c r="BM92" s="138" t="s">
        <v>151</v>
      </c>
    </row>
    <row r="93" spans="2:47" s="1" customFormat="1" ht="11.25">
      <c r="B93" s="32"/>
      <c r="D93" s="140" t="s">
        <v>125</v>
      </c>
      <c r="F93" s="141" t="s">
        <v>703</v>
      </c>
      <c r="I93" s="142"/>
      <c r="L93" s="32"/>
      <c r="M93" s="143"/>
      <c r="T93" s="53"/>
      <c r="AT93" s="17" t="s">
        <v>125</v>
      </c>
      <c r="AU93" s="17" t="s">
        <v>79</v>
      </c>
    </row>
    <row r="94" spans="2:65" s="1" customFormat="1" ht="37.9" customHeight="1">
      <c r="B94" s="32"/>
      <c r="C94" s="127" t="s">
        <v>139</v>
      </c>
      <c r="D94" s="127" t="s">
        <v>119</v>
      </c>
      <c r="E94" s="128" t="s">
        <v>704</v>
      </c>
      <c r="F94" s="129" t="s">
        <v>705</v>
      </c>
      <c r="G94" s="130" t="s">
        <v>694</v>
      </c>
      <c r="H94" s="131">
        <v>1</v>
      </c>
      <c r="I94" s="132"/>
      <c r="J94" s="133">
        <f>ROUND(I94*H94,2)</f>
        <v>0</v>
      </c>
      <c r="K94" s="129" t="s">
        <v>670</v>
      </c>
      <c r="L94" s="32"/>
      <c r="M94" s="134" t="s">
        <v>19</v>
      </c>
      <c r="N94" s="135" t="s">
        <v>40</v>
      </c>
      <c r="P94" s="136">
        <f>O94*H94</f>
        <v>0</v>
      </c>
      <c r="Q94" s="136">
        <v>0</v>
      </c>
      <c r="R94" s="136">
        <f>Q94*H94</f>
        <v>0</v>
      </c>
      <c r="S94" s="136">
        <v>0</v>
      </c>
      <c r="T94" s="137">
        <f>S94*H94</f>
        <v>0</v>
      </c>
      <c r="AR94" s="138" t="s">
        <v>124</v>
      </c>
      <c r="AT94" s="138" t="s">
        <v>119</v>
      </c>
      <c r="AU94" s="138" t="s">
        <v>79</v>
      </c>
      <c r="AY94" s="17" t="s">
        <v>116</v>
      </c>
      <c r="BE94" s="139">
        <f>IF(N94="základní",J94,0)</f>
        <v>0</v>
      </c>
      <c r="BF94" s="139">
        <f>IF(N94="snížená",J94,0)</f>
        <v>0</v>
      </c>
      <c r="BG94" s="139">
        <f>IF(N94="zákl. přenesená",J94,0)</f>
        <v>0</v>
      </c>
      <c r="BH94" s="139">
        <f>IF(N94="sníž. přenesená",J94,0)</f>
        <v>0</v>
      </c>
      <c r="BI94" s="139">
        <f>IF(N94="nulová",J94,0)</f>
        <v>0</v>
      </c>
      <c r="BJ94" s="17" t="s">
        <v>77</v>
      </c>
      <c r="BK94" s="139">
        <f>ROUND(I94*H94,2)</f>
        <v>0</v>
      </c>
      <c r="BL94" s="17" t="s">
        <v>124</v>
      </c>
      <c r="BM94" s="138" t="s">
        <v>157</v>
      </c>
    </row>
    <row r="95" spans="2:47" s="1" customFormat="1" ht="19.5">
      <c r="B95" s="32"/>
      <c r="D95" s="140" t="s">
        <v>125</v>
      </c>
      <c r="F95" s="141" t="s">
        <v>705</v>
      </c>
      <c r="I95" s="142"/>
      <c r="L95" s="32"/>
      <c r="M95" s="143"/>
      <c r="T95" s="53"/>
      <c r="AT95" s="17" t="s">
        <v>125</v>
      </c>
      <c r="AU95" s="17" t="s">
        <v>79</v>
      </c>
    </row>
    <row r="96" spans="2:65" s="1" customFormat="1" ht="16.5" customHeight="1">
      <c r="B96" s="32"/>
      <c r="C96" s="127" t="s">
        <v>161</v>
      </c>
      <c r="D96" s="127" t="s">
        <v>119</v>
      </c>
      <c r="E96" s="128" t="s">
        <v>706</v>
      </c>
      <c r="F96" s="129" t="s">
        <v>707</v>
      </c>
      <c r="G96" s="130" t="s">
        <v>694</v>
      </c>
      <c r="H96" s="131">
        <v>1</v>
      </c>
      <c r="I96" s="132"/>
      <c r="J96" s="133">
        <f>ROUND(I96*H96,2)</f>
        <v>0</v>
      </c>
      <c r="K96" s="129" t="s">
        <v>670</v>
      </c>
      <c r="L96" s="32"/>
      <c r="M96" s="134" t="s">
        <v>19</v>
      </c>
      <c r="N96" s="135" t="s">
        <v>40</v>
      </c>
      <c r="P96" s="136">
        <f>O96*H96</f>
        <v>0</v>
      </c>
      <c r="Q96" s="136">
        <v>0</v>
      </c>
      <c r="R96" s="136">
        <f>Q96*H96</f>
        <v>0</v>
      </c>
      <c r="S96" s="136">
        <v>0</v>
      </c>
      <c r="T96" s="137">
        <f>S96*H96</f>
        <v>0</v>
      </c>
      <c r="AR96" s="138" t="s">
        <v>124</v>
      </c>
      <c r="AT96" s="138" t="s">
        <v>119</v>
      </c>
      <c r="AU96" s="138" t="s">
        <v>79</v>
      </c>
      <c r="AY96" s="17" t="s">
        <v>116</v>
      </c>
      <c r="BE96" s="139">
        <f>IF(N96="základní",J96,0)</f>
        <v>0</v>
      </c>
      <c r="BF96" s="139">
        <f>IF(N96="snížená",J96,0)</f>
        <v>0</v>
      </c>
      <c r="BG96" s="139">
        <f>IF(N96="zákl. přenesená",J96,0)</f>
        <v>0</v>
      </c>
      <c r="BH96" s="139">
        <f>IF(N96="sníž. přenesená",J96,0)</f>
        <v>0</v>
      </c>
      <c r="BI96" s="139">
        <f>IF(N96="nulová",J96,0)</f>
        <v>0</v>
      </c>
      <c r="BJ96" s="17" t="s">
        <v>77</v>
      </c>
      <c r="BK96" s="139">
        <f>ROUND(I96*H96,2)</f>
        <v>0</v>
      </c>
      <c r="BL96" s="17" t="s">
        <v>124</v>
      </c>
      <c r="BM96" s="138" t="s">
        <v>164</v>
      </c>
    </row>
    <row r="97" spans="2:47" s="1" customFormat="1" ht="11.25">
      <c r="B97" s="32"/>
      <c r="D97" s="140" t="s">
        <v>125</v>
      </c>
      <c r="F97" s="141" t="s">
        <v>707</v>
      </c>
      <c r="I97" s="142"/>
      <c r="L97" s="32"/>
      <c r="M97" s="143"/>
      <c r="T97" s="53"/>
      <c r="AT97" s="17" t="s">
        <v>125</v>
      </c>
      <c r="AU97" s="17" t="s">
        <v>79</v>
      </c>
    </row>
    <row r="98" spans="2:65" s="1" customFormat="1" ht="16.5" customHeight="1">
      <c r="B98" s="32"/>
      <c r="C98" s="127" t="s">
        <v>145</v>
      </c>
      <c r="D98" s="127" t="s">
        <v>119</v>
      </c>
      <c r="E98" s="128" t="s">
        <v>708</v>
      </c>
      <c r="F98" s="129" t="s">
        <v>709</v>
      </c>
      <c r="G98" s="130" t="s">
        <v>694</v>
      </c>
      <c r="H98" s="131">
        <v>1</v>
      </c>
      <c r="I98" s="132"/>
      <c r="J98" s="133">
        <f>ROUND(I98*H98,2)</f>
        <v>0</v>
      </c>
      <c r="K98" s="129" t="s">
        <v>670</v>
      </c>
      <c r="L98" s="32"/>
      <c r="M98" s="134" t="s">
        <v>19</v>
      </c>
      <c r="N98" s="135" t="s">
        <v>40</v>
      </c>
      <c r="P98" s="136">
        <f>O98*H98</f>
        <v>0</v>
      </c>
      <c r="Q98" s="136">
        <v>0</v>
      </c>
      <c r="R98" s="136">
        <f>Q98*H98</f>
        <v>0</v>
      </c>
      <c r="S98" s="136">
        <v>0</v>
      </c>
      <c r="T98" s="137">
        <f>S98*H98</f>
        <v>0</v>
      </c>
      <c r="AR98" s="138" t="s">
        <v>124</v>
      </c>
      <c r="AT98" s="138" t="s">
        <v>119</v>
      </c>
      <c r="AU98" s="138" t="s">
        <v>79</v>
      </c>
      <c r="AY98" s="17" t="s">
        <v>116</v>
      </c>
      <c r="BE98" s="139">
        <f>IF(N98="základní",J98,0)</f>
        <v>0</v>
      </c>
      <c r="BF98" s="139">
        <f>IF(N98="snížená",J98,0)</f>
        <v>0</v>
      </c>
      <c r="BG98" s="139">
        <f>IF(N98="zákl. přenesená",J98,0)</f>
        <v>0</v>
      </c>
      <c r="BH98" s="139">
        <f>IF(N98="sníž. přenesená",J98,0)</f>
        <v>0</v>
      </c>
      <c r="BI98" s="139">
        <f>IF(N98="nulová",J98,0)</f>
        <v>0</v>
      </c>
      <c r="BJ98" s="17" t="s">
        <v>77</v>
      </c>
      <c r="BK98" s="139">
        <f>ROUND(I98*H98,2)</f>
        <v>0</v>
      </c>
      <c r="BL98" s="17" t="s">
        <v>124</v>
      </c>
      <c r="BM98" s="138" t="s">
        <v>169</v>
      </c>
    </row>
    <row r="99" spans="2:47" s="1" customFormat="1" ht="11.25">
      <c r="B99" s="32"/>
      <c r="D99" s="140" t="s">
        <v>125</v>
      </c>
      <c r="F99" s="141" t="s">
        <v>709</v>
      </c>
      <c r="I99" s="142"/>
      <c r="L99" s="32"/>
      <c r="M99" s="143"/>
      <c r="T99" s="53"/>
      <c r="AT99" s="17" t="s">
        <v>125</v>
      </c>
      <c r="AU99" s="17" t="s">
        <v>79</v>
      </c>
    </row>
    <row r="100" spans="2:65" s="1" customFormat="1" ht="16.5" customHeight="1">
      <c r="B100" s="32"/>
      <c r="C100" s="127" t="s">
        <v>172</v>
      </c>
      <c r="D100" s="127" t="s">
        <v>119</v>
      </c>
      <c r="E100" s="128" t="s">
        <v>710</v>
      </c>
      <c r="F100" s="129" t="s">
        <v>711</v>
      </c>
      <c r="G100" s="130" t="s">
        <v>694</v>
      </c>
      <c r="H100" s="131">
        <v>1</v>
      </c>
      <c r="I100" s="132"/>
      <c r="J100" s="133">
        <f>ROUND(I100*H100,2)</f>
        <v>0</v>
      </c>
      <c r="K100" s="129" t="s">
        <v>670</v>
      </c>
      <c r="L100" s="32"/>
      <c r="M100" s="134" t="s">
        <v>19</v>
      </c>
      <c r="N100" s="135" t="s">
        <v>40</v>
      </c>
      <c r="P100" s="136">
        <f>O100*H100</f>
        <v>0</v>
      </c>
      <c r="Q100" s="136">
        <v>0</v>
      </c>
      <c r="R100" s="136">
        <f>Q100*H100</f>
        <v>0</v>
      </c>
      <c r="S100" s="136">
        <v>0</v>
      </c>
      <c r="T100" s="137">
        <f>S100*H100</f>
        <v>0</v>
      </c>
      <c r="AR100" s="138" t="s">
        <v>124</v>
      </c>
      <c r="AT100" s="138" t="s">
        <v>119</v>
      </c>
      <c r="AU100" s="138" t="s">
        <v>79</v>
      </c>
      <c r="AY100" s="17" t="s">
        <v>116</v>
      </c>
      <c r="BE100" s="139">
        <f>IF(N100="základní",J100,0)</f>
        <v>0</v>
      </c>
      <c r="BF100" s="139">
        <f>IF(N100="snížená",J100,0)</f>
        <v>0</v>
      </c>
      <c r="BG100" s="139">
        <f>IF(N100="zákl. přenesená",J100,0)</f>
        <v>0</v>
      </c>
      <c r="BH100" s="139">
        <f>IF(N100="sníž. přenesená",J100,0)</f>
        <v>0</v>
      </c>
      <c r="BI100" s="139">
        <f>IF(N100="nulová",J100,0)</f>
        <v>0</v>
      </c>
      <c r="BJ100" s="17" t="s">
        <v>77</v>
      </c>
      <c r="BK100" s="139">
        <f>ROUND(I100*H100,2)</f>
        <v>0</v>
      </c>
      <c r="BL100" s="17" t="s">
        <v>124</v>
      </c>
      <c r="BM100" s="138" t="s">
        <v>175</v>
      </c>
    </row>
    <row r="101" spans="2:47" s="1" customFormat="1" ht="11.25">
      <c r="B101" s="32"/>
      <c r="D101" s="140" t="s">
        <v>125</v>
      </c>
      <c r="F101" s="141" t="s">
        <v>711</v>
      </c>
      <c r="I101" s="142"/>
      <c r="L101" s="32"/>
      <c r="M101" s="178"/>
      <c r="N101" s="179"/>
      <c r="O101" s="179"/>
      <c r="P101" s="179"/>
      <c r="Q101" s="179"/>
      <c r="R101" s="179"/>
      <c r="S101" s="179"/>
      <c r="T101" s="180"/>
      <c r="AT101" s="17" t="s">
        <v>125</v>
      </c>
      <c r="AU101" s="17" t="s">
        <v>79</v>
      </c>
    </row>
    <row r="102" spans="2:12" s="1" customFormat="1" ht="6.95" customHeight="1">
      <c r="B102" s="41"/>
      <c r="C102" s="42"/>
      <c r="D102" s="42"/>
      <c r="E102" s="42"/>
      <c r="F102" s="42"/>
      <c r="G102" s="42"/>
      <c r="H102" s="42"/>
      <c r="I102" s="42"/>
      <c r="J102" s="42"/>
      <c r="K102" s="42"/>
      <c r="L102" s="32"/>
    </row>
  </sheetData>
  <sheetProtection algorithmName="SHA-512" hashValue="bfwbk/4LsdOxwnOvBK4S2UfuSoAoNxr+vI2FxsGjdMwxByYrlnjNJb3W7WgugNW6ClD33IwzB6bGgYi8XFhz6Q==" saltValue="7mXi/gEaFSwGEUnjynLfzeco+HYOIXACQV5x+roStoeCwLReZsZl99MIe5M+miNGTpblkmnfv59JFwgOXFGV6g==" spinCount="100000" sheet="1" objects="1" scenarios="1" formatColumns="0" formatRows="0" autoFilter="0"/>
  <autoFilter ref="C80:K101"/>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8"/>
  <sheetViews>
    <sheetView showGridLines="0" zoomScale="110" zoomScaleNormal="110" workbookViewId="0" topLeftCell="A1"/>
  </sheetViews>
  <sheetFormatPr defaultColWidth="9.140625" defaultRowHeight="12"/>
  <cols>
    <col min="1" max="1" width="8.28125" style="181" customWidth="1"/>
    <col min="2" max="2" width="1.7109375" style="181" customWidth="1"/>
    <col min="3" max="4" width="5.00390625" style="181" customWidth="1"/>
    <col min="5" max="5" width="11.7109375" style="181" customWidth="1"/>
    <col min="6" max="6" width="9.140625" style="181" customWidth="1"/>
    <col min="7" max="7" width="5.00390625" style="181" customWidth="1"/>
    <col min="8" max="8" width="77.8515625" style="181" customWidth="1"/>
    <col min="9" max="10" width="20.00390625" style="181" customWidth="1"/>
    <col min="11" max="11" width="1.7109375" style="181" customWidth="1"/>
  </cols>
  <sheetData>
    <row r="1" ht="37.5" customHeight="1"/>
    <row r="2" spans="2:11" ht="7.5" customHeight="1">
      <c r="B2" s="182"/>
      <c r="C2" s="183"/>
      <c r="D2" s="183"/>
      <c r="E2" s="183"/>
      <c r="F2" s="183"/>
      <c r="G2" s="183"/>
      <c r="H2" s="183"/>
      <c r="I2" s="183"/>
      <c r="J2" s="183"/>
      <c r="K2" s="184"/>
    </row>
    <row r="3" spans="2:11" s="15" customFormat="1" ht="45" customHeight="1">
      <c r="B3" s="185"/>
      <c r="C3" s="302" t="s">
        <v>712</v>
      </c>
      <c r="D3" s="302"/>
      <c r="E3" s="302"/>
      <c r="F3" s="302"/>
      <c r="G3" s="302"/>
      <c r="H3" s="302"/>
      <c r="I3" s="302"/>
      <c r="J3" s="302"/>
      <c r="K3" s="186"/>
    </row>
    <row r="4" spans="2:11" ht="25.5" customHeight="1">
      <c r="B4" s="187"/>
      <c r="C4" s="307" t="s">
        <v>713</v>
      </c>
      <c r="D4" s="307"/>
      <c r="E4" s="307"/>
      <c r="F4" s="307"/>
      <c r="G4" s="307"/>
      <c r="H4" s="307"/>
      <c r="I4" s="307"/>
      <c r="J4" s="307"/>
      <c r="K4" s="188"/>
    </row>
    <row r="5" spans="2:11" ht="5.25" customHeight="1">
      <c r="B5" s="187"/>
      <c r="C5" s="189"/>
      <c r="D5" s="189"/>
      <c r="E5" s="189"/>
      <c r="F5" s="189"/>
      <c r="G5" s="189"/>
      <c r="H5" s="189"/>
      <c r="I5" s="189"/>
      <c r="J5" s="189"/>
      <c r="K5" s="188"/>
    </row>
    <row r="6" spans="2:11" ht="15" customHeight="1">
      <c r="B6" s="187"/>
      <c r="C6" s="306" t="s">
        <v>714</v>
      </c>
      <c r="D6" s="306"/>
      <c r="E6" s="306"/>
      <c r="F6" s="306"/>
      <c r="G6" s="306"/>
      <c r="H6" s="306"/>
      <c r="I6" s="306"/>
      <c r="J6" s="306"/>
      <c r="K6" s="188"/>
    </row>
    <row r="7" spans="2:11" ht="15" customHeight="1">
      <c r="B7" s="191"/>
      <c r="C7" s="306" t="s">
        <v>715</v>
      </c>
      <c r="D7" s="306"/>
      <c r="E7" s="306"/>
      <c r="F7" s="306"/>
      <c r="G7" s="306"/>
      <c r="H7" s="306"/>
      <c r="I7" s="306"/>
      <c r="J7" s="306"/>
      <c r="K7" s="188"/>
    </row>
    <row r="8" spans="2:11" ht="12.75" customHeight="1">
      <c r="B8" s="191"/>
      <c r="C8" s="190"/>
      <c r="D8" s="190"/>
      <c r="E8" s="190"/>
      <c r="F8" s="190"/>
      <c r="G8" s="190"/>
      <c r="H8" s="190"/>
      <c r="I8" s="190"/>
      <c r="J8" s="190"/>
      <c r="K8" s="188"/>
    </row>
    <row r="9" spans="2:11" ht="15" customHeight="1">
      <c r="B9" s="191"/>
      <c r="C9" s="306" t="s">
        <v>716</v>
      </c>
      <c r="D9" s="306"/>
      <c r="E9" s="306"/>
      <c r="F9" s="306"/>
      <c r="G9" s="306"/>
      <c r="H9" s="306"/>
      <c r="I9" s="306"/>
      <c r="J9" s="306"/>
      <c r="K9" s="188"/>
    </row>
    <row r="10" spans="2:11" ht="15" customHeight="1">
      <c r="B10" s="191"/>
      <c r="C10" s="190"/>
      <c r="D10" s="306" t="s">
        <v>717</v>
      </c>
      <c r="E10" s="306"/>
      <c r="F10" s="306"/>
      <c r="G10" s="306"/>
      <c r="H10" s="306"/>
      <c r="I10" s="306"/>
      <c r="J10" s="306"/>
      <c r="K10" s="188"/>
    </row>
    <row r="11" spans="2:11" ht="15" customHeight="1">
      <c r="B11" s="191"/>
      <c r="C11" s="192"/>
      <c r="D11" s="306" t="s">
        <v>718</v>
      </c>
      <c r="E11" s="306"/>
      <c r="F11" s="306"/>
      <c r="G11" s="306"/>
      <c r="H11" s="306"/>
      <c r="I11" s="306"/>
      <c r="J11" s="306"/>
      <c r="K11" s="188"/>
    </row>
    <row r="12" spans="2:11" ht="15" customHeight="1">
      <c r="B12" s="191"/>
      <c r="C12" s="192"/>
      <c r="D12" s="190"/>
      <c r="E12" s="190"/>
      <c r="F12" s="190"/>
      <c r="G12" s="190"/>
      <c r="H12" s="190"/>
      <c r="I12" s="190"/>
      <c r="J12" s="190"/>
      <c r="K12" s="188"/>
    </row>
    <row r="13" spans="2:11" ht="15" customHeight="1">
      <c r="B13" s="191"/>
      <c r="C13" s="192"/>
      <c r="D13" s="193" t="s">
        <v>719</v>
      </c>
      <c r="E13" s="190"/>
      <c r="F13" s="190"/>
      <c r="G13" s="190"/>
      <c r="H13" s="190"/>
      <c r="I13" s="190"/>
      <c r="J13" s="190"/>
      <c r="K13" s="188"/>
    </row>
    <row r="14" spans="2:11" ht="12.75" customHeight="1">
      <c r="B14" s="191"/>
      <c r="C14" s="192"/>
      <c r="D14" s="192"/>
      <c r="E14" s="192"/>
      <c r="F14" s="192"/>
      <c r="G14" s="192"/>
      <c r="H14" s="192"/>
      <c r="I14" s="192"/>
      <c r="J14" s="192"/>
      <c r="K14" s="188"/>
    </row>
    <row r="15" spans="2:11" ht="15" customHeight="1">
      <c r="B15" s="191"/>
      <c r="C15" s="192"/>
      <c r="D15" s="306" t="s">
        <v>720</v>
      </c>
      <c r="E15" s="306"/>
      <c r="F15" s="306"/>
      <c r="G15" s="306"/>
      <c r="H15" s="306"/>
      <c r="I15" s="306"/>
      <c r="J15" s="306"/>
      <c r="K15" s="188"/>
    </row>
    <row r="16" spans="2:11" ht="15" customHeight="1">
      <c r="B16" s="191"/>
      <c r="C16" s="192"/>
      <c r="D16" s="306" t="s">
        <v>721</v>
      </c>
      <c r="E16" s="306"/>
      <c r="F16" s="306"/>
      <c r="G16" s="306"/>
      <c r="H16" s="306"/>
      <c r="I16" s="306"/>
      <c r="J16" s="306"/>
      <c r="K16" s="188"/>
    </row>
    <row r="17" spans="2:11" ht="15" customHeight="1">
      <c r="B17" s="191"/>
      <c r="C17" s="192"/>
      <c r="D17" s="306" t="s">
        <v>722</v>
      </c>
      <c r="E17" s="306"/>
      <c r="F17" s="306"/>
      <c r="G17" s="306"/>
      <c r="H17" s="306"/>
      <c r="I17" s="306"/>
      <c r="J17" s="306"/>
      <c r="K17" s="188"/>
    </row>
    <row r="18" spans="2:11" ht="15" customHeight="1">
      <c r="B18" s="191"/>
      <c r="C18" s="192"/>
      <c r="D18" s="192"/>
      <c r="E18" s="194" t="s">
        <v>76</v>
      </c>
      <c r="F18" s="306" t="s">
        <v>723</v>
      </c>
      <c r="G18" s="306"/>
      <c r="H18" s="306"/>
      <c r="I18" s="306"/>
      <c r="J18" s="306"/>
      <c r="K18" s="188"/>
    </row>
    <row r="19" spans="2:11" ht="15" customHeight="1">
      <c r="B19" s="191"/>
      <c r="C19" s="192"/>
      <c r="D19" s="192"/>
      <c r="E19" s="194" t="s">
        <v>724</v>
      </c>
      <c r="F19" s="306" t="s">
        <v>725</v>
      </c>
      <c r="G19" s="306"/>
      <c r="H19" s="306"/>
      <c r="I19" s="306"/>
      <c r="J19" s="306"/>
      <c r="K19" s="188"/>
    </row>
    <row r="20" spans="2:11" ht="15" customHeight="1">
      <c r="B20" s="191"/>
      <c r="C20" s="192"/>
      <c r="D20" s="192"/>
      <c r="E20" s="194" t="s">
        <v>726</v>
      </c>
      <c r="F20" s="306" t="s">
        <v>727</v>
      </c>
      <c r="G20" s="306"/>
      <c r="H20" s="306"/>
      <c r="I20" s="306"/>
      <c r="J20" s="306"/>
      <c r="K20" s="188"/>
    </row>
    <row r="21" spans="2:11" ht="15" customHeight="1">
      <c r="B21" s="191"/>
      <c r="C21" s="192"/>
      <c r="D21" s="192"/>
      <c r="E21" s="194" t="s">
        <v>90</v>
      </c>
      <c r="F21" s="306" t="s">
        <v>728</v>
      </c>
      <c r="G21" s="306"/>
      <c r="H21" s="306"/>
      <c r="I21" s="306"/>
      <c r="J21" s="306"/>
      <c r="K21" s="188"/>
    </row>
    <row r="22" spans="2:11" ht="15" customHeight="1">
      <c r="B22" s="191"/>
      <c r="C22" s="192"/>
      <c r="D22" s="192"/>
      <c r="E22" s="194" t="s">
        <v>729</v>
      </c>
      <c r="F22" s="306" t="s">
        <v>730</v>
      </c>
      <c r="G22" s="306"/>
      <c r="H22" s="306"/>
      <c r="I22" s="306"/>
      <c r="J22" s="306"/>
      <c r="K22" s="188"/>
    </row>
    <row r="23" spans="2:11" ht="15" customHeight="1">
      <c r="B23" s="191"/>
      <c r="C23" s="192"/>
      <c r="D23" s="192"/>
      <c r="E23" s="194" t="s">
        <v>731</v>
      </c>
      <c r="F23" s="306" t="s">
        <v>732</v>
      </c>
      <c r="G23" s="306"/>
      <c r="H23" s="306"/>
      <c r="I23" s="306"/>
      <c r="J23" s="306"/>
      <c r="K23" s="188"/>
    </row>
    <row r="24" spans="2:11" ht="12.75" customHeight="1">
      <c r="B24" s="191"/>
      <c r="C24" s="192"/>
      <c r="D24" s="192"/>
      <c r="E24" s="192"/>
      <c r="F24" s="192"/>
      <c r="G24" s="192"/>
      <c r="H24" s="192"/>
      <c r="I24" s="192"/>
      <c r="J24" s="192"/>
      <c r="K24" s="188"/>
    </row>
    <row r="25" spans="2:11" ht="15" customHeight="1">
      <c r="B25" s="191"/>
      <c r="C25" s="306" t="s">
        <v>733</v>
      </c>
      <c r="D25" s="306"/>
      <c r="E25" s="306"/>
      <c r="F25" s="306"/>
      <c r="G25" s="306"/>
      <c r="H25" s="306"/>
      <c r="I25" s="306"/>
      <c r="J25" s="306"/>
      <c r="K25" s="188"/>
    </row>
    <row r="26" spans="2:11" ht="15" customHeight="1">
      <c r="B26" s="191"/>
      <c r="C26" s="306" t="s">
        <v>734</v>
      </c>
      <c r="D26" s="306"/>
      <c r="E26" s="306"/>
      <c r="F26" s="306"/>
      <c r="G26" s="306"/>
      <c r="H26" s="306"/>
      <c r="I26" s="306"/>
      <c r="J26" s="306"/>
      <c r="K26" s="188"/>
    </row>
    <row r="27" spans="2:11" ht="15" customHeight="1">
      <c r="B27" s="191"/>
      <c r="C27" s="190"/>
      <c r="D27" s="306" t="s">
        <v>735</v>
      </c>
      <c r="E27" s="306"/>
      <c r="F27" s="306"/>
      <c r="G27" s="306"/>
      <c r="H27" s="306"/>
      <c r="I27" s="306"/>
      <c r="J27" s="306"/>
      <c r="K27" s="188"/>
    </row>
    <row r="28" spans="2:11" ht="15" customHeight="1">
      <c r="B28" s="191"/>
      <c r="C28" s="192"/>
      <c r="D28" s="306" t="s">
        <v>736</v>
      </c>
      <c r="E28" s="306"/>
      <c r="F28" s="306"/>
      <c r="G28" s="306"/>
      <c r="H28" s="306"/>
      <c r="I28" s="306"/>
      <c r="J28" s="306"/>
      <c r="K28" s="188"/>
    </row>
    <row r="29" spans="2:11" ht="12.75" customHeight="1">
      <c r="B29" s="191"/>
      <c r="C29" s="192"/>
      <c r="D29" s="192"/>
      <c r="E29" s="192"/>
      <c r="F29" s="192"/>
      <c r="G29" s="192"/>
      <c r="H29" s="192"/>
      <c r="I29" s="192"/>
      <c r="J29" s="192"/>
      <c r="K29" s="188"/>
    </row>
    <row r="30" spans="2:11" ht="15" customHeight="1">
      <c r="B30" s="191"/>
      <c r="C30" s="192"/>
      <c r="D30" s="306" t="s">
        <v>737</v>
      </c>
      <c r="E30" s="306"/>
      <c r="F30" s="306"/>
      <c r="G30" s="306"/>
      <c r="H30" s="306"/>
      <c r="I30" s="306"/>
      <c r="J30" s="306"/>
      <c r="K30" s="188"/>
    </row>
    <row r="31" spans="2:11" ht="15" customHeight="1">
      <c r="B31" s="191"/>
      <c r="C31" s="192"/>
      <c r="D31" s="306" t="s">
        <v>738</v>
      </c>
      <c r="E31" s="306"/>
      <c r="F31" s="306"/>
      <c r="G31" s="306"/>
      <c r="H31" s="306"/>
      <c r="I31" s="306"/>
      <c r="J31" s="306"/>
      <c r="K31" s="188"/>
    </row>
    <row r="32" spans="2:11" ht="12.75" customHeight="1">
      <c r="B32" s="191"/>
      <c r="C32" s="192"/>
      <c r="D32" s="192"/>
      <c r="E32" s="192"/>
      <c r="F32" s="192"/>
      <c r="G32" s="192"/>
      <c r="H32" s="192"/>
      <c r="I32" s="192"/>
      <c r="J32" s="192"/>
      <c r="K32" s="188"/>
    </row>
    <row r="33" spans="2:11" ht="15" customHeight="1">
      <c r="B33" s="191"/>
      <c r="C33" s="192"/>
      <c r="D33" s="306" t="s">
        <v>739</v>
      </c>
      <c r="E33" s="306"/>
      <c r="F33" s="306"/>
      <c r="G33" s="306"/>
      <c r="H33" s="306"/>
      <c r="I33" s="306"/>
      <c r="J33" s="306"/>
      <c r="K33" s="188"/>
    </row>
    <row r="34" spans="2:11" ht="15" customHeight="1">
      <c r="B34" s="191"/>
      <c r="C34" s="192"/>
      <c r="D34" s="306" t="s">
        <v>740</v>
      </c>
      <c r="E34" s="306"/>
      <c r="F34" s="306"/>
      <c r="G34" s="306"/>
      <c r="H34" s="306"/>
      <c r="I34" s="306"/>
      <c r="J34" s="306"/>
      <c r="K34" s="188"/>
    </row>
    <row r="35" spans="2:11" ht="15" customHeight="1">
      <c r="B35" s="191"/>
      <c r="C35" s="192"/>
      <c r="D35" s="306" t="s">
        <v>741</v>
      </c>
      <c r="E35" s="306"/>
      <c r="F35" s="306"/>
      <c r="G35" s="306"/>
      <c r="H35" s="306"/>
      <c r="I35" s="306"/>
      <c r="J35" s="306"/>
      <c r="K35" s="188"/>
    </row>
    <row r="36" spans="2:11" ht="15" customHeight="1">
      <c r="B36" s="191"/>
      <c r="C36" s="192"/>
      <c r="D36" s="190"/>
      <c r="E36" s="193" t="s">
        <v>102</v>
      </c>
      <c r="F36" s="190"/>
      <c r="G36" s="306" t="s">
        <v>742</v>
      </c>
      <c r="H36" s="306"/>
      <c r="I36" s="306"/>
      <c r="J36" s="306"/>
      <c r="K36" s="188"/>
    </row>
    <row r="37" spans="2:11" ht="30.75" customHeight="1">
      <c r="B37" s="191"/>
      <c r="C37" s="192"/>
      <c r="D37" s="190"/>
      <c r="E37" s="193" t="s">
        <v>743</v>
      </c>
      <c r="F37" s="190"/>
      <c r="G37" s="306" t="s">
        <v>744</v>
      </c>
      <c r="H37" s="306"/>
      <c r="I37" s="306"/>
      <c r="J37" s="306"/>
      <c r="K37" s="188"/>
    </row>
    <row r="38" spans="2:11" ht="15" customHeight="1">
      <c r="B38" s="191"/>
      <c r="C38" s="192"/>
      <c r="D38" s="190"/>
      <c r="E38" s="193" t="s">
        <v>50</v>
      </c>
      <c r="F38" s="190"/>
      <c r="G38" s="306" t="s">
        <v>745</v>
      </c>
      <c r="H38" s="306"/>
      <c r="I38" s="306"/>
      <c r="J38" s="306"/>
      <c r="K38" s="188"/>
    </row>
    <row r="39" spans="2:11" ht="15" customHeight="1">
      <c r="B39" s="191"/>
      <c r="C39" s="192"/>
      <c r="D39" s="190"/>
      <c r="E39" s="193" t="s">
        <v>51</v>
      </c>
      <c r="F39" s="190"/>
      <c r="G39" s="306" t="s">
        <v>746</v>
      </c>
      <c r="H39" s="306"/>
      <c r="I39" s="306"/>
      <c r="J39" s="306"/>
      <c r="K39" s="188"/>
    </row>
    <row r="40" spans="2:11" ht="15" customHeight="1">
      <c r="B40" s="191"/>
      <c r="C40" s="192"/>
      <c r="D40" s="190"/>
      <c r="E40" s="193" t="s">
        <v>103</v>
      </c>
      <c r="F40" s="190"/>
      <c r="G40" s="306" t="s">
        <v>747</v>
      </c>
      <c r="H40" s="306"/>
      <c r="I40" s="306"/>
      <c r="J40" s="306"/>
      <c r="K40" s="188"/>
    </row>
    <row r="41" spans="2:11" ht="15" customHeight="1">
      <c r="B41" s="191"/>
      <c r="C41" s="192"/>
      <c r="D41" s="190"/>
      <c r="E41" s="193" t="s">
        <v>104</v>
      </c>
      <c r="F41" s="190"/>
      <c r="G41" s="306" t="s">
        <v>748</v>
      </c>
      <c r="H41" s="306"/>
      <c r="I41" s="306"/>
      <c r="J41" s="306"/>
      <c r="K41" s="188"/>
    </row>
    <row r="42" spans="2:11" ht="15" customHeight="1">
      <c r="B42" s="191"/>
      <c r="C42" s="192"/>
      <c r="D42" s="190"/>
      <c r="E42" s="193" t="s">
        <v>749</v>
      </c>
      <c r="F42" s="190"/>
      <c r="G42" s="306" t="s">
        <v>750</v>
      </c>
      <c r="H42" s="306"/>
      <c r="I42" s="306"/>
      <c r="J42" s="306"/>
      <c r="K42" s="188"/>
    </row>
    <row r="43" spans="2:11" ht="15" customHeight="1">
      <c r="B43" s="191"/>
      <c r="C43" s="192"/>
      <c r="D43" s="190"/>
      <c r="E43" s="193"/>
      <c r="F43" s="190"/>
      <c r="G43" s="306" t="s">
        <v>751</v>
      </c>
      <c r="H43" s="306"/>
      <c r="I43" s="306"/>
      <c r="J43" s="306"/>
      <c r="K43" s="188"/>
    </row>
    <row r="44" spans="2:11" ht="15" customHeight="1">
      <c r="B44" s="191"/>
      <c r="C44" s="192"/>
      <c r="D44" s="190"/>
      <c r="E44" s="193" t="s">
        <v>752</v>
      </c>
      <c r="F44" s="190"/>
      <c r="G44" s="306" t="s">
        <v>753</v>
      </c>
      <c r="H44" s="306"/>
      <c r="I44" s="306"/>
      <c r="J44" s="306"/>
      <c r="K44" s="188"/>
    </row>
    <row r="45" spans="2:11" ht="15" customHeight="1">
      <c r="B45" s="191"/>
      <c r="C45" s="192"/>
      <c r="D45" s="190"/>
      <c r="E45" s="193" t="s">
        <v>106</v>
      </c>
      <c r="F45" s="190"/>
      <c r="G45" s="306" t="s">
        <v>754</v>
      </c>
      <c r="H45" s="306"/>
      <c r="I45" s="306"/>
      <c r="J45" s="306"/>
      <c r="K45" s="188"/>
    </row>
    <row r="46" spans="2:11" ht="12.75" customHeight="1">
      <c r="B46" s="191"/>
      <c r="C46" s="192"/>
      <c r="D46" s="190"/>
      <c r="E46" s="190"/>
      <c r="F46" s="190"/>
      <c r="G46" s="190"/>
      <c r="H46" s="190"/>
      <c r="I46" s="190"/>
      <c r="J46" s="190"/>
      <c r="K46" s="188"/>
    </row>
    <row r="47" spans="2:11" ht="15" customHeight="1">
      <c r="B47" s="191"/>
      <c r="C47" s="192"/>
      <c r="D47" s="306" t="s">
        <v>755</v>
      </c>
      <c r="E47" s="306"/>
      <c r="F47" s="306"/>
      <c r="G47" s="306"/>
      <c r="H47" s="306"/>
      <c r="I47" s="306"/>
      <c r="J47" s="306"/>
      <c r="K47" s="188"/>
    </row>
    <row r="48" spans="2:11" ht="15" customHeight="1">
      <c r="B48" s="191"/>
      <c r="C48" s="192"/>
      <c r="D48" s="192"/>
      <c r="E48" s="306" t="s">
        <v>756</v>
      </c>
      <c r="F48" s="306"/>
      <c r="G48" s="306"/>
      <c r="H48" s="306"/>
      <c r="I48" s="306"/>
      <c r="J48" s="306"/>
      <c r="K48" s="188"/>
    </row>
    <row r="49" spans="2:11" ht="15" customHeight="1">
      <c r="B49" s="191"/>
      <c r="C49" s="192"/>
      <c r="D49" s="192"/>
      <c r="E49" s="306" t="s">
        <v>757</v>
      </c>
      <c r="F49" s="306"/>
      <c r="G49" s="306"/>
      <c r="H49" s="306"/>
      <c r="I49" s="306"/>
      <c r="J49" s="306"/>
      <c r="K49" s="188"/>
    </row>
    <row r="50" spans="2:11" ht="15" customHeight="1">
      <c r="B50" s="191"/>
      <c r="C50" s="192"/>
      <c r="D50" s="192"/>
      <c r="E50" s="306" t="s">
        <v>758</v>
      </c>
      <c r="F50" s="306"/>
      <c r="G50" s="306"/>
      <c r="H50" s="306"/>
      <c r="I50" s="306"/>
      <c r="J50" s="306"/>
      <c r="K50" s="188"/>
    </row>
    <row r="51" spans="2:11" ht="15" customHeight="1">
      <c r="B51" s="191"/>
      <c r="C51" s="192"/>
      <c r="D51" s="306" t="s">
        <v>759</v>
      </c>
      <c r="E51" s="306"/>
      <c r="F51" s="306"/>
      <c r="G51" s="306"/>
      <c r="H51" s="306"/>
      <c r="I51" s="306"/>
      <c r="J51" s="306"/>
      <c r="K51" s="188"/>
    </row>
    <row r="52" spans="2:11" ht="25.5" customHeight="1">
      <c r="B52" s="187"/>
      <c r="C52" s="307" t="s">
        <v>760</v>
      </c>
      <c r="D52" s="307"/>
      <c r="E52" s="307"/>
      <c r="F52" s="307"/>
      <c r="G52" s="307"/>
      <c r="H52" s="307"/>
      <c r="I52" s="307"/>
      <c r="J52" s="307"/>
      <c r="K52" s="188"/>
    </row>
    <row r="53" spans="2:11" ht="5.25" customHeight="1">
      <c r="B53" s="187"/>
      <c r="C53" s="189"/>
      <c r="D53" s="189"/>
      <c r="E53" s="189"/>
      <c r="F53" s="189"/>
      <c r="G53" s="189"/>
      <c r="H53" s="189"/>
      <c r="I53" s="189"/>
      <c r="J53" s="189"/>
      <c r="K53" s="188"/>
    </row>
    <row r="54" spans="2:11" ht="15" customHeight="1">
      <c r="B54" s="187"/>
      <c r="C54" s="306" t="s">
        <v>761</v>
      </c>
      <c r="D54" s="306"/>
      <c r="E54" s="306"/>
      <c r="F54" s="306"/>
      <c r="G54" s="306"/>
      <c r="H54" s="306"/>
      <c r="I54" s="306"/>
      <c r="J54" s="306"/>
      <c r="K54" s="188"/>
    </row>
    <row r="55" spans="2:11" ht="15" customHeight="1">
      <c r="B55" s="187"/>
      <c r="C55" s="306" t="s">
        <v>762</v>
      </c>
      <c r="D55" s="306"/>
      <c r="E55" s="306"/>
      <c r="F55" s="306"/>
      <c r="G55" s="306"/>
      <c r="H55" s="306"/>
      <c r="I55" s="306"/>
      <c r="J55" s="306"/>
      <c r="K55" s="188"/>
    </row>
    <row r="56" spans="2:11" ht="12.75" customHeight="1">
      <c r="B56" s="187"/>
      <c r="C56" s="190"/>
      <c r="D56" s="190"/>
      <c r="E56" s="190"/>
      <c r="F56" s="190"/>
      <c r="G56" s="190"/>
      <c r="H56" s="190"/>
      <c r="I56" s="190"/>
      <c r="J56" s="190"/>
      <c r="K56" s="188"/>
    </row>
    <row r="57" spans="2:11" ht="15" customHeight="1">
      <c r="B57" s="187"/>
      <c r="C57" s="306" t="s">
        <v>763</v>
      </c>
      <c r="D57" s="306"/>
      <c r="E57" s="306"/>
      <c r="F57" s="306"/>
      <c r="G57" s="306"/>
      <c r="H57" s="306"/>
      <c r="I57" s="306"/>
      <c r="J57" s="306"/>
      <c r="K57" s="188"/>
    </row>
    <row r="58" spans="2:11" ht="15" customHeight="1">
      <c r="B58" s="187"/>
      <c r="C58" s="192"/>
      <c r="D58" s="306" t="s">
        <v>764</v>
      </c>
      <c r="E58" s="306"/>
      <c r="F58" s="306"/>
      <c r="G58" s="306"/>
      <c r="H58" s="306"/>
      <c r="I58" s="306"/>
      <c r="J58" s="306"/>
      <c r="K58" s="188"/>
    </row>
    <row r="59" spans="2:11" ht="15" customHeight="1">
      <c r="B59" s="187"/>
      <c r="C59" s="192"/>
      <c r="D59" s="306" t="s">
        <v>765</v>
      </c>
      <c r="E59" s="306"/>
      <c r="F59" s="306"/>
      <c r="G59" s="306"/>
      <c r="H59" s="306"/>
      <c r="I59" s="306"/>
      <c r="J59" s="306"/>
      <c r="K59" s="188"/>
    </row>
    <row r="60" spans="2:11" ht="15" customHeight="1">
      <c r="B60" s="187"/>
      <c r="C60" s="192"/>
      <c r="D60" s="306" t="s">
        <v>766</v>
      </c>
      <c r="E60" s="306"/>
      <c r="F60" s="306"/>
      <c r="G60" s="306"/>
      <c r="H60" s="306"/>
      <c r="I60" s="306"/>
      <c r="J60" s="306"/>
      <c r="K60" s="188"/>
    </row>
    <row r="61" spans="2:11" ht="15" customHeight="1">
      <c r="B61" s="187"/>
      <c r="C61" s="192"/>
      <c r="D61" s="306" t="s">
        <v>767</v>
      </c>
      <c r="E61" s="306"/>
      <c r="F61" s="306"/>
      <c r="G61" s="306"/>
      <c r="H61" s="306"/>
      <c r="I61" s="306"/>
      <c r="J61" s="306"/>
      <c r="K61" s="188"/>
    </row>
    <row r="62" spans="2:11" ht="15" customHeight="1">
      <c r="B62" s="187"/>
      <c r="C62" s="192"/>
      <c r="D62" s="308" t="s">
        <v>768</v>
      </c>
      <c r="E62" s="308"/>
      <c r="F62" s="308"/>
      <c r="G62" s="308"/>
      <c r="H62" s="308"/>
      <c r="I62" s="308"/>
      <c r="J62" s="308"/>
      <c r="K62" s="188"/>
    </row>
    <row r="63" spans="2:11" ht="15" customHeight="1">
      <c r="B63" s="187"/>
      <c r="C63" s="192"/>
      <c r="D63" s="306" t="s">
        <v>769</v>
      </c>
      <c r="E63" s="306"/>
      <c r="F63" s="306"/>
      <c r="G63" s="306"/>
      <c r="H63" s="306"/>
      <c r="I63" s="306"/>
      <c r="J63" s="306"/>
      <c r="K63" s="188"/>
    </row>
    <row r="64" spans="2:11" ht="12.75" customHeight="1">
      <c r="B64" s="187"/>
      <c r="C64" s="192"/>
      <c r="D64" s="192"/>
      <c r="E64" s="195"/>
      <c r="F64" s="192"/>
      <c r="G64" s="192"/>
      <c r="H64" s="192"/>
      <c r="I64" s="192"/>
      <c r="J64" s="192"/>
      <c r="K64" s="188"/>
    </row>
    <row r="65" spans="2:11" ht="15" customHeight="1">
      <c r="B65" s="187"/>
      <c r="C65" s="192"/>
      <c r="D65" s="306" t="s">
        <v>770</v>
      </c>
      <c r="E65" s="306"/>
      <c r="F65" s="306"/>
      <c r="G65" s="306"/>
      <c r="H65" s="306"/>
      <c r="I65" s="306"/>
      <c r="J65" s="306"/>
      <c r="K65" s="188"/>
    </row>
    <row r="66" spans="2:11" ht="15" customHeight="1">
      <c r="B66" s="187"/>
      <c r="C66" s="192"/>
      <c r="D66" s="308" t="s">
        <v>771</v>
      </c>
      <c r="E66" s="308"/>
      <c r="F66" s="308"/>
      <c r="G66" s="308"/>
      <c r="H66" s="308"/>
      <c r="I66" s="308"/>
      <c r="J66" s="308"/>
      <c r="K66" s="188"/>
    </row>
    <row r="67" spans="2:11" ht="15" customHeight="1">
      <c r="B67" s="187"/>
      <c r="C67" s="192"/>
      <c r="D67" s="306" t="s">
        <v>772</v>
      </c>
      <c r="E67" s="306"/>
      <c r="F67" s="306"/>
      <c r="G67" s="306"/>
      <c r="H67" s="306"/>
      <c r="I67" s="306"/>
      <c r="J67" s="306"/>
      <c r="K67" s="188"/>
    </row>
    <row r="68" spans="2:11" ht="15" customHeight="1">
      <c r="B68" s="187"/>
      <c r="C68" s="192"/>
      <c r="D68" s="306" t="s">
        <v>773</v>
      </c>
      <c r="E68" s="306"/>
      <c r="F68" s="306"/>
      <c r="G68" s="306"/>
      <c r="H68" s="306"/>
      <c r="I68" s="306"/>
      <c r="J68" s="306"/>
      <c r="K68" s="188"/>
    </row>
    <row r="69" spans="2:11" ht="15" customHeight="1">
      <c r="B69" s="187"/>
      <c r="C69" s="192"/>
      <c r="D69" s="306" t="s">
        <v>774</v>
      </c>
      <c r="E69" s="306"/>
      <c r="F69" s="306"/>
      <c r="G69" s="306"/>
      <c r="H69" s="306"/>
      <c r="I69" s="306"/>
      <c r="J69" s="306"/>
      <c r="K69" s="188"/>
    </row>
    <row r="70" spans="2:11" ht="15" customHeight="1">
      <c r="B70" s="187"/>
      <c r="C70" s="192"/>
      <c r="D70" s="306" t="s">
        <v>775</v>
      </c>
      <c r="E70" s="306"/>
      <c r="F70" s="306"/>
      <c r="G70" s="306"/>
      <c r="H70" s="306"/>
      <c r="I70" s="306"/>
      <c r="J70" s="306"/>
      <c r="K70" s="188"/>
    </row>
    <row r="71" spans="2:11" ht="12.75" customHeight="1">
      <c r="B71" s="196"/>
      <c r="C71" s="197"/>
      <c r="D71" s="197"/>
      <c r="E71" s="197"/>
      <c r="F71" s="197"/>
      <c r="G71" s="197"/>
      <c r="H71" s="197"/>
      <c r="I71" s="197"/>
      <c r="J71" s="197"/>
      <c r="K71" s="198"/>
    </row>
    <row r="72" spans="2:11" ht="18.75" customHeight="1">
      <c r="B72" s="199"/>
      <c r="C72" s="199"/>
      <c r="D72" s="199"/>
      <c r="E72" s="199"/>
      <c r="F72" s="199"/>
      <c r="G72" s="199"/>
      <c r="H72" s="199"/>
      <c r="I72" s="199"/>
      <c r="J72" s="199"/>
      <c r="K72" s="200"/>
    </row>
    <row r="73" spans="2:11" ht="18.75" customHeight="1">
      <c r="B73" s="200"/>
      <c r="C73" s="200"/>
      <c r="D73" s="200"/>
      <c r="E73" s="200"/>
      <c r="F73" s="200"/>
      <c r="G73" s="200"/>
      <c r="H73" s="200"/>
      <c r="I73" s="200"/>
      <c r="J73" s="200"/>
      <c r="K73" s="200"/>
    </row>
    <row r="74" spans="2:11" ht="7.5" customHeight="1">
      <c r="B74" s="201"/>
      <c r="C74" s="202"/>
      <c r="D74" s="202"/>
      <c r="E74" s="202"/>
      <c r="F74" s="202"/>
      <c r="G74" s="202"/>
      <c r="H74" s="202"/>
      <c r="I74" s="202"/>
      <c r="J74" s="202"/>
      <c r="K74" s="203"/>
    </row>
    <row r="75" spans="2:11" ht="45" customHeight="1">
      <c r="B75" s="204"/>
      <c r="C75" s="301" t="s">
        <v>776</v>
      </c>
      <c r="D75" s="301"/>
      <c r="E75" s="301"/>
      <c r="F75" s="301"/>
      <c r="G75" s="301"/>
      <c r="H75" s="301"/>
      <c r="I75" s="301"/>
      <c r="J75" s="301"/>
      <c r="K75" s="205"/>
    </row>
    <row r="76" spans="2:11" ht="17.25" customHeight="1">
      <c r="B76" s="204"/>
      <c r="C76" s="206" t="s">
        <v>777</v>
      </c>
      <c r="D76" s="206"/>
      <c r="E76" s="206"/>
      <c r="F76" s="206" t="s">
        <v>778</v>
      </c>
      <c r="G76" s="207"/>
      <c r="H76" s="206" t="s">
        <v>51</v>
      </c>
      <c r="I76" s="206" t="s">
        <v>54</v>
      </c>
      <c r="J76" s="206" t="s">
        <v>779</v>
      </c>
      <c r="K76" s="205"/>
    </row>
    <row r="77" spans="2:11" ht="17.25" customHeight="1">
      <c r="B77" s="204"/>
      <c r="C77" s="208" t="s">
        <v>780</v>
      </c>
      <c r="D77" s="208"/>
      <c r="E77" s="208"/>
      <c r="F77" s="209" t="s">
        <v>781</v>
      </c>
      <c r="G77" s="210"/>
      <c r="H77" s="208"/>
      <c r="I77" s="208"/>
      <c r="J77" s="208" t="s">
        <v>782</v>
      </c>
      <c r="K77" s="205"/>
    </row>
    <row r="78" spans="2:11" ht="5.25" customHeight="1">
      <c r="B78" s="204"/>
      <c r="C78" s="211"/>
      <c r="D78" s="211"/>
      <c r="E78" s="211"/>
      <c r="F78" s="211"/>
      <c r="G78" s="212"/>
      <c r="H78" s="211"/>
      <c r="I78" s="211"/>
      <c r="J78" s="211"/>
      <c r="K78" s="205"/>
    </row>
    <row r="79" spans="2:11" ht="15" customHeight="1">
      <c r="B79" s="204"/>
      <c r="C79" s="193" t="s">
        <v>50</v>
      </c>
      <c r="D79" s="213"/>
      <c r="E79" s="213"/>
      <c r="F79" s="214" t="s">
        <v>783</v>
      </c>
      <c r="G79" s="215"/>
      <c r="H79" s="193" t="s">
        <v>784</v>
      </c>
      <c r="I79" s="193" t="s">
        <v>785</v>
      </c>
      <c r="J79" s="193">
        <v>20</v>
      </c>
      <c r="K79" s="205"/>
    </row>
    <row r="80" spans="2:11" ht="15" customHeight="1">
      <c r="B80" s="204"/>
      <c r="C80" s="193" t="s">
        <v>786</v>
      </c>
      <c r="D80" s="193"/>
      <c r="E80" s="193"/>
      <c r="F80" s="214" t="s">
        <v>783</v>
      </c>
      <c r="G80" s="215"/>
      <c r="H80" s="193" t="s">
        <v>787</v>
      </c>
      <c r="I80" s="193" t="s">
        <v>785</v>
      </c>
      <c r="J80" s="193">
        <v>120</v>
      </c>
      <c r="K80" s="205"/>
    </row>
    <row r="81" spans="2:11" ht="15" customHeight="1">
      <c r="B81" s="216"/>
      <c r="C81" s="193" t="s">
        <v>788</v>
      </c>
      <c r="D81" s="193"/>
      <c r="E81" s="193"/>
      <c r="F81" s="214" t="s">
        <v>789</v>
      </c>
      <c r="G81" s="215"/>
      <c r="H81" s="193" t="s">
        <v>790</v>
      </c>
      <c r="I81" s="193" t="s">
        <v>785</v>
      </c>
      <c r="J81" s="193">
        <v>50</v>
      </c>
      <c r="K81" s="205"/>
    </row>
    <row r="82" spans="2:11" ht="15" customHeight="1">
      <c r="B82" s="216"/>
      <c r="C82" s="193" t="s">
        <v>791</v>
      </c>
      <c r="D82" s="193"/>
      <c r="E82" s="193"/>
      <c r="F82" s="214" t="s">
        <v>783</v>
      </c>
      <c r="G82" s="215"/>
      <c r="H82" s="193" t="s">
        <v>792</v>
      </c>
      <c r="I82" s="193" t="s">
        <v>793</v>
      </c>
      <c r="J82" s="193"/>
      <c r="K82" s="205"/>
    </row>
    <row r="83" spans="2:11" ht="15" customHeight="1">
      <c r="B83" s="216"/>
      <c r="C83" s="193" t="s">
        <v>794</v>
      </c>
      <c r="D83" s="193"/>
      <c r="E83" s="193"/>
      <c r="F83" s="214" t="s">
        <v>789</v>
      </c>
      <c r="G83" s="193"/>
      <c r="H83" s="193" t="s">
        <v>795</v>
      </c>
      <c r="I83" s="193" t="s">
        <v>785</v>
      </c>
      <c r="J83" s="193">
        <v>15</v>
      </c>
      <c r="K83" s="205"/>
    </row>
    <row r="84" spans="2:11" ht="15" customHeight="1">
      <c r="B84" s="216"/>
      <c r="C84" s="193" t="s">
        <v>796</v>
      </c>
      <c r="D84" s="193"/>
      <c r="E84" s="193"/>
      <c r="F84" s="214" t="s">
        <v>789</v>
      </c>
      <c r="G84" s="193"/>
      <c r="H84" s="193" t="s">
        <v>797</v>
      </c>
      <c r="I84" s="193" t="s">
        <v>785</v>
      </c>
      <c r="J84" s="193">
        <v>15</v>
      </c>
      <c r="K84" s="205"/>
    </row>
    <row r="85" spans="2:11" ht="15" customHeight="1">
      <c r="B85" s="216"/>
      <c r="C85" s="193" t="s">
        <v>798</v>
      </c>
      <c r="D85" s="193"/>
      <c r="E85" s="193"/>
      <c r="F85" s="214" t="s">
        <v>789</v>
      </c>
      <c r="G85" s="193"/>
      <c r="H85" s="193" t="s">
        <v>799</v>
      </c>
      <c r="I85" s="193" t="s">
        <v>785</v>
      </c>
      <c r="J85" s="193">
        <v>20</v>
      </c>
      <c r="K85" s="205"/>
    </row>
    <row r="86" spans="2:11" ht="15" customHeight="1">
      <c r="B86" s="216"/>
      <c r="C86" s="193" t="s">
        <v>800</v>
      </c>
      <c r="D86" s="193"/>
      <c r="E86" s="193"/>
      <c r="F86" s="214" t="s">
        <v>789</v>
      </c>
      <c r="G86" s="193"/>
      <c r="H86" s="193" t="s">
        <v>801</v>
      </c>
      <c r="I86" s="193" t="s">
        <v>785</v>
      </c>
      <c r="J86" s="193">
        <v>20</v>
      </c>
      <c r="K86" s="205"/>
    </row>
    <row r="87" spans="2:11" ht="15" customHeight="1">
      <c r="B87" s="216"/>
      <c r="C87" s="193" t="s">
        <v>802</v>
      </c>
      <c r="D87" s="193"/>
      <c r="E87" s="193"/>
      <c r="F87" s="214" t="s">
        <v>789</v>
      </c>
      <c r="G87" s="215"/>
      <c r="H87" s="193" t="s">
        <v>803</v>
      </c>
      <c r="I87" s="193" t="s">
        <v>785</v>
      </c>
      <c r="J87" s="193">
        <v>50</v>
      </c>
      <c r="K87" s="205"/>
    </row>
    <row r="88" spans="2:11" ht="15" customHeight="1">
      <c r="B88" s="216"/>
      <c r="C88" s="193" t="s">
        <v>804</v>
      </c>
      <c r="D88" s="193"/>
      <c r="E88" s="193"/>
      <c r="F88" s="214" t="s">
        <v>789</v>
      </c>
      <c r="G88" s="215"/>
      <c r="H88" s="193" t="s">
        <v>805</v>
      </c>
      <c r="I88" s="193" t="s">
        <v>785</v>
      </c>
      <c r="J88" s="193">
        <v>20</v>
      </c>
      <c r="K88" s="205"/>
    </row>
    <row r="89" spans="2:11" ht="15" customHeight="1">
      <c r="B89" s="216"/>
      <c r="C89" s="193" t="s">
        <v>806</v>
      </c>
      <c r="D89" s="193"/>
      <c r="E89" s="193"/>
      <c r="F89" s="214" t="s">
        <v>789</v>
      </c>
      <c r="G89" s="215"/>
      <c r="H89" s="193" t="s">
        <v>807</v>
      </c>
      <c r="I89" s="193" t="s">
        <v>785</v>
      </c>
      <c r="J89" s="193">
        <v>20</v>
      </c>
      <c r="K89" s="205"/>
    </row>
    <row r="90" spans="2:11" ht="15" customHeight="1">
      <c r="B90" s="216"/>
      <c r="C90" s="193" t="s">
        <v>808</v>
      </c>
      <c r="D90" s="193"/>
      <c r="E90" s="193"/>
      <c r="F90" s="214" t="s">
        <v>789</v>
      </c>
      <c r="G90" s="215"/>
      <c r="H90" s="193" t="s">
        <v>809</v>
      </c>
      <c r="I90" s="193" t="s">
        <v>785</v>
      </c>
      <c r="J90" s="193">
        <v>50</v>
      </c>
      <c r="K90" s="205"/>
    </row>
    <row r="91" spans="2:11" ht="15" customHeight="1">
      <c r="B91" s="216"/>
      <c r="C91" s="193" t="s">
        <v>810</v>
      </c>
      <c r="D91" s="193"/>
      <c r="E91" s="193"/>
      <c r="F91" s="214" t="s">
        <v>789</v>
      </c>
      <c r="G91" s="215"/>
      <c r="H91" s="193" t="s">
        <v>810</v>
      </c>
      <c r="I91" s="193" t="s">
        <v>785</v>
      </c>
      <c r="J91" s="193">
        <v>50</v>
      </c>
      <c r="K91" s="205"/>
    </row>
    <row r="92" spans="2:11" ht="15" customHeight="1">
      <c r="B92" s="216"/>
      <c r="C92" s="193" t="s">
        <v>811</v>
      </c>
      <c r="D92" s="193"/>
      <c r="E92" s="193"/>
      <c r="F92" s="214" t="s">
        <v>789</v>
      </c>
      <c r="G92" s="215"/>
      <c r="H92" s="193" t="s">
        <v>812</v>
      </c>
      <c r="I92" s="193" t="s">
        <v>785</v>
      </c>
      <c r="J92" s="193">
        <v>255</v>
      </c>
      <c r="K92" s="205"/>
    </row>
    <row r="93" spans="2:11" ht="15" customHeight="1">
      <c r="B93" s="216"/>
      <c r="C93" s="193" t="s">
        <v>813</v>
      </c>
      <c r="D93" s="193"/>
      <c r="E93" s="193"/>
      <c r="F93" s="214" t="s">
        <v>783</v>
      </c>
      <c r="G93" s="215"/>
      <c r="H93" s="193" t="s">
        <v>814</v>
      </c>
      <c r="I93" s="193" t="s">
        <v>815</v>
      </c>
      <c r="J93" s="193"/>
      <c r="K93" s="205"/>
    </row>
    <row r="94" spans="2:11" ht="15" customHeight="1">
      <c r="B94" s="216"/>
      <c r="C94" s="193" t="s">
        <v>816</v>
      </c>
      <c r="D94" s="193"/>
      <c r="E94" s="193"/>
      <c r="F94" s="214" t="s">
        <v>783</v>
      </c>
      <c r="G94" s="215"/>
      <c r="H94" s="193" t="s">
        <v>817</v>
      </c>
      <c r="I94" s="193" t="s">
        <v>818</v>
      </c>
      <c r="J94" s="193"/>
      <c r="K94" s="205"/>
    </row>
    <row r="95" spans="2:11" ht="15" customHeight="1">
      <c r="B95" s="216"/>
      <c r="C95" s="193" t="s">
        <v>819</v>
      </c>
      <c r="D95" s="193"/>
      <c r="E95" s="193"/>
      <c r="F95" s="214" t="s">
        <v>783</v>
      </c>
      <c r="G95" s="215"/>
      <c r="H95" s="193" t="s">
        <v>819</v>
      </c>
      <c r="I95" s="193" t="s">
        <v>818</v>
      </c>
      <c r="J95" s="193"/>
      <c r="K95" s="205"/>
    </row>
    <row r="96" spans="2:11" ht="15" customHeight="1">
      <c r="B96" s="216"/>
      <c r="C96" s="193" t="s">
        <v>35</v>
      </c>
      <c r="D96" s="193"/>
      <c r="E96" s="193"/>
      <c r="F96" s="214" t="s">
        <v>783</v>
      </c>
      <c r="G96" s="215"/>
      <c r="H96" s="193" t="s">
        <v>820</v>
      </c>
      <c r="I96" s="193" t="s">
        <v>818</v>
      </c>
      <c r="J96" s="193"/>
      <c r="K96" s="205"/>
    </row>
    <row r="97" spans="2:11" ht="15" customHeight="1">
      <c r="B97" s="216"/>
      <c r="C97" s="193" t="s">
        <v>45</v>
      </c>
      <c r="D97" s="193"/>
      <c r="E97" s="193"/>
      <c r="F97" s="214" t="s">
        <v>783</v>
      </c>
      <c r="G97" s="215"/>
      <c r="H97" s="193" t="s">
        <v>821</v>
      </c>
      <c r="I97" s="193" t="s">
        <v>818</v>
      </c>
      <c r="J97" s="193"/>
      <c r="K97" s="205"/>
    </row>
    <row r="98" spans="2:11" ht="15" customHeight="1">
      <c r="B98" s="217"/>
      <c r="C98" s="218"/>
      <c r="D98" s="218"/>
      <c r="E98" s="218"/>
      <c r="F98" s="218"/>
      <c r="G98" s="218"/>
      <c r="H98" s="218"/>
      <c r="I98" s="218"/>
      <c r="J98" s="218"/>
      <c r="K98" s="219"/>
    </row>
    <row r="99" spans="2:11" ht="18.75" customHeight="1">
      <c r="B99" s="220"/>
      <c r="C99" s="221"/>
      <c r="D99" s="221"/>
      <c r="E99" s="221"/>
      <c r="F99" s="221"/>
      <c r="G99" s="221"/>
      <c r="H99" s="221"/>
      <c r="I99" s="221"/>
      <c r="J99" s="221"/>
      <c r="K99" s="220"/>
    </row>
    <row r="100" spans="2:11" ht="18.75" customHeight="1">
      <c r="B100" s="200"/>
      <c r="C100" s="200"/>
      <c r="D100" s="200"/>
      <c r="E100" s="200"/>
      <c r="F100" s="200"/>
      <c r="G100" s="200"/>
      <c r="H100" s="200"/>
      <c r="I100" s="200"/>
      <c r="J100" s="200"/>
      <c r="K100" s="200"/>
    </row>
    <row r="101" spans="2:11" ht="7.5" customHeight="1">
      <c r="B101" s="201"/>
      <c r="C101" s="202"/>
      <c r="D101" s="202"/>
      <c r="E101" s="202"/>
      <c r="F101" s="202"/>
      <c r="G101" s="202"/>
      <c r="H101" s="202"/>
      <c r="I101" s="202"/>
      <c r="J101" s="202"/>
      <c r="K101" s="203"/>
    </row>
    <row r="102" spans="2:11" ht="45" customHeight="1">
      <c r="B102" s="204"/>
      <c r="C102" s="301" t="s">
        <v>822</v>
      </c>
      <c r="D102" s="301"/>
      <c r="E102" s="301"/>
      <c r="F102" s="301"/>
      <c r="G102" s="301"/>
      <c r="H102" s="301"/>
      <c r="I102" s="301"/>
      <c r="J102" s="301"/>
      <c r="K102" s="205"/>
    </row>
    <row r="103" spans="2:11" ht="17.25" customHeight="1">
      <c r="B103" s="204"/>
      <c r="C103" s="206" t="s">
        <v>777</v>
      </c>
      <c r="D103" s="206"/>
      <c r="E103" s="206"/>
      <c r="F103" s="206" t="s">
        <v>778</v>
      </c>
      <c r="G103" s="207"/>
      <c r="H103" s="206" t="s">
        <v>51</v>
      </c>
      <c r="I103" s="206" t="s">
        <v>54</v>
      </c>
      <c r="J103" s="206" t="s">
        <v>779</v>
      </c>
      <c r="K103" s="205"/>
    </row>
    <row r="104" spans="2:11" ht="17.25" customHeight="1">
      <c r="B104" s="204"/>
      <c r="C104" s="208" t="s">
        <v>780</v>
      </c>
      <c r="D104" s="208"/>
      <c r="E104" s="208"/>
      <c r="F104" s="209" t="s">
        <v>781</v>
      </c>
      <c r="G104" s="210"/>
      <c r="H104" s="208"/>
      <c r="I104" s="208"/>
      <c r="J104" s="208" t="s">
        <v>782</v>
      </c>
      <c r="K104" s="205"/>
    </row>
    <row r="105" spans="2:11" ht="5.25" customHeight="1">
      <c r="B105" s="204"/>
      <c r="C105" s="206"/>
      <c r="D105" s="206"/>
      <c r="E105" s="206"/>
      <c r="F105" s="206"/>
      <c r="G105" s="222"/>
      <c r="H105" s="206"/>
      <c r="I105" s="206"/>
      <c r="J105" s="206"/>
      <c r="K105" s="205"/>
    </row>
    <row r="106" spans="2:11" ht="15" customHeight="1">
      <c r="B106" s="204"/>
      <c r="C106" s="193" t="s">
        <v>50</v>
      </c>
      <c r="D106" s="213"/>
      <c r="E106" s="213"/>
      <c r="F106" s="214" t="s">
        <v>783</v>
      </c>
      <c r="G106" s="193"/>
      <c r="H106" s="193" t="s">
        <v>823</v>
      </c>
      <c r="I106" s="193" t="s">
        <v>785</v>
      </c>
      <c r="J106" s="193">
        <v>20</v>
      </c>
      <c r="K106" s="205"/>
    </row>
    <row r="107" spans="2:11" ht="15" customHeight="1">
      <c r="B107" s="204"/>
      <c r="C107" s="193" t="s">
        <v>786</v>
      </c>
      <c r="D107" s="193"/>
      <c r="E107" s="193"/>
      <c r="F107" s="214" t="s">
        <v>783</v>
      </c>
      <c r="G107" s="193"/>
      <c r="H107" s="193" t="s">
        <v>823</v>
      </c>
      <c r="I107" s="193" t="s">
        <v>785</v>
      </c>
      <c r="J107" s="193">
        <v>120</v>
      </c>
      <c r="K107" s="205"/>
    </row>
    <row r="108" spans="2:11" ht="15" customHeight="1">
      <c r="B108" s="216"/>
      <c r="C108" s="193" t="s">
        <v>788</v>
      </c>
      <c r="D108" s="193"/>
      <c r="E108" s="193"/>
      <c r="F108" s="214" t="s">
        <v>789</v>
      </c>
      <c r="G108" s="193"/>
      <c r="H108" s="193" t="s">
        <v>823</v>
      </c>
      <c r="I108" s="193" t="s">
        <v>785</v>
      </c>
      <c r="J108" s="193">
        <v>50</v>
      </c>
      <c r="K108" s="205"/>
    </row>
    <row r="109" spans="2:11" ht="15" customHeight="1">
      <c r="B109" s="216"/>
      <c r="C109" s="193" t="s">
        <v>791</v>
      </c>
      <c r="D109" s="193"/>
      <c r="E109" s="193"/>
      <c r="F109" s="214" t="s">
        <v>783</v>
      </c>
      <c r="G109" s="193"/>
      <c r="H109" s="193" t="s">
        <v>823</v>
      </c>
      <c r="I109" s="193" t="s">
        <v>793</v>
      </c>
      <c r="J109" s="193"/>
      <c r="K109" s="205"/>
    </row>
    <row r="110" spans="2:11" ht="15" customHeight="1">
      <c r="B110" s="216"/>
      <c r="C110" s="193" t="s">
        <v>802</v>
      </c>
      <c r="D110" s="193"/>
      <c r="E110" s="193"/>
      <c r="F110" s="214" t="s">
        <v>789</v>
      </c>
      <c r="G110" s="193"/>
      <c r="H110" s="193" t="s">
        <v>823</v>
      </c>
      <c r="I110" s="193" t="s">
        <v>785</v>
      </c>
      <c r="J110" s="193">
        <v>50</v>
      </c>
      <c r="K110" s="205"/>
    </row>
    <row r="111" spans="2:11" ht="15" customHeight="1">
      <c r="B111" s="216"/>
      <c r="C111" s="193" t="s">
        <v>810</v>
      </c>
      <c r="D111" s="193"/>
      <c r="E111" s="193"/>
      <c r="F111" s="214" t="s">
        <v>789</v>
      </c>
      <c r="G111" s="193"/>
      <c r="H111" s="193" t="s">
        <v>823</v>
      </c>
      <c r="I111" s="193" t="s">
        <v>785</v>
      </c>
      <c r="J111" s="193">
        <v>50</v>
      </c>
      <c r="K111" s="205"/>
    </row>
    <row r="112" spans="2:11" ht="15" customHeight="1">
      <c r="B112" s="216"/>
      <c r="C112" s="193" t="s">
        <v>808</v>
      </c>
      <c r="D112" s="193"/>
      <c r="E112" s="193"/>
      <c r="F112" s="214" t="s">
        <v>789</v>
      </c>
      <c r="G112" s="193"/>
      <c r="H112" s="193" t="s">
        <v>823</v>
      </c>
      <c r="I112" s="193" t="s">
        <v>785</v>
      </c>
      <c r="J112" s="193">
        <v>50</v>
      </c>
      <c r="K112" s="205"/>
    </row>
    <row r="113" spans="2:11" ht="15" customHeight="1">
      <c r="B113" s="216"/>
      <c r="C113" s="193" t="s">
        <v>50</v>
      </c>
      <c r="D113" s="193"/>
      <c r="E113" s="193"/>
      <c r="F113" s="214" t="s">
        <v>783</v>
      </c>
      <c r="G113" s="193"/>
      <c r="H113" s="193" t="s">
        <v>824</v>
      </c>
      <c r="I113" s="193" t="s">
        <v>785</v>
      </c>
      <c r="J113" s="193">
        <v>20</v>
      </c>
      <c r="K113" s="205"/>
    </row>
    <row r="114" spans="2:11" ht="15" customHeight="1">
      <c r="B114" s="216"/>
      <c r="C114" s="193" t="s">
        <v>825</v>
      </c>
      <c r="D114" s="193"/>
      <c r="E114" s="193"/>
      <c r="F114" s="214" t="s">
        <v>783</v>
      </c>
      <c r="G114" s="193"/>
      <c r="H114" s="193" t="s">
        <v>826</v>
      </c>
      <c r="I114" s="193" t="s">
        <v>785</v>
      </c>
      <c r="J114" s="193">
        <v>120</v>
      </c>
      <c r="K114" s="205"/>
    </row>
    <row r="115" spans="2:11" ht="15" customHeight="1">
      <c r="B115" s="216"/>
      <c r="C115" s="193" t="s">
        <v>35</v>
      </c>
      <c r="D115" s="193"/>
      <c r="E115" s="193"/>
      <c r="F115" s="214" t="s">
        <v>783</v>
      </c>
      <c r="G115" s="193"/>
      <c r="H115" s="193" t="s">
        <v>827</v>
      </c>
      <c r="I115" s="193" t="s">
        <v>818</v>
      </c>
      <c r="J115" s="193"/>
      <c r="K115" s="205"/>
    </row>
    <row r="116" spans="2:11" ht="15" customHeight="1">
      <c r="B116" s="216"/>
      <c r="C116" s="193" t="s">
        <v>45</v>
      </c>
      <c r="D116" s="193"/>
      <c r="E116" s="193"/>
      <c r="F116" s="214" t="s">
        <v>783</v>
      </c>
      <c r="G116" s="193"/>
      <c r="H116" s="193" t="s">
        <v>828</v>
      </c>
      <c r="I116" s="193" t="s">
        <v>818</v>
      </c>
      <c r="J116" s="193"/>
      <c r="K116" s="205"/>
    </row>
    <row r="117" spans="2:11" ht="15" customHeight="1">
      <c r="B117" s="216"/>
      <c r="C117" s="193" t="s">
        <v>54</v>
      </c>
      <c r="D117" s="193"/>
      <c r="E117" s="193"/>
      <c r="F117" s="214" t="s">
        <v>783</v>
      </c>
      <c r="G117" s="193"/>
      <c r="H117" s="193" t="s">
        <v>829</v>
      </c>
      <c r="I117" s="193" t="s">
        <v>830</v>
      </c>
      <c r="J117" s="193"/>
      <c r="K117" s="205"/>
    </row>
    <row r="118" spans="2:11" ht="15" customHeight="1">
      <c r="B118" s="217"/>
      <c r="C118" s="223"/>
      <c r="D118" s="223"/>
      <c r="E118" s="223"/>
      <c r="F118" s="223"/>
      <c r="G118" s="223"/>
      <c r="H118" s="223"/>
      <c r="I118" s="223"/>
      <c r="J118" s="223"/>
      <c r="K118" s="219"/>
    </row>
    <row r="119" spans="2:11" ht="18.75" customHeight="1">
      <c r="B119" s="224"/>
      <c r="C119" s="225"/>
      <c r="D119" s="225"/>
      <c r="E119" s="225"/>
      <c r="F119" s="226"/>
      <c r="G119" s="225"/>
      <c r="H119" s="225"/>
      <c r="I119" s="225"/>
      <c r="J119" s="225"/>
      <c r="K119" s="224"/>
    </row>
    <row r="120" spans="2:11" ht="18.75" customHeight="1">
      <c r="B120" s="200"/>
      <c r="C120" s="200"/>
      <c r="D120" s="200"/>
      <c r="E120" s="200"/>
      <c r="F120" s="200"/>
      <c r="G120" s="200"/>
      <c r="H120" s="200"/>
      <c r="I120" s="200"/>
      <c r="J120" s="200"/>
      <c r="K120" s="200"/>
    </row>
    <row r="121" spans="2:11" ht="7.5" customHeight="1">
      <c r="B121" s="227"/>
      <c r="C121" s="228"/>
      <c r="D121" s="228"/>
      <c r="E121" s="228"/>
      <c r="F121" s="228"/>
      <c r="G121" s="228"/>
      <c r="H121" s="228"/>
      <c r="I121" s="228"/>
      <c r="J121" s="228"/>
      <c r="K121" s="229"/>
    </row>
    <row r="122" spans="2:11" ht="45" customHeight="1">
      <c r="B122" s="230"/>
      <c r="C122" s="302" t="s">
        <v>831</v>
      </c>
      <c r="D122" s="302"/>
      <c r="E122" s="302"/>
      <c r="F122" s="302"/>
      <c r="G122" s="302"/>
      <c r="H122" s="302"/>
      <c r="I122" s="302"/>
      <c r="J122" s="302"/>
      <c r="K122" s="231"/>
    </row>
    <row r="123" spans="2:11" ht="17.25" customHeight="1">
      <c r="B123" s="232"/>
      <c r="C123" s="206" t="s">
        <v>777</v>
      </c>
      <c r="D123" s="206"/>
      <c r="E123" s="206"/>
      <c r="F123" s="206" t="s">
        <v>778</v>
      </c>
      <c r="G123" s="207"/>
      <c r="H123" s="206" t="s">
        <v>51</v>
      </c>
      <c r="I123" s="206" t="s">
        <v>54</v>
      </c>
      <c r="J123" s="206" t="s">
        <v>779</v>
      </c>
      <c r="K123" s="233"/>
    </row>
    <row r="124" spans="2:11" ht="17.25" customHeight="1">
      <c r="B124" s="232"/>
      <c r="C124" s="208" t="s">
        <v>780</v>
      </c>
      <c r="D124" s="208"/>
      <c r="E124" s="208"/>
      <c r="F124" s="209" t="s">
        <v>781</v>
      </c>
      <c r="G124" s="210"/>
      <c r="H124" s="208"/>
      <c r="I124" s="208"/>
      <c r="J124" s="208" t="s">
        <v>782</v>
      </c>
      <c r="K124" s="233"/>
    </row>
    <row r="125" spans="2:11" ht="5.25" customHeight="1">
      <c r="B125" s="234"/>
      <c r="C125" s="211"/>
      <c r="D125" s="211"/>
      <c r="E125" s="211"/>
      <c r="F125" s="211"/>
      <c r="G125" s="235"/>
      <c r="H125" s="211"/>
      <c r="I125" s="211"/>
      <c r="J125" s="211"/>
      <c r="K125" s="236"/>
    </row>
    <row r="126" spans="2:11" ht="15" customHeight="1">
      <c r="B126" s="234"/>
      <c r="C126" s="193" t="s">
        <v>786</v>
      </c>
      <c r="D126" s="213"/>
      <c r="E126" s="213"/>
      <c r="F126" s="214" t="s">
        <v>783</v>
      </c>
      <c r="G126" s="193"/>
      <c r="H126" s="193" t="s">
        <v>823</v>
      </c>
      <c r="I126" s="193" t="s">
        <v>785</v>
      </c>
      <c r="J126" s="193">
        <v>120</v>
      </c>
      <c r="K126" s="237"/>
    </row>
    <row r="127" spans="2:11" ht="15" customHeight="1">
      <c r="B127" s="234"/>
      <c r="C127" s="193" t="s">
        <v>832</v>
      </c>
      <c r="D127" s="193"/>
      <c r="E127" s="193"/>
      <c r="F127" s="214" t="s">
        <v>783</v>
      </c>
      <c r="G127" s="193"/>
      <c r="H127" s="193" t="s">
        <v>833</v>
      </c>
      <c r="I127" s="193" t="s">
        <v>785</v>
      </c>
      <c r="J127" s="193" t="s">
        <v>834</v>
      </c>
      <c r="K127" s="237"/>
    </row>
    <row r="128" spans="2:11" ht="15" customHeight="1">
      <c r="B128" s="234"/>
      <c r="C128" s="193" t="s">
        <v>731</v>
      </c>
      <c r="D128" s="193"/>
      <c r="E128" s="193"/>
      <c r="F128" s="214" t="s">
        <v>783</v>
      </c>
      <c r="G128" s="193"/>
      <c r="H128" s="193" t="s">
        <v>835</v>
      </c>
      <c r="I128" s="193" t="s">
        <v>785</v>
      </c>
      <c r="J128" s="193" t="s">
        <v>834</v>
      </c>
      <c r="K128" s="237"/>
    </row>
    <row r="129" spans="2:11" ht="15" customHeight="1">
      <c r="B129" s="234"/>
      <c r="C129" s="193" t="s">
        <v>794</v>
      </c>
      <c r="D129" s="193"/>
      <c r="E129" s="193"/>
      <c r="F129" s="214" t="s">
        <v>789</v>
      </c>
      <c r="G129" s="193"/>
      <c r="H129" s="193" t="s">
        <v>795</v>
      </c>
      <c r="I129" s="193" t="s">
        <v>785</v>
      </c>
      <c r="J129" s="193">
        <v>15</v>
      </c>
      <c r="K129" s="237"/>
    </row>
    <row r="130" spans="2:11" ht="15" customHeight="1">
      <c r="B130" s="234"/>
      <c r="C130" s="193" t="s">
        <v>796</v>
      </c>
      <c r="D130" s="193"/>
      <c r="E130" s="193"/>
      <c r="F130" s="214" t="s">
        <v>789</v>
      </c>
      <c r="G130" s="193"/>
      <c r="H130" s="193" t="s">
        <v>797</v>
      </c>
      <c r="I130" s="193" t="s">
        <v>785</v>
      </c>
      <c r="J130" s="193">
        <v>15</v>
      </c>
      <c r="K130" s="237"/>
    </row>
    <row r="131" spans="2:11" ht="15" customHeight="1">
      <c r="B131" s="234"/>
      <c r="C131" s="193" t="s">
        <v>798</v>
      </c>
      <c r="D131" s="193"/>
      <c r="E131" s="193"/>
      <c r="F131" s="214" t="s">
        <v>789</v>
      </c>
      <c r="G131" s="193"/>
      <c r="H131" s="193" t="s">
        <v>799</v>
      </c>
      <c r="I131" s="193" t="s">
        <v>785</v>
      </c>
      <c r="J131" s="193">
        <v>20</v>
      </c>
      <c r="K131" s="237"/>
    </row>
    <row r="132" spans="2:11" ht="15" customHeight="1">
      <c r="B132" s="234"/>
      <c r="C132" s="193" t="s">
        <v>800</v>
      </c>
      <c r="D132" s="193"/>
      <c r="E132" s="193"/>
      <c r="F132" s="214" t="s">
        <v>789</v>
      </c>
      <c r="G132" s="193"/>
      <c r="H132" s="193" t="s">
        <v>801</v>
      </c>
      <c r="I132" s="193" t="s">
        <v>785</v>
      </c>
      <c r="J132" s="193">
        <v>20</v>
      </c>
      <c r="K132" s="237"/>
    </row>
    <row r="133" spans="2:11" ht="15" customHeight="1">
      <c r="B133" s="234"/>
      <c r="C133" s="193" t="s">
        <v>788</v>
      </c>
      <c r="D133" s="193"/>
      <c r="E133" s="193"/>
      <c r="F133" s="214" t="s">
        <v>789</v>
      </c>
      <c r="G133" s="193"/>
      <c r="H133" s="193" t="s">
        <v>823</v>
      </c>
      <c r="I133" s="193" t="s">
        <v>785</v>
      </c>
      <c r="J133" s="193">
        <v>50</v>
      </c>
      <c r="K133" s="237"/>
    </row>
    <row r="134" spans="2:11" ht="15" customHeight="1">
      <c r="B134" s="234"/>
      <c r="C134" s="193" t="s">
        <v>802</v>
      </c>
      <c r="D134" s="193"/>
      <c r="E134" s="193"/>
      <c r="F134" s="214" t="s">
        <v>789</v>
      </c>
      <c r="G134" s="193"/>
      <c r="H134" s="193" t="s">
        <v>823</v>
      </c>
      <c r="I134" s="193" t="s">
        <v>785</v>
      </c>
      <c r="J134" s="193">
        <v>50</v>
      </c>
      <c r="K134" s="237"/>
    </row>
    <row r="135" spans="2:11" ht="15" customHeight="1">
      <c r="B135" s="234"/>
      <c r="C135" s="193" t="s">
        <v>808</v>
      </c>
      <c r="D135" s="193"/>
      <c r="E135" s="193"/>
      <c r="F135" s="214" t="s">
        <v>789</v>
      </c>
      <c r="G135" s="193"/>
      <c r="H135" s="193" t="s">
        <v>823</v>
      </c>
      <c r="I135" s="193" t="s">
        <v>785</v>
      </c>
      <c r="J135" s="193">
        <v>50</v>
      </c>
      <c r="K135" s="237"/>
    </row>
    <row r="136" spans="2:11" ht="15" customHeight="1">
      <c r="B136" s="234"/>
      <c r="C136" s="193" t="s">
        <v>810</v>
      </c>
      <c r="D136" s="193"/>
      <c r="E136" s="193"/>
      <c r="F136" s="214" t="s">
        <v>789</v>
      </c>
      <c r="G136" s="193"/>
      <c r="H136" s="193" t="s">
        <v>823</v>
      </c>
      <c r="I136" s="193" t="s">
        <v>785</v>
      </c>
      <c r="J136" s="193">
        <v>50</v>
      </c>
      <c r="K136" s="237"/>
    </row>
    <row r="137" spans="2:11" ht="15" customHeight="1">
      <c r="B137" s="234"/>
      <c r="C137" s="193" t="s">
        <v>811</v>
      </c>
      <c r="D137" s="193"/>
      <c r="E137" s="193"/>
      <c r="F137" s="214" t="s">
        <v>789</v>
      </c>
      <c r="G137" s="193"/>
      <c r="H137" s="193" t="s">
        <v>836</v>
      </c>
      <c r="I137" s="193" t="s">
        <v>785</v>
      </c>
      <c r="J137" s="193">
        <v>255</v>
      </c>
      <c r="K137" s="237"/>
    </row>
    <row r="138" spans="2:11" ht="15" customHeight="1">
      <c r="B138" s="234"/>
      <c r="C138" s="193" t="s">
        <v>813</v>
      </c>
      <c r="D138" s="193"/>
      <c r="E138" s="193"/>
      <c r="F138" s="214" t="s">
        <v>783</v>
      </c>
      <c r="G138" s="193"/>
      <c r="H138" s="193" t="s">
        <v>837</v>
      </c>
      <c r="I138" s="193" t="s">
        <v>815</v>
      </c>
      <c r="J138" s="193"/>
      <c r="K138" s="237"/>
    </row>
    <row r="139" spans="2:11" ht="15" customHeight="1">
      <c r="B139" s="234"/>
      <c r="C139" s="193" t="s">
        <v>816</v>
      </c>
      <c r="D139" s="193"/>
      <c r="E139" s="193"/>
      <c r="F139" s="214" t="s">
        <v>783</v>
      </c>
      <c r="G139" s="193"/>
      <c r="H139" s="193" t="s">
        <v>838</v>
      </c>
      <c r="I139" s="193" t="s">
        <v>818</v>
      </c>
      <c r="J139" s="193"/>
      <c r="K139" s="237"/>
    </row>
    <row r="140" spans="2:11" ht="15" customHeight="1">
      <c r="B140" s="234"/>
      <c r="C140" s="193" t="s">
        <v>819</v>
      </c>
      <c r="D140" s="193"/>
      <c r="E140" s="193"/>
      <c r="F140" s="214" t="s">
        <v>783</v>
      </c>
      <c r="G140" s="193"/>
      <c r="H140" s="193" t="s">
        <v>819</v>
      </c>
      <c r="I140" s="193" t="s">
        <v>818</v>
      </c>
      <c r="J140" s="193"/>
      <c r="K140" s="237"/>
    </row>
    <row r="141" spans="2:11" ht="15" customHeight="1">
      <c r="B141" s="234"/>
      <c r="C141" s="193" t="s">
        <v>35</v>
      </c>
      <c r="D141" s="193"/>
      <c r="E141" s="193"/>
      <c r="F141" s="214" t="s">
        <v>783</v>
      </c>
      <c r="G141" s="193"/>
      <c r="H141" s="193" t="s">
        <v>839</v>
      </c>
      <c r="I141" s="193" t="s">
        <v>818</v>
      </c>
      <c r="J141" s="193"/>
      <c r="K141" s="237"/>
    </row>
    <row r="142" spans="2:11" ht="15" customHeight="1">
      <c r="B142" s="234"/>
      <c r="C142" s="193" t="s">
        <v>840</v>
      </c>
      <c r="D142" s="193"/>
      <c r="E142" s="193"/>
      <c r="F142" s="214" t="s">
        <v>783</v>
      </c>
      <c r="G142" s="193"/>
      <c r="H142" s="193" t="s">
        <v>841</v>
      </c>
      <c r="I142" s="193" t="s">
        <v>818</v>
      </c>
      <c r="J142" s="193"/>
      <c r="K142" s="237"/>
    </row>
    <row r="143" spans="2:11" ht="15" customHeight="1">
      <c r="B143" s="238"/>
      <c r="C143" s="239"/>
      <c r="D143" s="239"/>
      <c r="E143" s="239"/>
      <c r="F143" s="239"/>
      <c r="G143" s="239"/>
      <c r="H143" s="239"/>
      <c r="I143" s="239"/>
      <c r="J143" s="239"/>
      <c r="K143" s="240"/>
    </row>
    <row r="144" spans="2:11" ht="18.75" customHeight="1">
      <c r="B144" s="225"/>
      <c r="C144" s="225"/>
      <c r="D144" s="225"/>
      <c r="E144" s="225"/>
      <c r="F144" s="226"/>
      <c r="G144" s="225"/>
      <c r="H144" s="225"/>
      <c r="I144" s="225"/>
      <c r="J144" s="225"/>
      <c r="K144" s="225"/>
    </row>
    <row r="145" spans="2:11" ht="18.75" customHeight="1">
      <c r="B145" s="200"/>
      <c r="C145" s="200"/>
      <c r="D145" s="200"/>
      <c r="E145" s="200"/>
      <c r="F145" s="200"/>
      <c r="G145" s="200"/>
      <c r="H145" s="200"/>
      <c r="I145" s="200"/>
      <c r="J145" s="200"/>
      <c r="K145" s="200"/>
    </row>
    <row r="146" spans="2:11" ht="7.5" customHeight="1">
      <c r="B146" s="201"/>
      <c r="C146" s="202"/>
      <c r="D146" s="202"/>
      <c r="E146" s="202"/>
      <c r="F146" s="202"/>
      <c r="G146" s="202"/>
      <c r="H146" s="202"/>
      <c r="I146" s="202"/>
      <c r="J146" s="202"/>
      <c r="K146" s="203"/>
    </row>
    <row r="147" spans="2:11" ht="45" customHeight="1">
      <c r="B147" s="204"/>
      <c r="C147" s="301" t="s">
        <v>842</v>
      </c>
      <c r="D147" s="301"/>
      <c r="E147" s="301"/>
      <c r="F147" s="301"/>
      <c r="G147" s="301"/>
      <c r="H147" s="301"/>
      <c r="I147" s="301"/>
      <c r="J147" s="301"/>
      <c r="K147" s="205"/>
    </row>
    <row r="148" spans="2:11" ht="17.25" customHeight="1">
      <c r="B148" s="204"/>
      <c r="C148" s="206" t="s">
        <v>777</v>
      </c>
      <c r="D148" s="206"/>
      <c r="E148" s="206"/>
      <c r="F148" s="206" t="s">
        <v>778</v>
      </c>
      <c r="G148" s="207"/>
      <c r="H148" s="206" t="s">
        <v>51</v>
      </c>
      <c r="I148" s="206" t="s">
        <v>54</v>
      </c>
      <c r="J148" s="206" t="s">
        <v>779</v>
      </c>
      <c r="K148" s="205"/>
    </row>
    <row r="149" spans="2:11" ht="17.25" customHeight="1">
      <c r="B149" s="204"/>
      <c r="C149" s="208" t="s">
        <v>780</v>
      </c>
      <c r="D149" s="208"/>
      <c r="E149" s="208"/>
      <c r="F149" s="209" t="s">
        <v>781</v>
      </c>
      <c r="G149" s="210"/>
      <c r="H149" s="208"/>
      <c r="I149" s="208"/>
      <c r="J149" s="208" t="s">
        <v>782</v>
      </c>
      <c r="K149" s="205"/>
    </row>
    <row r="150" spans="2:11" ht="5.25" customHeight="1">
      <c r="B150" s="216"/>
      <c r="C150" s="211"/>
      <c r="D150" s="211"/>
      <c r="E150" s="211"/>
      <c r="F150" s="211"/>
      <c r="G150" s="212"/>
      <c r="H150" s="211"/>
      <c r="I150" s="211"/>
      <c r="J150" s="211"/>
      <c r="K150" s="237"/>
    </row>
    <row r="151" spans="2:11" ht="15" customHeight="1">
      <c r="B151" s="216"/>
      <c r="C151" s="241" t="s">
        <v>786</v>
      </c>
      <c r="D151" s="193"/>
      <c r="E151" s="193"/>
      <c r="F151" s="242" t="s">
        <v>783</v>
      </c>
      <c r="G151" s="193"/>
      <c r="H151" s="241" t="s">
        <v>823</v>
      </c>
      <c r="I151" s="241" t="s">
        <v>785</v>
      </c>
      <c r="J151" s="241">
        <v>120</v>
      </c>
      <c r="K151" s="237"/>
    </row>
    <row r="152" spans="2:11" ht="15" customHeight="1">
      <c r="B152" s="216"/>
      <c r="C152" s="241" t="s">
        <v>832</v>
      </c>
      <c r="D152" s="193"/>
      <c r="E152" s="193"/>
      <c r="F152" s="242" t="s">
        <v>783</v>
      </c>
      <c r="G152" s="193"/>
      <c r="H152" s="241" t="s">
        <v>843</v>
      </c>
      <c r="I152" s="241" t="s">
        <v>785</v>
      </c>
      <c r="J152" s="241" t="s">
        <v>834</v>
      </c>
      <c r="K152" s="237"/>
    </row>
    <row r="153" spans="2:11" ht="15" customHeight="1">
      <c r="B153" s="216"/>
      <c r="C153" s="241" t="s">
        <v>731</v>
      </c>
      <c r="D153" s="193"/>
      <c r="E153" s="193"/>
      <c r="F153" s="242" t="s">
        <v>783</v>
      </c>
      <c r="G153" s="193"/>
      <c r="H153" s="241" t="s">
        <v>844</v>
      </c>
      <c r="I153" s="241" t="s">
        <v>785</v>
      </c>
      <c r="J153" s="241" t="s">
        <v>834</v>
      </c>
      <c r="K153" s="237"/>
    </row>
    <row r="154" spans="2:11" ht="15" customHeight="1">
      <c r="B154" s="216"/>
      <c r="C154" s="241" t="s">
        <v>788</v>
      </c>
      <c r="D154" s="193"/>
      <c r="E154" s="193"/>
      <c r="F154" s="242" t="s">
        <v>789</v>
      </c>
      <c r="G154" s="193"/>
      <c r="H154" s="241" t="s">
        <v>823</v>
      </c>
      <c r="I154" s="241" t="s">
        <v>785</v>
      </c>
      <c r="J154" s="241">
        <v>50</v>
      </c>
      <c r="K154" s="237"/>
    </row>
    <row r="155" spans="2:11" ht="15" customHeight="1">
      <c r="B155" s="216"/>
      <c r="C155" s="241" t="s">
        <v>791</v>
      </c>
      <c r="D155" s="193"/>
      <c r="E155" s="193"/>
      <c r="F155" s="242" t="s">
        <v>783</v>
      </c>
      <c r="G155" s="193"/>
      <c r="H155" s="241" t="s">
        <v>823</v>
      </c>
      <c r="I155" s="241" t="s">
        <v>793</v>
      </c>
      <c r="J155" s="241"/>
      <c r="K155" s="237"/>
    </row>
    <row r="156" spans="2:11" ht="15" customHeight="1">
      <c r="B156" s="216"/>
      <c r="C156" s="241" t="s">
        <v>802</v>
      </c>
      <c r="D156" s="193"/>
      <c r="E156" s="193"/>
      <c r="F156" s="242" t="s">
        <v>789</v>
      </c>
      <c r="G156" s="193"/>
      <c r="H156" s="241" t="s">
        <v>823</v>
      </c>
      <c r="I156" s="241" t="s">
        <v>785</v>
      </c>
      <c r="J156" s="241">
        <v>50</v>
      </c>
      <c r="K156" s="237"/>
    </row>
    <row r="157" spans="2:11" ht="15" customHeight="1">
      <c r="B157" s="216"/>
      <c r="C157" s="241" t="s">
        <v>810</v>
      </c>
      <c r="D157" s="193"/>
      <c r="E157" s="193"/>
      <c r="F157" s="242" t="s">
        <v>789</v>
      </c>
      <c r="G157" s="193"/>
      <c r="H157" s="241" t="s">
        <v>823</v>
      </c>
      <c r="I157" s="241" t="s">
        <v>785</v>
      </c>
      <c r="J157" s="241">
        <v>50</v>
      </c>
      <c r="K157" s="237"/>
    </row>
    <row r="158" spans="2:11" ht="15" customHeight="1">
      <c r="B158" s="216"/>
      <c r="C158" s="241" t="s">
        <v>808</v>
      </c>
      <c r="D158" s="193"/>
      <c r="E158" s="193"/>
      <c r="F158" s="242" t="s">
        <v>789</v>
      </c>
      <c r="G158" s="193"/>
      <c r="H158" s="241" t="s">
        <v>823</v>
      </c>
      <c r="I158" s="241" t="s">
        <v>785</v>
      </c>
      <c r="J158" s="241">
        <v>50</v>
      </c>
      <c r="K158" s="237"/>
    </row>
    <row r="159" spans="2:11" ht="15" customHeight="1">
      <c r="B159" s="216"/>
      <c r="C159" s="241" t="s">
        <v>96</v>
      </c>
      <c r="D159" s="193"/>
      <c r="E159" s="193"/>
      <c r="F159" s="242" t="s">
        <v>783</v>
      </c>
      <c r="G159" s="193"/>
      <c r="H159" s="241" t="s">
        <v>845</v>
      </c>
      <c r="I159" s="241" t="s">
        <v>785</v>
      </c>
      <c r="J159" s="241" t="s">
        <v>846</v>
      </c>
      <c r="K159" s="237"/>
    </row>
    <row r="160" spans="2:11" ht="15" customHeight="1">
      <c r="B160" s="216"/>
      <c r="C160" s="241" t="s">
        <v>847</v>
      </c>
      <c r="D160" s="193"/>
      <c r="E160" s="193"/>
      <c r="F160" s="242" t="s">
        <v>783</v>
      </c>
      <c r="G160" s="193"/>
      <c r="H160" s="241" t="s">
        <v>848</v>
      </c>
      <c r="I160" s="241" t="s">
        <v>818</v>
      </c>
      <c r="J160" s="241"/>
      <c r="K160" s="237"/>
    </row>
    <row r="161" spans="2:11" ht="15" customHeight="1">
      <c r="B161" s="243"/>
      <c r="C161" s="223"/>
      <c r="D161" s="223"/>
      <c r="E161" s="223"/>
      <c r="F161" s="223"/>
      <c r="G161" s="223"/>
      <c r="H161" s="223"/>
      <c r="I161" s="223"/>
      <c r="J161" s="223"/>
      <c r="K161" s="244"/>
    </row>
    <row r="162" spans="2:11" ht="18.75" customHeight="1">
      <c r="B162" s="225"/>
      <c r="C162" s="235"/>
      <c r="D162" s="235"/>
      <c r="E162" s="235"/>
      <c r="F162" s="245"/>
      <c r="G162" s="235"/>
      <c r="H162" s="235"/>
      <c r="I162" s="235"/>
      <c r="J162" s="235"/>
      <c r="K162" s="225"/>
    </row>
    <row r="163" spans="2:11" ht="18.75" customHeight="1">
      <c r="B163" s="200"/>
      <c r="C163" s="200"/>
      <c r="D163" s="200"/>
      <c r="E163" s="200"/>
      <c r="F163" s="200"/>
      <c r="G163" s="200"/>
      <c r="H163" s="200"/>
      <c r="I163" s="200"/>
      <c r="J163" s="200"/>
      <c r="K163" s="200"/>
    </row>
    <row r="164" spans="2:11" ht="7.5" customHeight="1">
      <c r="B164" s="182"/>
      <c r="C164" s="183"/>
      <c r="D164" s="183"/>
      <c r="E164" s="183"/>
      <c r="F164" s="183"/>
      <c r="G164" s="183"/>
      <c r="H164" s="183"/>
      <c r="I164" s="183"/>
      <c r="J164" s="183"/>
      <c r="K164" s="184"/>
    </row>
    <row r="165" spans="2:11" ht="45" customHeight="1">
      <c r="B165" s="185"/>
      <c r="C165" s="302" t="s">
        <v>849</v>
      </c>
      <c r="D165" s="302"/>
      <c r="E165" s="302"/>
      <c r="F165" s="302"/>
      <c r="G165" s="302"/>
      <c r="H165" s="302"/>
      <c r="I165" s="302"/>
      <c r="J165" s="302"/>
      <c r="K165" s="186"/>
    </row>
    <row r="166" spans="2:11" ht="17.25" customHeight="1">
      <c r="B166" s="185"/>
      <c r="C166" s="206" t="s">
        <v>777</v>
      </c>
      <c r="D166" s="206"/>
      <c r="E166" s="206"/>
      <c r="F166" s="206" t="s">
        <v>778</v>
      </c>
      <c r="G166" s="246"/>
      <c r="H166" s="247" t="s">
        <v>51</v>
      </c>
      <c r="I166" s="247" t="s">
        <v>54</v>
      </c>
      <c r="J166" s="206" t="s">
        <v>779</v>
      </c>
      <c r="K166" s="186"/>
    </row>
    <row r="167" spans="2:11" ht="17.25" customHeight="1">
      <c r="B167" s="187"/>
      <c r="C167" s="208" t="s">
        <v>780</v>
      </c>
      <c r="D167" s="208"/>
      <c r="E167" s="208"/>
      <c r="F167" s="209" t="s">
        <v>781</v>
      </c>
      <c r="G167" s="248"/>
      <c r="H167" s="249"/>
      <c r="I167" s="249"/>
      <c r="J167" s="208" t="s">
        <v>782</v>
      </c>
      <c r="K167" s="188"/>
    </row>
    <row r="168" spans="2:11" ht="5.25" customHeight="1">
      <c r="B168" s="216"/>
      <c r="C168" s="211"/>
      <c r="D168" s="211"/>
      <c r="E168" s="211"/>
      <c r="F168" s="211"/>
      <c r="G168" s="212"/>
      <c r="H168" s="211"/>
      <c r="I168" s="211"/>
      <c r="J168" s="211"/>
      <c r="K168" s="237"/>
    </row>
    <row r="169" spans="2:11" ht="15" customHeight="1">
      <c r="B169" s="216"/>
      <c r="C169" s="193" t="s">
        <v>786</v>
      </c>
      <c r="D169" s="193"/>
      <c r="E169" s="193"/>
      <c r="F169" s="214" t="s">
        <v>783</v>
      </c>
      <c r="G169" s="193"/>
      <c r="H169" s="193" t="s">
        <v>823</v>
      </c>
      <c r="I169" s="193" t="s">
        <v>785</v>
      </c>
      <c r="J169" s="193">
        <v>120</v>
      </c>
      <c r="K169" s="237"/>
    </row>
    <row r="170" spans="2:11" ht="15" customHeight="1">
      <c r="B170" s="216"/>
      <c r="C170" s="193" t="s">
        <v>832</v>
      </c>
      <c r="D170" s="193"/>
      <c r="E170" s="193"/>
      <c r="F170" s="214" t="s">
        <v>783</v>
      </c>
      <c r="G170" s="193"/>
      <c r="H170" s="193" t="s">
        <v>833</v>
      </c>
      <c r="I170" s="193" t="s">
        <v>785</v>
      </c>
      <c r="J170" s="193" t="s">
        <v>834</v>
      </c>
      <c r="K170" s="237"/>
    </row>
    <row r="171" spans="2:11" ht="15" customHeight="1">
      <c r="B171" s="216"/>
      <c r="C171" s="193" t="s">
        <v>731</v>
      </c>
      <c r="D171" s="193"/>
      <c r="E171" s="193"/>
      <c r="F171" s="214" t="s">
        <v>783</v>
      </c>
      <c r="G171" s="193"/>
      <c r="H171" s="193" t="s">
        <v>850</v>
      </c>
      <c r="I171" s="193" t="s">
        <v>785</v>
      </c>
      <c r="J171" s="193" t="s">
        <v>834</v>
      </c>
      <c r="K171" s="237"/>
    </row>
    <row r="172" spans="2:11" ht="15" customHeight="1">
      <c r="B172" s="216"/>
      <c r="C172" s="193" t="s">
        <v>788</v>
      </c>
      <c r="D172" s="193"/>
      <c r="E172" s="193"/>
      <c r="F172" s="214" t="s">
        <v>789</v>
      </c>
      <c r="G172" s="193"/>
      <c r="H172" s="193" t="s">
        <v>850</v>
      </c>
      <c r="I172" s="193" t="s">
        <v>785</v>
      </c>
      <c r="J172" s="193">
        <v>50</v>
      </c>
      <c r="K172" s="237"/>
    </row>
    <row r="173" spans="2:11" ht="15" customHeight="1">
      <c r="B173" s="216"/>
      <c r="C173" s="193" t="s">
        <v>791</v>
      </c>
      <c r="D173" s="193"/>
      <c r="E173" s="193"/>
      <c r="F173" s="214" t="s">
        <v>783</v>
      </c>
      <c r="G173" s="193"/>
      <c r="H173" s="193" t="s">
        <v>850</v>
      </c>
      <c r="I173" s="193" t="s">
        <v>793</v>
      </c>
      <c r="J173" s="193"/>
      <c r="K173" s="237"/>
    </row>
    <row r="174" spans="2:11" ht="15" customHeight="1">
      <c r="B174" s="216"/>
      <c r="C174" s="193" t="s">
        <v>802</v>
      </c>
      <c r="D174" s="193"/>
      <c r="E174" s="193"/>
      <c r="F174" s="214" t="s">
        <v>789</v>
      </c>
      <c r="G174" s="193"/>
      <c r="H174" s="193" t="s">
        <v>850</v>
      </c>
      <c r="I174" s="193" t="s">
        <v>785</v>
      </c>
      <c r="J174" s="193">
        <v>50</v>
      </c>
      <c r="K174" s="237"/>
    </row>
    <row r="175" spans="2:11" ht="15" customHeight="1">
      <c r="B175" s="216"/>
      <c r="C175" s="193" t="s">
        <v>810</v>
      </c>
      <c r="D175" s="193"/>
      <c r="E175" s="193"/>
      <c r="F175" s="214" t="s">
        <v>789</v>
      </c>
      <c r="G175" s="193"/>
      <c r="H175" s="193" t="s">
        <v>850</v>
      </c>
      <c r="I175" s="193" t="s">
        <v>785</v>
      </c>
      <c r="J175" s="193">
        <v>50</v>
      </c>
      <c r="K175" s="237"/>
    </row>
    <row r="176" spans="2:11" ht="15" customHeight="1">
      <c r="B176" s="216"/>
      <c r="C176" s="193" t="s">
        <v>808</v>
      </c>
      <c r="D176" s="193"/>
      <c r="E176" s="193"/>
      <c r="F176" s="214" t="s">
        <v>789</v>
      </c>
      <c r="G176" s="193"/>
      <c r="H176" s="193" t="s">
        <v>850</v>
      </c>
      <c r="I176" s="193" t="s">
        <v>785</v>
      </c>
      <c r="J176" s="193">
        <v>50</v>
      </c>
      <c r="K176" s="237"/>
    </row>
    <row r="177" spans="2:11" ht="15" customHeight="1">
      <c r="B177" s="216"/>
      <c r="C177" s="193" t="s">
        <v>102</v>
      </c>
      <c r="D177" s="193"/>
      <c r="E177" s="193"/>
      <c r="F177" s="214" t="s">
        <v>783</v>
      </c>
      <c r="G177" s="193"/>
      <c r="H177" s="193" t="s">
        <v>851</v>
      </c>
      <c r="I177" s="193" t="s">
        <v>852</v>
      </c>
      <c r="J177" s="193"/>
      <c r="K177" s="237"/>
    </row>
    <row r="178" spans="2:11" ht="15" customHeight="1">
      <c r="B178" s="216"/>
      <c r="C178" s="193" t="s">
        <v>54</v>
      </c>
      <c r="D178" s="193"/>
      <c r="E178" s="193"/>
      <c r="F178" s="214" t="s">
        <v>783</v>
      </c>
      <c r="G178" s="193"/>
      <c r="H178" s="193" t="s">
        <v>853</v>
      </c>
      <c r="I178" s="193" t="s">
        <v>854</v>
      </c>
      <c r="J178" s="193">
        <v>1</v>
      </c>
      <c r="K178" s="237"/>
    </row>
    <row r="179" spans="2:11" ht="15" customHeight="1">
      <c r="B179" s="216"/>
      <c r="C179" s="193" t="s">
        <v>50</v>
      </c>
      <c r="D179" s="193"/>
      <c r="E179" s="193"/>
      <c r="F179" s="214" t="s">
        <v>783</v>
      </c>
      <c r="G179" s="193"/>
      <c r="H179" s="193" t="s">
        <v>855</v>
      </c>
      <c r="I179" s="193" t="s">
        <v>785</v>
      </c>
      <c r="J179" s="193">
        <v>20</v>
      </c>
      <c r="K179" s="237"/>
    </row>
    <row r="180" spans="2:11" ht="15" customHeight="1">
      <c r="B180" s="216"/>
      <c r="C180" s="193" t="s">
        <v>51</v>
      </c>
      <c r="D180" s="193"/>
      <c r="E180" s="193"/>
      <c r="F180" s="214" t="s">
        <v>783</v>
      </c>
      <c r="G180" s="193"/>
      <c r="H180" s="193" t="s">
        <v>856</v>
      </c>
      <c r="I180" s="193" t="s">
        <v>785</v>
      </c>
      <c r="J180" s="193">
        <v>255</v>
      </c>
      <c r="K180" s="237"/>
    </row>
    <row r="181" spans="2:11" ht="15" customHeight="1">
      <c r="B181" s="216"/>
      <c r="C181" s="193" t="s">
        <v>103</v>
      </c>
      <c r="D181" s="193"/>
      <c r="E181" s="193"/>
      <c r="F181" s="214" t="s">
        <v>783</v>
      </c>
      <c r="G181" s="193"/>
      <c r="H181" s="193" t="s">
        <v>747</v>
      </c>
      <c r="I181" s="193" t="s">
        <v>785</v>
      </c>
      <c r="J181" s="193">
        <v>10</v>
      </c>
      <c r="K181" s="237"/>
    </row>
    <row r="182" spans="2:11" ht="15" customHeight="1">
      <c r="B182" s="216"/>
      <c r="C182" s="193" t="s">
        <v>104</v>
      </c>
      <c r="D182" s="193"/>
      <c r="E182" s="193"/>
      <c r="F182" s="214" t="s">
        <v>783</v>
      </c>
      <c r="G182" s="193"/>
      <c r="H182" s="193" t="s">
        <v>857</v>
      </c>
      <c r="I182" s="193" t="s">
        <v>818</v>
      </c>
      <c r="J182" s="193"/>
      <c r="K182" s="237"/>
    </row>
    <row r="183" spans="2:11" ht="15" customHeight="1">
      <c r="B183" s="216"/>
      <c r="C183" s="193" t="s">
        <v>858</v>
      </c>
      <c r="D183" s="193"/>
      <c r="E183" s="193"/>
      <c r="F183" s="214" t="s">
        <v>783</v>
      </c>
      <c r="G183" s="193"/>
      <c r="H183" s="193" t="s">
        <v>859</v>
      </c>
      <c r="I183" s="193" t="s">
        <v>818</v>
      </c>
      <c r="J183" s="193"/>
      <c r="K183" s="237"/>
    </row>
    <row r="184" spans="2:11" ht="15" customHeight="1">
      <c r="B184" s="216"/>
      <c r="C184" s="193" t="s">
        <v>847</v>
      </c>
      <c r="D184" s="193"/>
      <c r="E184" s="193"/>
      <c r="F184" s="214" t="s">
        <v>783</v>
      </c>
      <c r="G184" s="193"/>
      <c r="H184" s="193" t="s">
        <v>860</v>
      </c>
      <c r="I184" s="193" t="s">
        <v>818</v>
      </c>
      <c r="J184" s="193"/>
      <c r="K184" s="237"/>
    </row>
    <row r="185" spans="2:11" ht="15" customHeight="1">
      <c r="B185" s="216"/>
      <c r="C185" s="193" t="s">
        <v>106</v>
      </c>
      <c r="D185" s="193"/>
      <c r="E185" s="193"/>
      <c r="F185" s="214" t="s">
        <v>789</v>
      </c>
      <c r="G185" s="193"/>
      <c r="H185" s="193" t="s">
        <v>861</v>
      </c>
      <c r="I185" s="193" t="s">
        <v>785</v>
      </c>
      <c r="J185" s="193">
        <v>50</v>
      </c>
      <c r="K185" s="237"/>
    </row>
    <row r="186" spans="2:11" ht="15" customHeight="1">
      <c r="B186" s="216"/>
      <c r="C186" s="193" t="s">
        <v>862</v>
      </c>
      <c r="D186" s="193"/>
      <c r="E186" s="193"/>
      <c r="F186" s="214" t="s">
        <v>789</v>
      </c>
      <c r="G186" s="193"/>
      <c r="H186" s="193" t="s">
        <v>863</v>
      </c>
      <c r="I186" s="193" t="s">
        <v>864</v>
      </c>
      <c r="J186" s="193"/>
      <c r="K186" s="237"/>
    </row>
    <row r="187" spans="2:11" ht="15" customHeight="1">
      <c r="B187" s="216"/>
      <c r="C187" s="193" t="s">
        <v>865</v>
      </c>
      <c r="D187" s="193"/>
      <c r="E187" s="193"/>
      <c r="F187" s="214" t="s">
        <v>789</v>
      </c>
      <c r="G187" s="193"/>
      <c r="H187" s="193" t="s">
        <v>866</v>
      </c>
      <c r="I187" s="193" t="s">
        <v>864</v>
      </c>
      <c r="J187" s="193"/>
      <c r="K187" s="237"/>
    </row>
    <row r="188" spans="2:11" ht="15" customHeight="1">
      <c r="B188" s="216"/>
      <c r="C188" s="193" t="s">
        <v>867</v>
      </c>
      <c r="D188" s="193"/>
      <c r="E188" s="193"/>
      <c r="F188" s="214" t="s">
        <v>789</v>
      </c>
      <c r="G188" s="193"/>
      <c r="H188" s="193" t="s">
        <v>868</v>
      </c>
      <c r="I188" s="193" t="s">
        <v>864</v>
      </c>
      <c r="J188" s="193"/>
      <c r="K188" s="237"/>
    </row>
    <row r="189" spans="2:11" ht="15" customHeight="1">
      <c r="B189" s="216"/>
      <c r="C189" s="250" t="s">
        <v>869</v>
      </c>
      <c r="D189" s="193"/>
      <c r="E189" s="193"/>
      <c r="F189" s="214" t="s">
        <v>789</v>
      </c>
      <c r="G189" s="193"/>
      <c r="H189" s="193" t="s">
        <v>870</v>
      </c>
      <c r="I189" s="193" t="s">
        <v>871</v>
      </c>
      <c r="J189" s="251" t="s">
        <v>872</v>
      </c>
      <c r="K189" s="237"/>
    </row>
    <row r="190" spans="2:11" ht="15" customHeight="1">
      <c r="B190" s="216"/>
      <c r="C190" s="250" t="s">
        <v>39</v>
      </c>
      <c r="D190" s="193"/>
      <c r="E190" s="193"/>
      <c r="F190" s="214" t="s">
        <v>783</v>
      </c>
      <c r="G190" s="193"/>
      <c r="H190" s="190" t="s">
        <v>873</v>
      </c>
      <c r="I190" s="193" t="s">
        <v>874</v>
      </c>
      <c r="J190" s="193"/>
      <c r="K190" s="237"/>
    </row>
    <row r="191" spans="2:11" ht="15" customHeight="1">
      <c r="B191" s="216"/>
      <c r="C191" s="250" t="s">
        <v>875</v>
      </c>
      <c r="D191" s="193"/>
      <c r="E191" s="193"/>
      <c r="F191" s="214" t="s">
        <v>783</v>
      </c>
      <c r="G191" s="193"/>
      <c r="H191" s="193" t="s">
        <v>876</v>
      </c>
      <c r="I191" s="193" t="s">
        <v>818</v>
      </c>
      <c r="J191" s="193"/>
      <c r="K191" s="237"/>
    </row>
    <row r="192" spans="2:11" ht="15" customHeight="1">
      <c r="B192" s="216"/>
      <c r="C192" s="250" t="s">
        <v>877</v>
      </c>
      <c r="D192" s="193"/>
      <c r="E192" s="193"/>
      <c r="F192" s="214" t="s">
        <v>783</v>
      </c>
      <c r="G192" s="193"/>
      <c r="H192" s="193" t="s">
        <v>878</v>
      </c>
      <c r="I192" s="193" t="s">
        <v>818</v>
      </c>
      <c r="J192" s="193"/>
      <c r="K192" s="237"/>
    </row>
    <row r="193" spans="2:11" ht="15" customHeight="1">
      <c r="B193" s="216"/>
      <c r="C193" s="250" t="s">
        <v>879</v>
      </c>
      <c r="D193" s="193"/>
      <c r="E193" s="193"/>
      <c r="F193" s="214" t="s">
        <v>789</v>
      </c>
      <c r="G193" s="193"/>
      <c r="H193" s="193" t="s">
        <v>880</v>
      </c>
      <c r="I193" s="193" t="s">
        <v>818</v>
      </c>
      <c r="J193" s="193"/>
      <c r="K193" s="237"/>
    </row>
    <row r="194" spans="2:11" ht="15" customHeight="1">
      <c r="B194" s="243"/>
      <c r="C194" s="252"/>
      <c r="D194" s="223"/>
      <c r="E194" s="223"/>
      <c r="F194" s="223"/>
      <c r="G194" s="223"/>
      <c r="H194" s="223"/>
      <c r="I194" s="223"/>
      <c r="J194" s="223"/>
      <c r="K194" s="244"/>
    </row>
    <row r="195" spans="2:11" ht="18.75" customHeight="1">
      <c r="B195" s="225"/>
      <c r="C195" s="235"/>
      <c r="D195" s="235"/>
      <c r="E195" s="235"/>
      <c r="F195" s="245"/>
      <c r="G195" s="235"/>
      <c r="H195" s="235"/>
      <c r="I195" s="235"/>
      <c r="J195" s="235"/>
      <c r="K195" s="225"/>
    </row>
    <row r="196" spans="2:11" ht="18.75" customHeight="1">
      <c r="B196" s="225"/>
      <c r="C196" s="235"/>
      <c r="D196" s="235"/>
      <c r="E196" s="235"/>
      <c r="F196" s="245"/>
      <c r="G196" s="235"/>
      <c r="H196" s="235"/>
      <c r="I196" s="235"/>
      <c r="J196" s="235"/>
      <c r="K196" s="225"/>
    </row>
    <row r="197" spans="2:11" ht="18.75" customHeight="1">
      <c r="B197" s="200"/>
      <c r="C197" s="200"/>
      <c r="D197" s="200"/>
      <c r="E197" s="200"/>
      <c r="F197" s="200"/>
      <c r="G197" s="200"/>
      <c r="H197" s="200"/>
      <c r="I197" s="200"/>
      <c r="J197" s="200"/>
      <c r="K197" s="200"/>
    </row>
    <row r="198" spans="2:11" ht="13.5">
      <c r="B198" s="182"/>
      <c r="C198" s="183"/>
      <c r="D198" s="183"/>
      <c r="E198" s="183"/>
      <c r="F198" s="183"/>
      <c r="G198" s="183"/>
      <c r="H198" s="183"/>
      <c r="I198" s="183"/>
      <c r="J198" s="183"/>
      <c r="K198" s="184"/>
    </row>
    <row r="199" spans="2:11" ht="21">
      <c r="B199" s="185"/>
      <c r="C199" s="302" t="s">
        <v>881</v>
      </c>
      <c r="D199" s="302"/>
      <c r="E199" s="302"/>
      <c r="F199" s="302"/>
      <c r="G199" s="302"/>
      <c r="H199" s="302"/>
      <c r="I199" s="302"/>
      <c r="J199" s="302"/>
      <c r="K199" s="186"/>
    </row>
    <row r="200" spans="2:11" ht="25.5" customHeight="1">
      <c r="B200" s="185"/>
      <c r="C200" s="253" t="s">
        <v>882</v>
      </c>
      <c r="D200" s="253"/>
      <c r="E200" s="253"/>
      <c r="F200" s="253" t="s">
        <v>883</v>
      </c>
      <c r="G200" s="254"/>
      <c r="H200" s="303" t="s">
        <v>884</v>
      </c>
      <c r="I200" s="303"/>
      <c r="J200" s="303"/>
      <c r="K200" s="186"/>
    </row>
    <row r="201" spans="2:11" ht="5.25" customHeight="1">
      <c r="B201" s="216"/>
      <c r="C201" s="211"/>
      <c r="D201" s="211"/>
      <c r="E201" s="211"/>
      <c r="F201" s="211"/>
      <c r="G201" s="235"/>
      <c r="H201" s="211"/>
      <c r="I201" s="211"/>
      <c r="J201" s="211"/>
      <c r="K201" s="237"/>
    </row>
    <row r="202" spans="2:11" ht="15" customHeight="1">
      <c r="B202" s="216"/>
      <c r="C202" s="193" t="s">
        <v>874</v>
      </c>
      <c r="D202" s="193"/>
      <c r="E202" s="193"/>
      <c r="F202" s="214" t="s">
        <v>40</v>
      </c>
      <c r="G202" s="193"/>
      <c r="H202" s="304" t="s">
        <v>885</v>
      </c>
      <c r="I202" s="304"/>
      <c r="J202" s="304"/>
      <c r="K202" s="237"/>
    </row>
    <row r="203" spans="2:11" ht="15" customHeight="1">
      <c r="B203" s="216"/>
      <c r="C203" s="193"/>
      <c r="D203" s="193"/>
      <c r="E203" s="193"/>
      <c r="F203" s="214" t="s">
        <v>41</v>
      </c>
      <c r="G203" s="193"/>
      <c r="H203" s="304" t="s">
        <v>886</v>
      </c>
      <c r="I203" s="304"/>
      <c r="J203" s="304"/>
      <c r="K203" s="237"/>
    </row>
    <row r="204" spans="2:11" ht="15" customHeight="1">
      <c r="B204" s="216"/>
      <c r="C204" s="193"/>
      <c r="D204" s="193"/>
      <c r="E204" s="193"/>
      <c r="F204" s="214" t="s">
        <v>44</v>
      </c>
      <c r="G204" s="193"/>
      <c r="H204" s="304" t="s">
        <v>887</v>
      </c>
      <c r="I204" s="304"/>
      <c r="J204" s="304"/>
      <c r="K204" s="237"/>
    </row>
    <row r="205" spans="2:11" ht="15" customHeight="1">
      <c r="B205" s="216"/>
      <c r="C205" s="193"/>
      <c r="D205" s="193"/>
      <c r="E205" s="193"/>
      <c r="F205" s="214" t="s">
        <v>42</v>
      </c>
      <c r="G205" s="193"/>
      <c r="H205" s="304" t="s">
        <v>888</v>
      </c>
      <c r="I205" s="304"/>
      <c r="J205" s="304"/>
      <c r="K205" s="237"/>
    </row>
    <row r="206" spans="2:11" ht="15" customHeight="1">
      <c r="B206" s="216"/>
      <c r="C206" s="193"/>
      <c r="D206" s="193"/>
      <c r="E206" s="193"/>
      <c r="F206" s="214" t="s">
        <v>43</v>
      </c>
      <c r="G206" s="193"/>
      <c r="H206" s="304" t="s">
        <v>889</v>
      </c>
      <c r="I206" s="304"/>
      <c r="J206" s="304"/>
      <c r="K206" s="237"/>
    </row>
    <row r="207" spans="2:11" ht="15" customHeight="1">
      <c r="B207" s="216"/>
      <c r="C207" s="193"/>
      <c r="D207" s="193"/>
      <c r="E207" s="193"/>
      <c r="F207" s="214"/>
      <c r="G207" s="193"/>
      <c r="H207" s="193"/>
      <c r="I207" s="193"/>
      <c r="J207" s="193"/>
      <c r="K207" s="237"/>
    </row>
    <row r="208" spans="2:11" ht="15" customHeight="1">
      <c r="B208" s="216"/>
      <c r="C208" s="193" t="s">
        <v>830</v>
      </c>
      <c r="D208" s="193"/>
      <c r="E208" s="193"/>
      <c r="F208" s="214" t="s">
        <v>76</v>
      </c>
      <c r="G208" s="193"/>
      <c r="H208" s="304" t="s">
        <v>890</v>
      </c>
      <c r="I208" s="304"/>
      <c r="J208" s="304"/>
      <c r="K208" s="237"/>
    </row>
    <row r="209" spans="2:11" ht="15" customHeight="1">
      <c r="B209" s="216"/>
      <c r="C209" s="193"/>
      <c r="D209" s="193"/>
      <c r="E209" s="193"/>
      <c r="F209" s="214" t="s">
        <v>726</v>
      </c>
      <c r="G209" s="193"/>
      <c r="H209" s="304" t="s">
        <v>727</v>
      </c>
      <c r="I209" s="304"/>
      <c r="J209" s="304"/>
      <c r="K209" s="237"/>
    </row>
    <row r="210" spans="2:11" ht="15" customHeight="1">
      <c r="B210" s="216"/>
      <c r="C210" s="193"/>
      <c r="D210" s="193"/>
      <c r="E210" s="193"/>
      <c r="F210" s="214" t="s">
        <v>724</v>
      </c>
      <c r="G210" s="193"/>
      <c r="H210" s="304" t="s">
        <v>891</v>
      </c>
      <c r="I210" s="304"/>
      <c r="J210" s="304"/>
      <c r="K210" s="237"/>
    </row>
    <row r="211" spans="2:11" ht="15" customHeight="1">
      <c r="B211" s="255"/>
      <c r="C211" s="193"/>
      <c r="D211" s="193"/>
      <c r="E211" s="193"/>
      <c r="F211" s="214" t="s">
        <v>90</v>
      </c>
      <c r="G211" s="250"/>
      <c r="H211" s="305" t="s">
        <v>728</v>
      </c>
      <c r="I211" s="305"/>
      <c r="J211" s="305"/>
      <c r="K211" s="256"/>
    </row>
    <row r="212" spans="2:11" ht="15" customHeight="1">
      <c r="B212" s="255"/>
      <c r="C212" s="193"/>
      <c r="D212" s="193"/>
      <c r="E212" s="193"/>
      <c r="F212" s="214" t="s">
        <v>729</v>
      </c>
      <c r="G212" s="250"/>
      <c r="H212" s="305" t="s">
        <v>892</v>
      </c>
      <c r="I212" s="305"/>
      <c r="J212" s="305"/>
      <c r="K212" s="256"/>
    </row>
    <row r="213" spans="2:11" ht="15" customHeight="1">
      <c r="B213" s="255"/>
      <c r="C213" s="193"/>
      <c r="D213" s="193"/>
      <c r="E213" s="193"/>
      <c r="F213" s="214"/>
      <c r="G213" s="250"/>
      <c r="H213" s="241"/>
      <c r="I213" s="241"/>
      <c r="J213" s="241"/>
      <c r="K213" s="256"/>
    </row>
    <row r="214" spans="2:11" ht="15" customHeight="1">
      <c r="B214" s="255"/>
      <c r="C214" s="193" t="s">
        <v>854</v>
      </c>
      <c r="D214" s="193"/>
      <c r="E214" s="193"/>
      <c r="F214" s="214">
        <v>1</v>
      </c>
      <c r="G214" s="250"/>
      <c r="H214" s="305" t="s">
        <v>893</v>
      </c>
      <c r="I214" s="305"/>
      <c r="J214" s="305"/>
      <c r="K214" s="256"/>
    </row>
    <row r="215" spans="2:11" ht="15" customHeight="1">
      <c r="B215" s="255"/>
      <c r="C215" s="193"/>
      <c r="D215" s="193"/>
      <c r="E215" s="193"/>
      <c r="F215" s="214">
        <v>2</v>
      </c>
      <c r="G215" s="250"/>
      <c r="H215" s="305" t="s">
        <v>894</v>
      </c>
      <c r="I215" s="305"/>
      <c r="J215" s="305"/>
      <c r="K215" s="256"/>
    </row>
    <row r="216" spans="2:11" ht="15" customHeight="1">
      <c r="B216" s="255"/>
      <c r="C216" s="193"/>
      <c r="D216" s="193"/>
      <c r="E216" s="193"/>
      <c r="F216" s="214">
        <v>3</v>
      </c>
      <c r="G216" s="250"/>
      <c r="H216" s="305" t="s">
        <v>895</v>
      </c>
      <c r="I216" s="305"/>
      <c r="J216" s="305"/>
      <c r="K216" s="256"/>
    </row>
    <row r="217" spans="2:11" ht="15" customHeight="1">
      <c r="B217" s="255"/>
      <c r="C217" s="193"/>
      <c r="D217" s="193"/>
      <c r="E217" s="193"/>
      <c r="F217" s="214">
        <v>4</v>
      </c>
      <c r="G217" s="250"/>
      <c r="H217" s="305" t="s">
        <v>896</v>
      </c>
      <c r="I217" s="305"/>
      <c r="J217" s="305"/>
      <c r="K217" s="256"/>
    </row>
    <row r="218" spans="2:11" ht="12.75" customHeight="1">
      <c r="B218" s="257"/>
      <c r="C218" s="258"/>
      <c r="D218" s="258"/>
      <c r="E218" s="258"/>
      <c r="F218" s="258"/>
      <c r="G218" s="258"/>
      <c r="H218" s="258"/>
      <c r="I218" s="258"/>
      <c r="J218" s="258"/>
      <c r="K218" s="259"/>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Desenský Jiří, DiS.</dc:creator>
  <cp:keywords/>
  <dc:description/>
  <cp:lastModifiedBy>Jirowetz Jan, Ing.</cp:lastModifiedBy>
  <dcterms:created xsi:type="dcterms:W3CDTF">2023-01-31T10:29:42Z</dcterms:created>
  <dcterms:modified xsi:type="dcterms:W3CDTF">2023-01-31T11:51:24Z</dcterms:modified>
  <cp:category/>
  <cp:version/>
  <cp:contentType/>
  <cp:contentStatus/>
</cp:coreProperties>
</file>